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p\Sync\00_Firma\Accounting\Dinero\"/>
    </mc:Choice>
  </mc:AlternateContent>
  <xr:revisionPtr revIDLastSave="0" documentId="13_ncr:1_{BE085648-055F-485D-8BC3-FDF3C4FC5BE7}" xr6:coauthVersionLast="47" xr6:coauthVersionMax="47" xr10:uidLastSave="{00000000-0000-0000-0000-000000000000}"/>
  <bookViews>
    <workbookView xWindow="28500" yWindow="10590" windowWidth="22665" windowHeight="20730" tabRatio="695" xr2:uid="{00000000-000D-0000-FFFF-FFFF00000000}"/>
  </bookViews>
  <sheets>
    <sheet name="LÆSMIG" sheetId="8" r:id="rId1"/>
    <sheet name="Skatteregnskab" sheetId="2" r:id="rId2"/>
    <sheet name="Resultatopgørelse" sheetId="1" r:id="rId3"/>
    <sheet name="Balance" sheetId="3" r:id="rId4"/>
    <sheet name="Saldobalance" sheetId="4" r:id="rId5"/>
    <sheet name="in_sald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3" l="1"/>
  <c r="D107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1" i="3"/>
  <c r="D71" i="3"/>
  <c r="E70" i="3"/>
  <c r="D70" i="3"/>
  <c r="E67" i="3"/>
  <c r="D67" i="3"/>
  <c r="E66" i="3"/>
  <c r="D66" i="3"/>
  <c r="E65" i="3"/>
  <c r="D65" i="3"/>
  <c r="E64" i="3"/>
  <c r="D64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3" i="3"/>
  <c r="D53" i="3"/>
  <c r="E52" i="3"/>
  <c r="E101" i="2" s="1"/>
  <c r="D52" i="3"/>
  <c r="D101" i="2" s="1"/>
  <c r="E51" i="3"/>
  <c r="D51" i="3"/>
  <c r="E50" i="3"/>
  <c r="D50" i="3"/>
  <c r="E49" i="3"/>
  <c r="D49" i="3"/>
  <c r="E43" i="3"/>
  <c r="D43" i="3"/>
  <c r="E42" i="3"/>
  <c r="D42" i="3"/>
  <c r="E41" i="3"/>
  <c r="D41" i="3"/>
  <c r="E37" i="3"/>
  <c r="D37" i="3"/>
  <c r="E36" i="3"/>
  <c r="D36" i="3"/>
  <c r="E35" i="3"/>
  <c r="D35" i="3"/>
  <c r="E34" i="3"/>
  <c r="D34" i="3"/>
  <c r="E33" i="3"/>
  <c r="D33" i="3"/>
  <c r="E31" i="3"/>
  <c r="D31" i="3"/>
  <c r="E30" i="3"/>
  <c r="D30" i="3"/>
  <c r="E29" i="3"/>
  <c r="D29" i="3"/>
  <c r="E26" i="3"/>
  <c r="D26" i="3"/>
  <c r="E25" i="3"/>
  <c r="D25" i="3"/>
  <c r="E24" i="3"/>
  <c r="D24" i="3"/>
  <c r="E20" i="3"/>
  <c r="D20" i="3"/>
  <c r="E19" i="3"/>
  <c r="D19" i="3"/>
  <c r="E16" i="3"/>
  <c r="D16" i="3"/>
  <c r="E15" i="3"/>
  <c r="D15" i="3"/>
  <c r="E14" i="3"/>
  <c r="D14" i="3"/>
  <c r="E13" i="3"/>
  <c r="D13" i="3"/>
  <c r="E12" i="3"/>
  <c r="D12" i="3"/>
  <c r="E9" i="3"/>
  <c r="D9" i="3"/>
  <c r="E8" i="3"/>
  <c r="D8" i="3"/>
  <c r="E7" i="3"/>
  <c r="D7" i="3"/>
  <c r="E6" i="3"/>
  <c r="D6" i="3"/>
  <c r="D5" i="3"/>
  <c r="E156" i="1"/>
  <c r="D156" i="1"/>
  <c r="E155" i="1"/>
  <c r="D155" i="1"/>
  <c r="E154" i="1"/>
  <c r="D154" i="1"/>
  <c r="E153" i="1"/>
  <c r="D153" i="1"/>
  <c r="E150" i="1"/>
  <c r="D150" i="1"/>
  <c r="E149" i="1"/>
  <c r="D149" i="1"/>
  <c r="E148" i="1"/>
  <c r="D148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0" i="1"/>
  <c r="D30" i="1"/>
  <c r="E29" i="1"/>
  <c r="D29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53" i="4"/>
  <c r="D53" i="4"/>
  <c r="E70" i="4"/>
  <c r="D70" i="4"/>
  <c r="E83" i="4"/>
  <c r="D83" i="4"/>
  <c r="E99" i="4"/>
  <c r="D99" i="4"/>
  <c r="E131" i="4"/>
  <c r="D131" i="4"/>
  <c r="E139" i="4"/>
  <c r="D139" i="4"/>
  <c r="E144" i="4"/>
  <c r="D144" i="4"/>
  <c r="E156" i="4"/>
  <c r="D156" i="4"/>
  <c r="E150" i="4"/>
  <c r="D150" i="4"/>
  <c r="E165" i="4"/>
  <c r="D165" i="4"/>
  <c r="E172" i="4"/>
  <c r="D172" i="4"/>
  <c r="E183" i="4"/>
  <c r="D183" i="4"/>
  <c r="E188" i="4"/>
  <c r="D188" i="4"/>
  <c r="E194" i="4"/>
  <c r="D194" i="4"/>
  <c r="E210" i="4"/>
  <c r="D210" i="4"/>
  <c r="E218" i="4"/>
  <c r="D218" i="4"/>
  <c r="E224" i="4"/>
  <c r="D224" i="4"/>
  <c r="E237" i="4"/>
  <c r="D237" i="4"/>
  <c r="E256" i="4"/>
  <c r="D256" i="4"/>
  <c r="E246" i="4"/>
  <c r="D246" i="4"/>
  <c r="E54" i="4"/>
  <c r="D54" i="4"/>
  <c r="E27" i="4"/>
  <c r="D27" i="4"/>
  <c r="E26" i="4"/>
  <c r="D26" i="4"/>
  <c r="E228" i="4"/>
  <c r="D228" i="4"/>
  <c r="E176" i="4"/>
  <c r="D176" i="4"/>
  <c r="E13" i="4"/>
  <c r="D13" i="4"/>
  <c r="D201" i="4"/>
  <c r="E200" i="4"/>
  <c r="D200" i="4"/>
  <c r="E263" i="4"/>
  <c r="D263" i="4"/>
  <c r="E257" i="4"/>
  <c r="D257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7" i="4"/>
  <c r="D247" i="4"/>
  <c r="E245" i="4"/>
  <c r="D245" i="4"/>
  <c r="E244" i="4"/>
  <c r="D244" i="4"/>
  <c r="E243" i="4"/>
  <c r="D243" i="4"/>
  <c r="E242" i="4"/>
  <c r="D242" i="4"/>
  <c r="E241" i="4"/>
  <c r="D241" i="4"/>
  <c r="E238" i="4"/>
  <c r="D238" i="4"/>
  <c r="E236" i="4"/>
  <c r="D236" i="4"/>
  <c r="E235" i="4"/>
  <c r="D235" i="4"/>
  <c r="E234" i="4"/>
  <c r="D234" i="4"/>
  <c r="E233" i="4"/>
  <c r="D233" i="4"/>
  <c r="E232" i="4"/>
  <c r="D232" i="4"/>
  <c r="E229" i="4"/>
  <c r="E230" i="4" s="1"/>
  <c r="D229" i="4"/>
  <c r="E225" i="4"/>
  <c r="D225" i="4"/>
  <c r="E223" i="4"/>
  <c r="D223" i="4"/>
  <c r="E222" i="4"/>
  <c r="D222" i="4"/>
  <c r="E219" i="4"/>
  <c r="D219" i="4"/>
  <c r="E217" i="4"/>
  <c r="D217" i="4"/>
  <c r="E216" i="4"/>
  <c r="D216" i="4"/>
  <c r="E215" i="4"/>
  <c r="D215" i="4"/>
  <c r="E214" i="4"/>
  <c r="D214" i="4"/>
  <c r="E213" i="4"/>
  <c r="D213" i="4"/>
  <c r="E211" i="4"/>
  <c r="D211" i="4"/>
  <c r="E209" i="4"/>
  <c r="D209" i="4"/>
  <c r="E208" i="4"/>
  <c r="D208" i="4"/>
  <c r="E207" i="4"/>
  <c r="D207" i="4"/>
  <c r="E201" i="4"/>
  <c r="E199" i="4"/>
  <c r="D199" i="4"/>
  <c r="E195" i="4"/>
  <c r="D195" i="4"/>
  <c r="E193" i="4"/>
  <c r="D193" i="4"/>
  <c r="E192" i="4"/>
  <c r="D192" i="4"/>
  <c r="E191" i="4"/>
  <c r="D191" i="4"/>
  <c r="E189" i="4"/>
  <c r="D189" i="4"/>
  <c r="E187" i="4"/>
  <c r="D187" i="4"/>
  <c r="E184" i="4"/>
  <c r="D184" i="4"/>
  <c r="E182" i="4"/>
  <c r="D182" i="4"/>
  <c r="E177" i="4"/>
  <c r="D177" i="4"/>
  <c r="E173" i="4"/>
  <c r="D173" i="4"/>
  <c r="E171" i="4"/>
  <c r="D171" i="4"/>
  <c r="E170" i="4"/>
  <c r="D170" i="4"/>
  <c r="E169" i="4"/>
  <c r="D169" i="4"/>
  <c r="E166" i="4"/>
  <c r="D166" i="4"/>
  <c r="E164" i="4"/>
  <c r="D164" i="4"/>
  <c r="E163" i="4"/>
  <c r="D163" i="4"/>
  <c r="E162" i="4"/>
  <c r="D162" i="4"/>
  <c r="E157" i="4"/>
  <c r="D157" i="4"/>
  <c r="E155" i="4"/>
  <c r="D155" i="4"/>
  <c r="E154" i="4"/>
  <c r="D154" i="4"/>
  <c r="E151" i="4"/>
  <c r="D151" i="4"/>
  <c r="E149" i="4"/>
  <c r="D149" i="4"/>
  <c r="E148" i="4"/>
  <c r="D148" i="4"/>
  <c r="E145" i="4"/>
  <c r="D145" i="4"/>
  <c r="E143" i="4"/>
  <c r="D143" i="4"/>
  <c r="E140" i="4"/>
  <c r="D140" i="4"/>
  <c r="E138" i="4"/>
  <c r="D138" i="4"/>
  <c r="E137" i="4"/>
  <c r="D137" i="4"/>
  <c r="E136" i="4"/>
  <c r="D136" i="4"/>
  <c r="E135" i="4"/>
  <c r="D135" i="4"/>
  <c r="E132" i="4"/>
  <c r="D132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0" i="4"/>
  <c r="D100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4" i="4"/>
  <c r="D84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1" i="4"/>
  <c r="D71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29" i="4"/>
  <c r="D29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4" i="4"/>
  <c r="D14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8" i="3"/>
  <c r="E5" i="3"/>
  <c r="E1" i="2"/>
  <c r="E121" i="2"/>
  <c r="E117" i="2"/>
  <c r="D1" i="4"/>
  <c r="E1" i="4" s="1"/>
  <c r="D1" i="3"/>
  <c r="E1" i="3" s="1"/>
  <c r="D1" i="1"/>
  <c r="E1" i="1" s="1"/>
  <c r="D72" i="3" l="1"/>
  <c r="D151" i="1"/>
  <c r="E151" i="1"/>
  <c r="E157" i="1"/>
  <c r="D157" i="1"/>
  <c r="D230" i="4"/>
  <c r="D146" i="1"/>
  <c r="E135" i="1"/>
  <c r="E178" i="4"/>
  <c r="D178" i="4"/>
  <c r="E72" i="3"/>
  <c r="D32" i="3"/>
  <c r="E32" i="3"/>
  <c r="D38" i="3"/>
  <c r="D44" i="3"/>
  <c r="E27" i="3"/>
  <c r="D27" i="3"/>
  <c r="D10" i="3"/>
  <c r="E10" i="3"/>
  <c r="E21" i="3"/>
  <c r="D21" i="3"/>
  <c r="E146" i="1"/>
  <c r="E15" i="1"/>
  <c r="D106" i="1"/>
  <c r="D135" i="1"/>
  <c r="E106" i="1"/>
  <c r="D74" i="1"/>
  <c r="E74" i="1"/>
  <c r="D87" i="1"/>
  <c r="E87" i="1"/>
  <c r="D57" i="1"/>
  <c r="E57" i="1"/>
  <c r="D15" i="1"/>
  <c r="D31" i="1"/>
  <c r="D28" i="1"/>
  <c r="E28" i="1"/>
  <c r="E31" i="1"/>
  <c r="E158" i="4"/>
  <c r="D32" i="1" l="1"/>
  <c r="E174" i="4"/>
  <c r="E226" i="4"/>
  <c r="D226" i="4"/>
  <c r="E167" i="4"/>
  <c r="D158" i="4"/>
  <c r="D202" i="4"/>
  <c r="E81" i="3"/>
  <c r="E44" i="3"/>
  <c r="E27" i="2" s="1"/>
  <c r="E11" i="3"/>
  <c r="E17" i="3" s="1"/>
  <c r="E23" i="2"/>
  <c r="D23" i="2"/>
  <c r="E104" i="2"/>
  <c r="D40" i="2"/>
  <c r="D24" i="2"/>
  <c r="D103" i="2"/>
  <c r="E103" i="2"/>
  <c r="E75" i="2"/>
  <c r="D75" i="2"/>
  <c r="E56" i="2"/>
  <c r="D56" i="2"/>
  <c r="E70" i="2"/>
  <c r="D70" i="2"/>
  <c r="E67" i="2"/>
  <c r="D67" i="2"/>
  <c r="D59" i="2"/>
  <c r="E59" i="2"/>
  <c r="E58" i="2"/>
  <c r="D58" i="2"/>
  <c r="E54" i="2"/>
  <c r="D54" i="2"/>
  <c r="E65" i="2"/>
  <c r="E68" i="2"/>
  <c r="D68" i="2"/>
  <c r="E53" i="2"/>
  <c r="D53" i="2"/>
  <c r="E61" i="2"/>
  <c r="D61" i="2"/>
  <c r="E73" i="2"/>
  <c r="D73" i="2"/>
  <c r="E57" i="2"/>
  <c r="D57" i="2"/>
  <c r="E71" i="2"/>
  <c r="D71" i="2"/>
  <c r="E66" i="2"/>
  <c r="D66" i="2"/>
  <c r="E74" i="2"/>
  <c r="D74" i="2"/>
  <c r="E60" i="2"/>
  <c r="D60" i="2"/>
  <c r="E52" i="2"/>
  <c r="D52" i="2"/>
  <c r="E55" i="2"/>
  <c r="D55" i="2"/>
  <c r="E69" i="2"/>
  <c r="D69" i="2"/>
  <c r="E72" i="2"/>
  <c r="D72" i="2"/>
  <c r="E88" i="2"/>
  <c r="E89" i="2" s="1"/>
  <c r="E15" i="2" s="1"/>
  <c r="E24" i="2"/>
  <c r="E40" i="2"/>
  <c r="D104" i="2"/>
  <c r="D65" i="2"/>
  <c r="D121" i="2"/>
  <c r="D117" i="2"/>
  <c r="E152" i="4" l="1"/>
  <c r="E202" i="4"/>
  <c r="D185" i="4"/>
  <c r="E196" i="4"/>
  <c r="E92" i="2"/>
  <c r="E93" i="2" s="1"/>
  <c r="E16" i="2" s="1"/>
  <c r="D68" i="3"/>
  <c r="E68" i="3"/>
  <c r="D90" i="3"/>
  <c r="D97" i="2" s="1"/>
  <c r="D98" i="2" s="1"/>
  <c r="E39" i="3"/>
  <c r="D81" i="3"/>
  <c r="D100" i="3"/>
  <c r="E25" i="2"/>
  <c r="E29" i="2" s="1"/>
  <c r="E31" i="2" s="1"/>
  <c r="E100" i="3"/>
  <c r="E90" i="3"/>
  <c r="E41" i="2" s="1"/>
  <c r="E42" i="2" s="1"/>
  <c r="E44" i="2" s="1"/>
  <c r="D190" i="4"/>
  <c r="D258" i="4"/>
  <c r="D248" i="4"/>
  <c r="D152" i="4"/>
  <c r="D146" i="4"/>
  <c r="D174" i="4"/>
  <c r="D196" i="4"/>
  <c r="D133" i="4"/>
  <c r="D101" i="4"/>
  <c r="D85" i="4"/>
  <c r="E185" i="4"/>
  <c r="D167" i="4"/>
  <c r="D72" i="4"/>
  <c r="E258" i="4"/>
  <c r="E190" i="4"/>
  <c r="E101" i="4"/>
  <c r="E133" i="4"/>
  <c r="E72" i="4"/>
  <c r="E146" i="4"/>
  <c r="E248" i="4"/>
  <c r="E85" i="4"/>
  <c r="E82" i="2"/>
  <c r="E81" i="2"/>
  <c r="E83" i="2"/>
  <c r="E76" i="2"/>
  <c r="E4" i="2" s="1"/>
  <c r="E62" i="2"/>
  <c r="E3" i="2" s="1"/>
  <c r="E80" i="2"/>
  <c r="E79" i="2"/>
  <c r="E84" i="2"/>
  <c r="E32" i="1"/>
  <c r="D25" i="2"/>
  <c r="E180" i="4"/>
  <c r="D62" i="2"/>
  <c r="D3" i="2" s="1"/>
  <c r="D76" i="2"/>
  <c r="D4" i="2" s="1"/>
  <c r="D79" i="2" l="1"/>
  <c r="E197" i="4"/>
  <c r="D197" i="4"/>
  <c r="D203" i="4" s="1"/>
  <c r="D11" i="3"/>
  <c r="D17" i="3" s="1"/>
  <c r="D22" i="3" s="1"/>
  <c r="E5" i="2"/>
  <c r="E85" i="2"/>
  <c r="E7" i="2" s="1"/>
  <c r="E102" i="3"/>
  <c r="E97" i="2"/>
  <c r="E98" i="2" s="1"/>
  <c r="D39" i="3"/>
  <c r="D45" i="3" s="1"/>
  <c r="E22" i="3"/>
  <c r="D102" i="3"/>
  <c r="D180" i="4"/>
  <c r="E33" i="1"/>
  <c r="E158" i="1" s="1"/>
  <c r="E54" i="3" s="1"/>
  <c r="E62" i="3" s="1"/>
  <c r="E239" i="4"/>
  <c r="E259" i="4" s="1"/>
  <c r="D239" i="4"/>
  <c r="D259" i="4" s="1"/>
  <c r="E55" i="4"/>
  <c r="D55" i="4"/>
  <c r="E141" i="4"/>
  <c r="D141" i="4"/>
  <c r="E28" i="4"/>
  <c r="E30" i="4" s="1"/>
  <c r="D28" i="4"/>
  <c r="D30" i="4" s="1"/>
  <c r="E15" i="4"/>
  <c r="D15" i="4"/>
  <c r="D27" i="2"/>
  <c r="D29" i="2" s="1"/>
  <c r="D31" i="2" s="1"/>
  <c r="D80" i="2" l="1"/>
  <c r="E104" i="3"/>
  <c r="E9" i="2"/>
  <c r="E13" i="2" s="1"/>
  <c r="E18" i="2" s="1"/>
  <c r="E102" i="2" s="1"/>
  <c r="E107" i="2" s="1"/>
  <c r="E36" i="2" s="1"/>
  <c r="E46" i="2" s="1"/>
  <c r="D204" i="4"/>
  <c r="D46" i="3"/>
  <c r="E31" i="4"/>
  <c r="E159" i="4" s="1"/>
  <c r="D31" i="4"/>
  <c r="D159" i="4" s="1"/>
  <c r="D41" i="2"/>
  <c r="D42" i="2" s="1"/>
  <c r="D44" i="2" s="1"/>
  <c r="E203" i="4"/>
  <c r="E204" i="4" s="1"/>
  <c r="E45" i="3"/>
  <c r="E46" i="3" s="1"/>
  <c r="D81" i="2"/>
  <c r="E112" i="2" l="1"/>
  <c r="E123" i="2" s="1"/>
  <c r="E212" i="4"/>
  <c r="E220" i="4" s="1"/>
  <c r="E260" i="4" s="1"/>
  <c r="D33" i="1" l="1"/>
  <c r="D158" i="1" s="1"/>
  <c r="D5" i="2"/>
  <c r="D82" i="2" l="1"/>
  <c r="D83" i="2" l="1"/>
  <c r="D84" i="2" l="1"/>
  <c r="D85" i="2" s="1"/>
  <c r="D7" i="2" s="1"/>
  <c r="D9" i="2" s="1"/>
  <c r="D13" i="2" s="1"/>
  <c r="D92" i="2"/>
  <c r="D93" i="2" s="1"/>
  <c r="D16" i="2" s="1"/>
  <c r="D88" i="2"/>
  <c r="D89" i="2" s="1"/>
  <c r="D15" i="2" s="1"/>
  <c r="D18" i="2" l="1"/>
  <c r="D102" i="2" s="1"/>
  <c r="D107" i="2" s="1"/>
  <c r="D112" i="2" l="1"/>
  <c r="D123" i="2" s="1"/>
  <c r="D36" i="2"/>
  <c r="D46" i="2" s="1"/>
  <c r="D54" i="3"/>
  <c r="D212" i="4"/>
  <c r="D220" i="4" s="1"/>
  <c r="D260" i="4" s="1"/>
  <c r="D62" i="3" l="1"/>
  <c r="D104" i="3" s="1"/>
</calcChain>
</file>

<file path=xl/sharedStrings.xml><?xml version="1.0" encoding="utf-8"?>
<sst xmlns="http://schemas.openxmlformats.org/spreadsheetml/2006/main" count="1063" uniqueCount="358">
  <si>
    <t>Konto</t>
  </si>
  <si>
    <t>Kontonavn</t>
  </si>
  <si>
    <t>Momstype</t>
  </si>
  <si>
    <t>Beløb</t>
  </si>
  <si>
    <t>Året før</t>
  </si>
  <si>
    <t>Salg af varer/ydelser m/moms</t>
  </si>
  <si>
    <t>EU-leverancer ydelser (rubrik B-ydelser)</t>
  </si>
  <si>
    <t>EU-erhvervelser varer (rubrik A-varer)</t>
  </si>
  <si>
    <t>Køb af varer/ydelser u/moms</t>
  </si>
  <si>
    <t>Diæter/rejsegodtgørelse</t>
  </si>
  <si>
    <t>Kørsel i egen bil (kilometergodtgørelse)</t>
  </si>
  <si>
    <t>Diverse transportomkostninger uden moms</t>
  </si>
  <si>
    <t>Kontingenter ekskl. moms</t>
  </si>
  <si>
    <t>Faglitteratur</t>
  </si>
  <si>
    <t>Erhvervsforsikringer</t>
  </si>
  <si>
    <t>Kontorartikler og tryksager</t>
  </si>
  <si>
    <t>Porto og gebyrer</t>
  </si>
  <si>
    <t>Telefoni</t>
  </si>
  <si>
    <t>Regnskabsprogram</t>
  </si>
  <si>
    <t>Internet og webhotel</t>
  </si>
  <si>
    <t>Køb af software</t>
  </si>
  <si>
    <t>Småanskaffelser (straksafskrivning)</t>
  </si>
  <si>
    <t>Småanskaffelser med omvendt betalingspligt</t>
  </si>
  <si>
    <t>Bankrenter</t>
  </si>
  <si>
    <t>Omsætning</t>
  </si>
  <si>
    <t>Variable omkostninger</t>
  </si>
  <si>
    <t>Vareforbrug</t>
  </si>
  <si>
    <t>Personaleomkostninger</t>
  </si>
  <si>
    <t>Lønninger mv I alt</t>
  </si>
  <si>
    <t>Transportomkostninger</t>
  </si>
  <si>
    <t>Administration</t>
  </si>
  <si>
    <t>Afskrivninger</t>
  </si>
  <si>
    <t>Renteindtægter mv</t>
  </si>
  <si>
    <t>ÅRETS RESULTAT</t>
  </si>
  <si>
    <t>Vareforbrug og fremmed arbejde</t>
  </si>
  <si>
    <t>Nettoomsætning</t>
  </si>
  <si>
    <t>Dækningsbidrag</t>
  </si>
  <si>
    <t>Andre eksterne omkostninger</t>
  </si>
  <si>
    <t>Driftsresultat før afskrivninger</t>
  </si>
  <si>
    <t>Afskrivninger på anlægsaktiver</t>
  </si>
  <si>
    <t>Driftsresultat</t>
  </si>
  <si>
    <t>Finansielle indtægter</t>
  </si>
  <si>
    <t>Note</t>
  </si>
  <si>
    <t>Årets resultat</t>
  </si>
  <si>
    <t>Debitorer, ubetalte fakturaer</t>
  </si>
  <si>
    <t>Danske Bank</t>
  </si>
  <si>
    <t>Egenkapitalkonto primo</t>
  </si>
  <si>
    <t>Mellemregning</t>
  </si>
  <si>
    <t>Hævet kontant i virksomheden</t>
  </si>
  <si>
    <t>Udlæg ansatte</t>
  </si>
  <si>
    <t>Salgsmoms (udgående moms)</t>
  </si>
  <si>
    <t>Moms af varer fra udlandet</t>
  </si>
  <si>
    <t>Købsmoms (indgående moms)</t>
  </si>
  <si>
    <t>Momsafregning</t>
  </si>
  <si>
    <t>Aktiver</t>
  </si>
  <si>
    <t>Tilgodehavender</t>
  </si>
  <si>
    <t>Likvide beholdninger</t>
  </si>
  <si>
    <t>LIKVIDE BEHOLDNINGER</t>
  </si>
  <si>
    <t>OMSÆTNINGSAKTIVER</t>
  </si>
  <si>
    <t>AKTIVER</t>
  </si>
  <si>
    <t>Passiver</t>
  </si>
  <si>
    <t>DEBITORER</t>
  </si>
  <si>
    <t>TILGODEHAVENDER</t>
  </si>
  <si>
    <t>Egenkapital</t>
  </si>
  <si>
    <t>PERIODENS RESULTAT</t>
  </si>
  <si>
    <t>EGENKAPITAL</t>
  </si>
  <si>
    <t>Kortfristet gæld</t>
  </si>
  <si>
    <t>KORTFRISTET GÆLD</t>
  </si>
  <si>
    <t>Skyldig moms</t>
  </si>
  <si>
    <t>SKYLDIG MOMS</t>
  </si>
  <si>
    <t>KORTFRISTET GÆLD (UNDER 1 ÅR)</t>
  </si>
  <si>
    <t>PASSIVER</t>
  </si>
  <si>
    <t>OMSÆTNING I ALT</t>
  </si>
  <si>
    <t>VAREFORBRUG</t>
  </si>
  <si>
    <t>VAREFORBRUG OG FREMMED ARBEJDE</t>
  </si>
  <si>
    <t>DÆKNINGSBIDRAG I ALT</t>
  </si>
  <si>
    <t>Personale omkostninger</t>
  </si>
  <si>
    <t>LØNNINGER MV. I ALT</t>
  </si>
  <si>
    <t>TRANSPORTOMKOSTNINGER I ALT</t>
  </si>
  <si>
    <t>ADMINISTRATION</t>
  </si>
  <si>
    <t>RENTEINDTÆGTER MV.</t>
  </si>
  <si>
    <t>Renteindtægter mv.</t>
  </si>
  <si>
    <t>AFSKRIVNINGER</t>
  </si>
  <si>
    <t>Noter</t>
  </si>
  <si>
    <t>Finansielle omkostninger</t>
  </si>
  <si>
    <t>Andre tilgodehavender</t>
  </si>
  <si>
    <t>Forudbetalte omkostninger og andre tilgodehavender</t>
  </si>
  <si>
    <t>Tilgodehavende husleje</t>
  </si>
  <si>
    <t>Tilgodehavende moms</t>
  </si>
  <si>
    <t>Kapitalreguleringer, primo</t>
  </si>
  <si>
    <t>Kapitalreguleringer, ultimo</t>
  </si>
  <si>
    <t>Hævet/indskudt i året</t>
  </si>
  <si>
    <t>Regnskabsmæssigt resultat</t>
  </si>
  <si>
    <t>Ikke fradragsberettigede omkostninger:</t>
  </si>
  <si>
    <t>Privat andel af telefon</t>
  </si>
  <si>
    <t>Regnskabsmæssige afskrivninger</t>
  </si>
  <si>
    <t>Skattemæssige afskrivninger, driftsmidler</t>
  </si>
  <si>
    <t>Skattemæssige afskrivninger, bygninger</t>
  </si>
  <si>
    <t>Virksomhedens skattepligtige indkomst</t>
  </si>
  <si>
    <t>Tilgodehavender fra salg</t>
  </si>
  <si>
    <t>Omsætningsaktiver</t>
  </si>
  <si>
    <t>Deposita</t>
  </si>
  <si>
    <t>Leverandører af varer og tjenesteydelser</t>
  </si>
  <si>
    <t>Kortfristede gældsforpligtelser</t>
  </si>
  <si>
    <t>Gældsforpligtelser</t>
  </si>
  <si>
    <t>Mellemregning, ejer</t>
  </si>
  <si>
    <t>Resultatopgørelse</t>
  </si>
  <si>
    <t>Skattemæssige specifikationer</t>
  </si>
  <si>
    <t>Immaterielle anlægsaktiver primo</t>
  </si>
  <si>
    <t>Immaterielle, tilgang i året</t>
  </si>
  <si>
    <t>Dansk købsmoms</t>
  </si>
  <si>
    <t>Immaterielle, afgang i året</t>
  </si>
  <si>
    <t>Immaterielle, årets afskrivninger</t>
  </si>
  <si>
    <t>Driftsmiddel saldo primo</t>
  </si>
  <si>
    <t>Driftsmiddel, tilgang i året</t>
  </si>
  <si>
    <t>Driftsmiddel, afgang i året</t>
  </si>
  <si>
    <t>Driftsmiddel, årets afskrivninger</t>
  </si>
  <si>
    <t>Værdipapirer og kapitalandele</t>
  </si>
  <si>
    <t>Varebeholdning</t>
  </si>
  <si>
    <t>Nedskrivning</t>
  </si>
  <si>
    <t>IMMATERIELLE ANLÆGSAKTIVER</t>
  </si>
  <si>
    <t>Materielle anlægsaktiver</t>
  </si>
  <si>
    <t>Immaterielle anlægsaktiver</t>
  </si>
  <si>
    <t>MATERIELLE ANLÆGSAKTIVER</t>
  </si>
  <si>
    <t>Financielle anlægsaktiver</t>
  </si>
  <si>
    <t>FINANCIELLE ANLÆGSAKTIVER</t>
  </si>
  <si>
    <t>ANLÆGSAKTIVER</t>
  </si>
  <si>
    <t>VAREBEHOLDNING</t>
  </si>
  <si>
    <t>Hensat til tab på debitorer</t>
  </si>
  <si>
    <t>Kontanter (kasse)</t>
  </si>
  <si>
    <t>Indskudt kontant i virksomheden</t>
  </si>
  <si>
    <t>B-skat</t>
  </si>
  <si>
    <t>Ratepension</t>
  </si>
  <si>
    <t>Ikke fradragsberettigede udgifter</t>
  </si>
  <si>
    <t>Hensættelser</t>
  </si>
  <si>
    <t>Hensat til erstatninger</t>
  </si>
  <si>
    <t>Hensat feriepengeforpligtelse</t>
  </si>
  <si>
    <t>HENHÆTTELSER I ALT</t>
  </si>
  <si>
    <t>Langfristet gæld (over 1 år)</t>
  </si>
  <si>
    <t>Banklån</t>
  </si>
  <si>
    <t>LANGFRISTET GÆLD (OVER 1 ÅR)</t>
  </si>
  <si>
    <t>Kreditorer, ubetalte regninger</t>
  </si>
  <si>
    <t>Kreditorer, efterposteringer</t>
  </si>
  <si>
    <t>Afsat revisor</t>
  </si>
  <si>
    <t>Gavekort</t>
  </si>
  <si>
    <t>Moms af ydelser fra udlandet</t>
  </si>
  <si>
    <t>EL-afgift</t>
  </si>
  <si>
    <t>Skyldig AM-bidrag</t>
  </si>
  <si>
    <t>Skyldig A-skat</t>
  </si>
  <si>
    <t>Skyldig ATP</t>
  </si>
  <si>
    <t>Skyldige feriepenge</t>
  </si>
  <si>
    <t>Skyldig pension</t>
  </si>
  <si>
    <t>Skyldig løn</t>
  </si>
  <si>
    <t>Andre skyldige lønposter</t>
  </si>
  <si>
    <t>SKYLDIGE LØNOMKOSTNINGER</t>
  </si>
  <si>
    <t>Skyldige lønomkostninger</t>
  </si>
  <si>
    <t>Analyse</t>
  </si>
  <si>
    <t>Analysekonto</t>
  </si>
  <si>
    <t>Dansk salgsmoms</t>
  </si>
  <si>
    <t>Salg af varer/ydelser u/moms</t>
  </si>
  <si>
    <t>EU-leverancer varer - Indberettes (rubrik B-varer)</t>
  </si>
  <si>
    <t>Varesalg EU - Indberettes (rubrik B - varer)</t>
  </si>
  <si>
    <t>EU-leverancer varer - Indberettes ikke (rubrik B-varer)</t>
  </si>
  <si>
    <t>Varesalg EU - Indberettes ikke (rubrik B - varer)</t>
  </si>
  <si>
    <t>Ydelsessalg EU (rubrik B - ydelser)</t>
  </si>
  <si>
    <t>Momsfrit salg til udlandet (rubrik C)</t>
  </si>
  <si>
    <t>Salg til verden (rubrik C)</t>
  </si>
  <si>
    <t>Salg af fragt - momsfrie</t>
  </si>
  <si>
    <t>Salg af fragt - momspligtig</t>
  </si>
  <si>
    <t>Rykkergebyrer, administrationsgebyr mv.</t>
  </si>
  <si>
    <t>Valutakursdifferencer, eksport</t>
  </si>
  <si>
    <t>Varekøb EU (rubrik A - varer)</t>
  </si>
  <si>
    <t>EU-erhvervelser ydelser (rubrik A-ydelser)</t>
  </si>
  <si>
    <t>Ydelseskøb EU (rubrik A - ydelser)</t>
  </si>
  <si>
    <t>Varekøb verden</t>
  </si>
  <si>
    <t>Varekøb fra verden</t>
  </si>
  <si>
    <t>Ydelseskøb verden</t>
  </si>
  <si>
    <t>Ydelseskøb fra verden</t>
  </si>
  <si>
    <t>Fragt med moms</t>
  </si>
  <si>
    <t>Fragt uden moms</t>
  </si>
  <si>
    <t>Fragt - EU</t>
  </si>
  <si>
    <t>Valutakursdifferencer, import</t>
  </si>
  <si>
    <t>Varelagerregulering</t>
  </si>
  <si>
    <t>AM-indkomst</t>
  </si>
  <si>
    <t>Arbejdsgiver ATP</t>
  </si>
  <si>
    <t>Medarbejder ATP</t>
  </si>
  <si>
    <t>Sygepenge mv.</t>
  </si>
  <si>
    <t>Personalegoder, herunder fri telefon</t>
  </si>
  <si>
    <t>B-honorar</t>
  </si>
  <si>
    <t>Barsel</t>
  </si>
  <si>
    <t>Feriepenge og SH</t>
  </si>
  <si>
    <t>Pension</t>
  </si>
  <si>
    <t>AER/AES/ATP-finansieringsbidrag</t>
  </si>
  <si>
    <t>Arbejdstøj</t>
  </si>
  <si>
    <t>Personaleforsikringer</t>
  </si>
  <si>
    <t>Mad under kursus/møder mv., fuldt fradrag</t>
  </si>
  <si>
    <t>Gaver til personalet, fuldt fradrag</t>
  </si>
  <si>
    <t>Uddannelsesudgifter</t>
  </si>
  <si>
    <t>Uddannelsesudgifter uden moms</t>
  </si>
  <si>
    <t>Diverse vedr. ansatte med moms</t>
  </si>
  <si>
    <t>Diverse vedr. ansatte uden moms</t>
  </si>
  <si>
    <t>Regulering feriepenge</t>
  </si>
  <si>
    <t>Frokostordning til ansatte</t>
  </si>
  <si>
    <t>Fremmed arbejde</t>
  </si>
  <si>
    <t>Salgsfremmende omkostninger</t>
  </si>
  <si>
    <t>Annoncer og reklame</t>
  </si>
  <si>
    <t>Udsmykning i forbindelse med arrangementer/events</t>
  </si>
  <si>
    <t>Hotel, personale, fuldt fradrag</t>
  </si>
  <si>
    <t>Hotel, forretningsforbindelser, delvis fradrag</t>
  </si>
  <si>
    <t>Konferencer</t>
  </si>
  <si>
    <t>Messer</t>
  </si>
  <si>
    <t>Repræsentation, restaurant, personale, fuldt fradrag</t>
  </si>
  <si>
    <t>Repræsentation (kvartmoms)</t>
  </si>
  <si>
    <t>Repræsentation, restaurant, forretningsforbindelser, delvis fradrag</t>
  </si>
  <si>
    <t>Mad i virksomheden til forretningsforbindelser, delvis fradrag</t>
  </si>
  <si>
    <t>Repræsentation, gaver og blomster, delvis fradrag</t>
  </si>
  <si>
    <t>Anden fradragsberettiget repræsentation med moms</t>
  </si>
  <si>
    <t>Repræsentation, diverse</t>
  </si>
  <si>
    <t>Øvrige personaleomkostninger</t>
  </si>
  <si>
    <t>Ej fradragsberettiget andel</t>
  </si>
  <si>
    <t>SALGSOMKOSTNINGER</t>
  </si>
  <si>
    <t>Lokaleomkostninger</t>
  </si>
  <si>
    <t>Husleje</t>
  </si>
  <si>
    <t>Husleje uden moms</t>
  </si>
  <si>
    <t>El, vand, varme mv.</t>
  </si>
  <si>
    <t>Elafgift</t>
  </si>
  <si>
    <t>Rengøring og dekoration</t>
  </si>
  <si>
    <t>Reparation og vedligeholdelse</t>
  </si>
  <si>
    <t>Ejendomsskat</t>
  </si>
  <si>
    <t>Ejendomsforsikring</t>
  </si>
  <si>
    <t>Mødelokaler</t>
  </si>
  <si>
    <t>Dekoration</t>
  </si>
  <si>
    <t>LOKALEOMKOSTNINGER</t>
  </si>
  <si>
    <t>Billeje (gulplade)</t>
  </si>
  <si>
    <t>Brændstof (gulplade)</t>
  </si>
  <si>
    <t>Vedligeholdelse af bil (gulplade)</t>
  </si>
  <si>
    <t>Vægtafgift og forsikringer</t>
  </si>
  <si>
    <t>Parkering (gulplade)</t>
  </si>
  <si>
    <t>Parkering uden moms</t>
  </si>
  <si>
    <t>Broafgift</t>
  </si>
  <si>
    <t>Taxa</t>
  </si>
  <si>
    <t>Tog</t>
  </si>
  <si>
    <t>Fly</t>
  </si>
  <si>
    <t>Bus</t>
  </si>
  <si>
    <t>Færge</t>
  </si>
  <si>
    <t>Advokat og revisor</t>
  </si>
  <si>
    <t>Bogføringsassistance</t>
  </si>
  <si>
    <t>Konsulentbistand</t>
  </si>
  <si>
    <t>Kontingenter inkl. moms</t>
  </si>
  <si>
    <t>Aviser</t>
  </si>
  <si>
    <t>Anden litteratur</t>
  </si>
  <si>
    <t>Fragt og kørsel</t>
  </si>
  <si>
    <t>Beskatning af fri telefoni</t>
  </si>
  <si>
    <t>Konstateret tab på debitorer</t>
  </si>
  <si>
    <t>Offentlige bøder og gebyrer</t>
  </si>
  <si>
    <t>Registrerede kassedifferencer</t>
  </si>
  <si>
    <t>Betalingsløsning</t>
  </si>
  <si>
    <t>Indløsere</t>
  </si>
  <si>
    <t>Licens</t>
  </si>
  <si>
    <t>Diverse inkl. moms</t>
  </si>
  <si>
    <t>Diverse ekskl. moms</t>
  </si>
  <si>
    <t>Generalforsamling, bestyrelsesmøder ude i byen, fuld fradrag</t>
  </si>
  <si>
    <t>Generalforsamling i virksomhedens lokaler</t>
  </si>
  <si>
    <t>Bestyrelsesmøder i virksomhedens lokaler</t>
  </si>
  <si>
    <t>Bestyrelsesmøder ude i byen</t>
  </si>
  <si>
    <t>Immaterielle anlægsaktiver, afskrivninger</t>
  </si>
  <si>
    <t>Materielle anlægsaktiver, afskrivninger</t>
  </si>
  <si>
    <t>Dansk køb med omvendt betalingspligt</t>
  </si>
  <si>
    <t>Avance ved salg anlægsaktiver</t>
  </si>
  <si>
    <t>Renteindtægter diverse</t>
  </si>
  <si>
    <t>Renteudgifter mv.</t>
  </si>
  <si>
    <t>Leverandører mv.</t>
  </si>
  <si>
    <t>Ikke-fradragsberettigede renter</t>
  </si>
  <si>
    <t>RENTEUDGIFTER MV.</t>
  </si>
  <si>
    <t>Igangværende arbejder</t>
  </si>
  <si>
    <t>Øvrige tilgodehavender</t>
  </si>
  <si>
    <t>Periodeafgrænsningsposter</t>
  </si>
  <si>
    <t>ANDRE TILGODEHAVENDER</t>
  </si>
  <si>
    <t>Renteudgifter mv</t>
  </si>
  <si>
    <t>HENSÆTTELSER I ALT</t>
  </si>
  <si>
    <t>LANGRISTET GÆLD (OVER 1 ÅR)</t>
  </si>
  <si>
    <t>SALGSFREMMENDE OMKOSTNINGER</t>
  </si>
  <si>
    <t>Bankrenter mv</t>
  </si>
  <si>
    <t>RENTEINDTÆGTER MV</t>
  </si>
  <si>
    <t>RENTEUDGIFTER MV</t>
  </si>
  <si>
    <t>LØNNINGER MV I ALT</t>
  </si>
  <si>
    <t>Saldo 1. januar for året</t>
  </si>
  <si>
    <t>Egenkapital, 31. december for året</t>
  </si>
  <si>
    <t>Version:</t>
  </si>
  <si>
    <t>Step 1:</t>
  </si>
  <si>
    <t>Step 2:</t>
  </si>
  <si>
    <t>Under 'Regnskaber', vælg 'Rapporter'.</t>
  </si>
  <si>
    <t>Sæt de følgende flueben:</t>
  </si>
  <si>
    <t>- 'Vis kontonr.'</t>
  </si>
  <si>
    <t>- 'Vis sammenligning med året før'</t>
  </si>
  <si>
    <t>Step 3:</t>
  </si>
  <si>
    <t>Download data som CSV filer</t>
  </si>
  <si>
    <t>Step 4:</t>
  </si>
  <si>
    <t>Resultat.csv --&gt; in_resopg</t>
  </si>
  <si>
    <t>Balance.csv --&gt; in_balance</t>
  </si>
  <si>
    <t>Saldobalance.csv --&gt; in_saldo</t>
  </si>
  <si>
    <t>Vælg de tre første faner en efter en</t>
  </si>
  <si>
    <t>Indsæt data som værdier (Paste as Values) fra CSV filerne i arkene:</t>
  </si>
  <si>
    <t>Antagelser:</t>
  </si>
  <si>
    <t>Denne beregner antager at du har en standard</t>
  </si>
  <si>
    <t>kontoplan med én bankkonto (55000) og</t>
  </si>
  <si>
    <t>2) Saldobalance arket</t>
  </si>
  <si>
    <t>1) Balance arket</t>
  </si>
  <si>
    <t>Step 5:</t>
  </si>
  <si>
    <t>Udfyld 'Privat andel af telefon' og 'Regnskabsmæssige</t>
  </si>
  <si>
    <t>afskrivninger' i "Skatteregnskab" (række 115-116)</t>
  </si>
  <si>
    <t>Step 6:</t>
  </si>
  <si>
    <t>Drik kaffe, smil og gæld dig over at du nu har lavet din</t>
  </si>
  <si>
    <t>ANSVARSFRASKRIVELSE:</t>
  </si>
  <si>
    <t>dansk regnskabspraksis. Hvis du er I tvivl, så tal med</t>
  </si>
  <si>
    <t>en revisor.</t>
  </si>
  <si>
    <t>Jeg har lavet denne template som en hjælp I håb om</t>
  </si>
  <si>
    <r>
      <t xml:space="preserve">Jeg er </t>
    </r>
    <r>
      <rPr>
        <u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revisor eller skatteadvokat, så jeg fraskriver mig</t>
    </r>
  </si>
  <si>
    <t>ethvert ansvar for om den regner korrekt, og om den følger</t>
  </si>
  <si>
    <t>årsopgørelse. Du kan lave den hver dag, hvis du har lyst.</t>
  </si>
  <si>
    <t>at den er en hjælp, efter min bedste evne. Den virker for mig.</t>
  </si>
  <si>
    <t>&gt;&gt;&gt;DU BRUGER DENNE BEREGNER PÅ EGET ANSVAR&lt;&lt;&lt;</t>
  </si>
  <si>
    <t>Udskut skat</t>
  </si>
  <si>
    <t/>
  </si>
  <si>
    <t>Skyldig selskabsskat</t>
  </si>
  <si>
    <t>Udlæg ansatte (og ejer)</t>
  </si>
  <si>
    <t>Skat af årets resultat</t>
  </si>
  <si>
    <t>Skat af tidligere år</t>
  </si>
  <si>
    <t>Regulering af udskudt skat</t>
  </si>
  <si>
    <t>Registreret kapital mv.</t>
  </si>
  <si>
    <t>Overført resultat fra tidligere år</t>
  </si>
  <si>
    <t>Udbytte</t>
  </si>
  <si>
    <t>Hensat til udskudt skat</t>
  </si>
  <si>
    <t>(tjek at de to flueben er sat hver gang)</t>
  </si>
  <si>
    <r>
      <rPr>
        <u/>
        <sz val="11"/>
        <color theme="1"/>
        <rFont val="Calibri"/>
        <family val="2"/>
        <scheme val="minor"/>
      </rPr>
      <t>Hvis</t>
    </r>
    <r>
      <rPr>
        <sz val="11"/>
        <color theme="1"/>
        <rFont val="Calibri"/>
        <family val="2"/>
        <scheme val="minor"/>
      </rPr>
      <t xml:space="preserve"> du har oprettet ekstra konti ud over standard konti,</t>
    </r>
  </si>
  <si>
    <t>For bank konti:</t>
  </si>
  <si>
    <r>
      <t xml:space="preserve">Hele arkene </t>
    </r>
    <r>
      <rPr>
        <u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 xml:space="preserve"> kopieres ind (A1 indsættes i A1)</t>
    </r>
  </si>
  <si>
    <t>Det vigtige er at kontonr og værdier matcher</t>
  </si>
  <si>
    <t>Balance:</t>
  </si>
  <si>
    <t>Saldobalance:</t>
  </si>
  <si>
    <t>v1.02: 'Vis momstype' skal ikke længere bruges i input-arkene. Tilføjet linje til ekstra bankkonto og tilføjet screenshots in vejledningen.</t>
  </si>
  <si>
    <t>hvis du har flere konti</t>
  </si>
  <si>
    <t>én kassebeholdning (55040). Se linje 58 ["FLERE (BANK) KONTI"]  nedenfor,</t>
  </si>
  <si>
    <t>rækken lige over 'LIKVIDE BEHOLDNINGER'.</t>
  </si>
  <si>
    <t>(tilføj konti her)</t>
  </si>
  <si>
    <t>Vareforbrug i alt</t>
  </si>
  <si>
    <t>v1.03: Tilføjet ekstra linje i bunden af alle lister markeret "(tilføj konti her)", så det er klarere hvor evt ekstra konti skal tilføjes. Linjen kan kopierers hvis du har flere ekstra konti som skal ind i samme liste (fx bank konti).</t>
  </si>
  <si>
    <t>v1.01: Tillad at kun brugte konti importeres. Momstype skal medtages, da kolonnerne ellers ikke passer I "in_###" arkene.</t>
  </si>
  <si>
    <r>
      <t xml:space="preserve">v1: Import af komplet kontoliste for både enkeltmandsfirma og selskaber (alle nul-konti </t>
    </r>
    <r>
      <rPr>
        <u/>
        <sz val="11"/>
        <color theme="1"/>
        <rFont val="Calibri"/>
        <family val="2"/>
        <scheme val="minor"/>
      </rPr>
      <t>skal</t>
    </r>
    <r>
      <rPr>
        <sz val="11"/>
        <color theme="1"/>
        <rFont val="Calibri"/>
        <family val="2"/>
        <scheme val="minor"/>
      </rPr>
      <t xml:space="preserve"> medtages).</t>
    </r>
  </si>
  <si>
    <t>FLERE KONTI:</t>
  </si>
  <si>
    <r>
      <t xml:space="preserve">fx bankkonti, , skal du tilføje dem selv i </t>
    </r>
    <r>
      <rPr>
        <u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ark:</t>
    </r>
  </si>
  <si>
    <t>I Balance arket kopierer du række 43 så mange gange som du har ekstra bank</t>
  </si>
  <si>
    <t>konti, og skriver knoto nummer og navn I hhv kolonne A &amp; B.</t>
  </si>
  <si>
    <t>Tjek at linjen ''LIKVIDE BEHOLDNINGER' summerer alle rækkerne fra 41 til</t>
  </si>
  <si>
    <t>Bank</t>
  </si>
  <si>
    <t>I Saldobalance arket skal du gøre det samme; her er det række 201.</t>
  </si>
  <si>
    <t>v1.04, 2021-12-10</t>
  </si>
  <si>
    <t>v1.04: Fejlrettelser:
- Egenkapital beregning I balance ark rettet.
- Egenkapital (primo) læste forkert celle.
Forbedringer:
- Da saldo opgørelsen indeholder alle konti, behøver man ikke længere at hente resultatopgørelse og balance arkene.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</si>
</sst>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Alignment="1">
      <alignment vertical="center"/>
    </xf>
    <xf numFmtId="4" fontId="16" fillId="0" borderId="0" xfId="0" applyNumberFormat="1" applyFon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/>
    <xf numFmtId="0" fontId="16" fillId="0" borderId="11" xfId="0" applyFont="1" applyBorder="1" applyAlignment="1"/>
    <xf numFmtId="0" fontId="16" fillId="0" borderId="10" xfId="0" applyFont="1" applyBorder="1"/>
    <xf numFmtId="4" fontId="0" fillId="0" borderId="11" xfId="0" applyNumberFormat="1" applyBorder="1"/>
    <xf numFmtId="0" fontId="0" fillId="0" borderId="0" xfId="0" applyBorder="1"/>
    <xf numFmtId="0" fontId="16" fillId="0" borderId="0" xfId="0" applyFont="1" applyBorder="1"/>
    <xf numFmtId="4" fontId="0" fillId="0" borderId="0" xfId="0" applyNumberFormat="1" applyBorder="1"/>
    <xf numFmtId="0" fontId="18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11" xfId="0" applyFont="1" applyBorder="1"/>
    <xf numFmtId="0" fontId="0" fillId="0" borderId="10" xfId="0" applyFont="1" applyBorder="1"/>
    <xf numFmtId="4" fontId="0" fillId="0" borderId="10" xfId="0" applyNumberFormat="1" applyFont="1" applyBorder="1"/>
    <xf numFmtId="4" fontId="0" fillId="0" borderId="0" xfId="0" applyNumberFormat="1" applyFont="1" applyBorder="1"/>
    <xf numFmtId="0" fontId="16" fillId="0" borderId="0" xfId="0" applyFont="1" applyFill="1" applyBorder="1"/>
    <xf numFmtId="0" fontId="16" fillId="0" borderId="11" xfId="0" applyFont="1" applyFill="1" applyBorder="1"/>
    <xf numFmtId="0" fontId="0" fillId="0" borderId="0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4" fontId="0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4" fontId="0" fillId="0" borderId="11" xfId="0" applyNumberFormat="1" applyFont="1" applyBorder="1" applyAlignment="1">
      <alignment vertical="center"/>
    </xf>
    <xf numFmtId="0" fontId="16" fillId="0" borderId="0" xfId="0" applyNumberFormat="1" applyFont="1"/>
    <xf numFmtId="3" fontId="0" fillId="0" borderId="0" xfId="0" applyNumberFormat="1" applyBorder="1"/>
    <xf numFmtId="3" fontId="0" fillId="0" borderId="11" xfId="0" applyNumberFormat="1" applyBorder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16" fillId="0" borderId="0" xfId="0" applyNumberFormat="1" applyFont="1" applyBorder="1"/>
    <xf numFmtId="4" fontId="0" fillId="0" borderId="11" xfId="0" applyNumberFormat="1" applyFont="1" applyBorder="1"/>
    <xf numFmtId="0" fontId="0" fillId="0" borderId="0" xfId="0" applyFont="1"/>
    <xf numFmtId="4" fontId="0" fillId="0" borderId="10" xfId="0" applyNumberFormat="1" applyBorder="1"/>
    <xf numFmtId="0" fontId="0" fillId="0" borderId="11" xfId="0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0" fillId="0" borderId="10" xfId="0" applyNumberFormat="1" applyBorder="1"/>
    <xf numFmtId="4" fontId="16" fillId="0" borderId="11" xfId="0" applyNumberFormat="1" applyFont="1" applyBorder="1"/>
    <xf numFmtId="4" fontId="16" fillId="0" borderId="10" xfId="0" applyNumberFormat="1" applyFont="1" applyBorder="1"/>
    <xf numFmtId="4" fontId="16" fillId="0" borderId="10" xfId="0" applyNumberFormat="1" applyFont="1" applyBorder="1" applyAlignment="1">
      <alignment vertical="center"/>
    </xf>
    <xf numFmtId="4" fontId="16" fillId="0" borderId="11" xfId="0" applyNumberFormat="1" applyFont="1" applyBorder="1" applyAlignment="1"/>
    <xf numFmtId="4" fontId="0" fillId="0" borderId="10" xfId="0" quotePrefix="1" applyNumberFormat="1" applyBorder="1"/>
    <xf numFmtId="0" fontId="0" fillId="0" borderId="11" xfId="0" applyBorder="1" applyAlignment="1">
      <alignment horizontal="left" indent="1"/>
    </xf>
    <xf numFmtId="0" fontId="19" fillId="0" borderId="11" xfId="0" applyFont="1" applyBorder="1"/>
    <xf numFmtId="0" fontId="0" fillId="0" borderId="0" xfId="0" applyFill="1" applyBorder="1"/>
    <xf numFmtId="4" fontId="16" fillId="0" borderId="0" xfId="0" applyNumberFormat="1" applyFont="1" applyFill="1" applyBorder="1"/>
    <xf numFmtId="4" fontId="16" fillId="0" borderId="11" xfId="0" applyNumberFormat="1" applyFont="1" applyFill="1" applyBorder="1"/>
    <xf numFmtId="4" fontId="16" fillId="0" borderId="10" xfId="0" applyNumberFormat="1" applyFont="1" applyFill="1" applyBorder="1"/>
    <xf numFmtId="4" fontId="16" fillId="0" borderId="10" xfId="0" applyNumberFormat="1" applyFont="1" applyFill="1" applyBorder="1" applyAlignment="1">
      <alignment vertical="center"/>
    </xf>
    <xf numFmtId="0" fontId="20" fillId="0" borderId="0" xfId="0" applyFont="1"/>
    <xf numFmtId="0" fontId="20" fillId="0" borderId="0" xfId="0" applyNumberFormat="1" applyFont="1"/>
    <xf numFmtId="4" fontId="0" fillId="0" borderId="11" xfId="0" applyNumberFormat="1" applyFill="1" applyBorder="1"/>
    <xf numFmtId="4" fontId="0" fillId="33" borderId="0" xfId="0" applyNumberFormat="1" applyFill="1"/>
    <xf numFmtId="4" fontId="0" fillId="33" borderId="10" xfId="0" applyNumberFormat="1" applyFill="1" applyBorder="1"/>
    <xf numFmtId="4" fontId="0" fillId="0" borderId="0" xfId="0" applyNumberFormat="1" applyFill="1"/>
    <xf numFmtId="0" fontId="16" fillId="0" borderId="0" xfId="0" applyFont="1" applyAlignment="1">
      <alignment vertical="top"/>
    </xf>
    <xf numFmtId="14" fontId="16" fillId="0" borderId="0" xfId="0" quotePrefix="1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14" fontId="0" fillId="0" borderId="0" xfId="0" quotePrefix="1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12" xfId="0" applyFont="1" applyBorder="1"/>
    <xf numFmtId="4" fontId="0" fillId="0" borderId="12" xfId="0" applyNumberFormat="1" applyFont="1" applyBorder="1"/>
    <xf numFmtId="0" fontId="0" fillId="0" borderId="12" xfId="0" applyNumberFormat="1" applyBorder="1"/>
    <xf numFmtId="0" fontId="0" fillId="0" borderId="0" xfId="0" applyNumberFormat="1" applyFill="1" applyBorder="1"/>
    <xf numFmtId="4" fontId="0" fillId="0" borderId="0" xfId="0" quotePrefix="1" applyNumberFormat="1" applyFont="1" applyBorder="1"/>
    <xf numFmtId="0" fontId="0" fillId="0" borderId="10" xfId="0" applyFont="1" applyFill="1" applyBorder="1"/>
    <xf numFmtId="0" fontId="23" fillId="0" borderId="0" xfId="0" applyFont="1" applyAlignment="1">
      <alignment vertical="top"/>
    </xf>
    <xf numFmtId="0" fontId="16" fillId="0" borderId="11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12</xdr:row>
      <xdr:rowOff>28575</xdr:rowOff>
    </xdr:from>
    <xdr:to>
      <xdr:col>8</xdr:col>
      <xdr:colOff>19032</xdr:colOff>
      <xdr:row>22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17ABB-1228-4812-BD9E-043EFCF05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933575"/>
          <a:ext cx="3042267" cy="1895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11</xdr:col>
      <xdr:colOff>250308</xdr:colOff>
      <xdr:row>52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8C4241-C5E8-49D0-8BB4-602BB351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7239000"/>
          <a:ext cx="5123298" cy="22860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152400</xdr:colOff>
      <xdr:row>31</xdr:row>
      <xdr:rowOff>180975</xdr:rowOff>
    </xdr:from>
    <xdr:to>
      <xdr:col>5</xdr:col>
      <xdr:colOff>352425</xdr:colOff>
      <xdr:row>32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99292-C5B1-4904-8044-5A440D7AA5ED}"/>
            </a:ext>
          </a:extLst>
        </xdr:cNvPr>
        <xdr:cNvCxnSpPr/>
      </xdr:nvCxnSpPr>
      <xdr:spPr>
        <a:xfrm>
          <a:off x="4781550" y="5705475"/>
          <a:ext cx="1419225" cy="1905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800102</xdr:colOff>
      <xdr:row>25</xdr:row>
      <xdr:rowOff>9527</xdr:rowOff>
    </xdr:from>
    <xdr:to>
      <xdr:col>6</xdr:col>
      <xdr:colOff>513835</xdr:colOff>
      <xdr:row>37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3C83B4-56E8-4362-A573-E76E6C11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7" y="4391027"/>
          <a:ext cx="2355968" cy="227647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9525</xdr:colOff>
      <xdr:row>55</xdr:row>
      <xdr:rowOff>9525</xdr:rowOff>
    </xdr:from>
    <xdr:to>
      <xdr:col>10</xdr:col>
      <xdr:colOff>360811</xdr:colOff>
      <xdr:row>61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AA262C-86E0-4C2F-97B0-5886295D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5" y="10106025"/>
          <a:ext cx="4614676" cy="12477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7</xdr:col>
      <xdr:colOff>552450</xdr:colOff>
      <xdr:row>58</xdr:row>
      <xdr:rowOff>190499</xdr:rowOff>
    </xdr:from>
    <xdr:to>
      <xdr:col>10</xdr:col>
      <xdr:colOff>352425</xdr:colOff>
      <xdr:row>60</xdr:row>
      <xdr:rowOff>123824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E44C72-6961-4109-8E4E-A614EE99EE7C}"/>
            </a:ext>
          </a:extLst>
        </xdr:cNvPr>
        <xdr:cNvSpPr/>
      </xdr:nvSpPr>
      <xdr:spPr>
        <a:xfrm>
          <a:off x="7620000" y="10858499"/>
          <a:ext cx="1628775" cy="314325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>
    <xdr:from>
      <xdr:col>3</xdr:col>
      <xdr:colOff>123825</xdr:colOff>
      <xdr:row>45</xdr:row>
      <xdr:rowOff>133350</xdr:rowOff>
    </xdr:from>
    <xdr:to>
      <xdr:col>7</xdr:col>
      <xdr:colOff>533400</xdr:colOff>
      <xdr:row>46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CF9973C-AAF3-48B0-863D-F239568272AA}"/>
            </a:ext>
          </a:extLst>
        </xdr:cNvPr>
        <xdr:cNvSpPr/>
      </xdr:nvSpPr>
      <xdr:spPr>
        <a:xfrm>
          <a:off x="4752975" y="8324850"/>
          <a:ext cx="2847975" cy="247649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 editAs="oneCell">
    <xdr:from>
      <xdr:col>2</xdr:col>
      <xdr:colOff>800101</xdr:colOff>
      <xdr:row>65</xdr:row>
      <xdr:rowOff>9526</xdr:rowOff>
    </xdr:from>
    <xdr:to>
      <xdr:col>8</xdr:col>
      <xdr:colOff>592456</xdr:colOff>
      <xdr:row>68</xdr:row>
      <xdr:rowOff>173356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2BC5B-0B26-41F3-AD58-1F8E725AC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0701" y="13154026"/>
          <a:ext cx="3657600" cy="7429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71</xdr:row>
      <xdr:rowOff>0</xdr:rowOff>
    </xdr:from>
    <xdr:to>
      <xdr:col>9</xdr:col>
      <xdr:colOff>1</xdr:colOff>
      <xdr:row>74</xdr:row>
      <xdr:rowOff>135101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DE6DC-812B-4211-987A-FC513E4AD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0226" y="14287500"/>
          <a:ext cx="3657600" cy="6970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1C57-20A4-4774-8A38-8D46A349F5BA}">
  <dimension ref="B1:D71"/>
  <sheetViews>
    <sheetView tabSelected="1" workbookViewId="0">
      <selection activeCell="B3" sqref="B3"/>
    </sheetView>
  </sheetViews>
  <sheetFormatPr defaultColWidth="9.109375" defaultRowHeight="14.4" x14ac:dyDescent="0.3"/>
  <cols>
    <col min="1" max="1" width="3.33203125" style="72" customWidth="1"/>
    <col min="2" max="2" width="68.6640625" style="72" bestFit="1" customWidth="1"/>
    <col min="3" max="3" width="12.109375" style="72" customWidth="1"/>
    <col min="4" max="16384" width="9.109375" style="72"/>
  </cols>
  <sheetData>
    <row r="1" spans="2:4" x14ac:dyDescent="0.3">
      <c r="B1" s="70" t="s">
        <v>288</v>
      </c>
      <c r="C1" s="71" t="s">
        <v>356</v>
      </c>
    </row>
    <row r="2" spans="2:4" ht="86.4" x14ac:dyDescent="0.3">
      <c r="B2" s="73" t="s">
        <v>357</v>
      </c>
      <c r="C2" s="74"/>
    </row>
    <row r="3" spans="2:4" ht="45" customHeight="1" x14ac:dyDescent="0.3">
      <c r="B3" s="73" t="s">
        <v>346</v>
      </c>
      <c r="C3" s="74"/>
    </row>
    <row r="4" spans="2:4" ht="28.8" x14ac:dyDescent="0.3">
      <c r="B4" s="73" t="s">
        <v>340</v>
      </c>
      <c r="C4" s="74"/>
    </row>
    <row r="5" spans="2:4" ht="28.8" x14ac:dyDescent="0.3">
      <c r="B5" s="75" t="s">
        <v>347</v>
      </c>
      <c r="C5" s="71"/>
    </row>
    <row r="6" spans="2:4" ht="28.8" x14ac:dyDescent="0.3">
      <c r="B6" s="73" t="s">
        <v>348</v>
      </c>
      <c r="C6" s="71"/>
    </row>
    <row r="7" spans="2:4" x14ac:dyDescent="0.3">
      <c r="B7" s="76"/>
      <c r="C7" s="71"/>
    </row>
    <row r="8" spans="2:4" x14ac:dyDescent="0.3">
      <c r="B8" s="76"/>
      <c r="C8" s="71"/>
    </row>
    <row r="9" spans="2:4" x14ac:dyDescent="0.3">
      <c r="B9" s="76"/>
    </row>
    <row r="10" spans="2:4" x14ac:dyDescent="0.3">
      <c r="B10" s="77" t="s">
        <v>313</v>
      </c>
    </row>
    <row r="11" spans="2:4" x14ac:dyDescent="0.3">
      <c r="B11" s="72" t="s">
        <v>316</v>
      </c>
    </row>
    <row r="12" spans="2:4" x14ac:dyDescent="0.3">
      <c r="B12" s="72" t="s">
        <v>320</v>
      </c>
      <c r="D12" s="70" t="s">
        <v>289</v>
      </c>
    </row>
    <row r="13" spans="2:4" x14ac:dyDescent="0.3">
      <c r="B13" s="72" t="s">
        <v>317</v>
      </c>
    </row>
    <row r="14" spans="2:4" x14ac:dyDescent="0.3">
      <c r="B14" s="72" t="s">
        <v>318</v>
      </c>
    </row>
    <row r="15" spans="2:4" x14ac:dyDescent="0.3">
      <c r="B15" s="72" t="s">
        <v>314</v>
      </c>
    </row>
    <row r="16" spans="2:4" x14ac:dyDescent="0.3">
      <c r="B16" s="72" t="s">
        <v>315</v>
      </c>
    </row>
    <row r="17" spans="2:4" x14ac:dyDescent="0.3">
      <c r="B17" s="77" t="s">
        <v>321</v>
      </c>
    </row>
    <row r="21" spans="2:4" x14ac:dyDescent="0.3">
      <c r="B21" s="70" t="s">
        <v>303</v>
      </c>
    </row>
    <row r="22" spans="2:4" x14ac:dyDescent="0.3">
      <c r="B22" s="72" t="s">
        <v>304</v>
      </c>
    </row>
    <row r="23" spans="2:4" x14ac:dyDescent="0.3">
      <c r="B23" s="72" t="s">
        <v>305</v>
      </c>
    </row>
    <row r="24" spans="2:4" x14ac:dyDescent="0.3">
      <c r="B24" s="72" t="s">
        <v>342</v>
      </c>
    </row>
    <row r="25" spans="2:4" x14ac:dyDescent="0.3">
      <c r="B25" s="72" t="s">
        <v>341</v>
      </c>
      <c r="D25" s="70" t="s">
        <v>290</v>
      </c>
    </row>
    <row r="27" spans="2:4" x14ac:dyDescent="0.3">
      <c r="B27" s="70" t="s">
        <v>289</v>
      </c>
    </row>
    <row r="28" spans="2:4" x14ac:dyDescent="0.3">
      <c r="B28" s="75" t="s">
        <v>291</v>
      </c>
    </row>
    <row r="30" spans="2:4" x14ac:dyDescent="0.3">
      <c r="B30" s="70" t="s">
        <v>290</v>
      </c>
    </row>
    <row r="31" spans="2:4" x14ac:dyDescent="0.3">
      <c r="B31" s="75" t="s">
        <v>292</v>
      </c>
    </row>
    <row r="32" spans="2:4" x14ac:dyDescent="0.3">
      <c r="B32" s="78" t="s">
        <v>293</v>
      </c>
    </row>
    <row r="33" spans="2:4" x14ac:dyDescent="0.3">
      <c r="B33" s="79" t="s">
        <v>294</v>
      </c>
    </row>
    <row r="35" spans="2:4" x14ac:dyDescent="0.3">
      <c r="B35" s="70" t="s">
        <v>295</v>
      </c>
    </row>
    <row r="36" spans="2:4" x14ac:dyDescent="0.3">
      <c r="B36" s="75" t="s">
        <v>301</v>
      </c>
    </row>
    <row r="37" spans="2:4" x14ac:dyDescent="0.3">
      <c r="B37" s="72" t="s">
        <v>333</v>
      </c>
    </row>
    <row r="38" spans="2:4" x14ac:dyDescent="0.3">
      <c r="B38" s="72" t="s">
        <v>296</v>
      </c>
    </row>
    <row r="40" spans="2:4" x14ac:dyDescent="0.3">
      <c r="D40" s="70" t="s">
        <v>295</v>
      </c>
    </row>
    <row r="42" spans="2:4" x14ac:dyDescent="0.3">
      <c r="B42" s="70" t="s">
        <v>297</v>
      </c>
    </row>
    <row r="43" spans="2:4" x14ac:dyDescent="0.3">
      <c r="B43" s="72" t="s">
        <v>302</v>
      </c>
    </row>
    <row r="44" spans="2:4" x14ac:dyDescent="0.3">
      <c r="B44" s="86" t="s">
        <v>298</v>
      </c>
    </row>
    <row r="45" spans="2:4" x14ac:dyDescent="0.3">
      <c r="B45" s="86" t="s">
        <v>299</v>
      </c>
    </row>
    <row r="46" spans="2:4" x14ac:dyDescent="0.3">
      <c r="B46" s="72" t="s">
        <v>300</v>
      </c>
    </row>
    <row r="47" spans="2:4" x14ac:dyDescent="0.3">
      <c r="B47" s="72" t="s">
        <v>336</v>
      </c>
    </row>
    <row r="48" spans="2:4" x14ac:dyDescent="0.3">
      <c r="B48" s="72" t="s">
        <v>337</v>
      </c>
    </row>
    <row r="50" spans="2:4" x14ac:dyDescent="0.3">
      <c r="B50" s="70" t="s">
        <v>308</v>
      </c>
    </row>
    <row r="51" spans="2:4" x14ac:dyDescent="0.3">
      <c r="B51" s="72" t="s">
        <v>309</v>
      </c>
    </row>
    <row r="52" spans="2:4" x14ac:dyDescent="0.3">
      <c r="B52" s="72" t="s">
        <v>310</v>
      </c>
    </row>
    <row r="54" spans="2:4" x14ac:dyDescent="0.3">
      <c r="B54" s="70" t="s">
        <v>311</v>
      </c>
    </row>
    <row r="55" spans="2:4" x14ac:dyDescent="0.3">
      <c r="B55" s="72" t="s">
        <v>312</v>
      </c>
      <c r="D55" s="70" t="s">
        <v>308</v>
      </c>
    </row>
    <row r="56" spans="2:4" x14ac:dyDescent="0.3">
      <c r="B56" s="72" t="s">
        <v>319</v>
      </c>
    </row>
    <row r="60" spans="2:4" x14ac:dyDescent="0.3">
      <c r="B60" s="70" t="s">
        <v>349</v>
      </c>
    </row>
    <row r="61" spans="2:4" x14ac:dyDescent="0.3">
      <c r="B61" s="72" t="s">
        <v>334</v>
      </c>
    </row>
    <row r="62" spans="2:4" x14ac:dyDescent="0.3">
      <c r="B62" s="72" t="s">
        <v>350</v>
      </c>
    </row>
    <row r="63" spans="2:4" x14ac:dyDescent="0.3">
      <c r="B63" s="72" t="s">
        <v>307</v>
      </c>
    </row>
    <row r="64" spans="2:4" x14ac:dyDescent="0.3">
      <c r="B64" s="72" t="s">
        <v>306</v>
      </c>
    </row>
    <row r="65" spans="2:4" x14ac:dyDescent="0.3">
      <c r="B65" s="72" t="s">
        <v>335</v>
      </c>
      <c r="D65" s="70" t="s">
        <v>338</v>
      </c>
    </row>
    <row r="66" spans="2:4" x14ac:dyDescent="0.3">
      <c r="B66" s="72" t="s">
        <v>351</v>
      </c>
    </row>
    <row r="67" spans="2:4" x14ac:dyDescent="0.3">
      <c r="B67" s="72" t="s">
        <v>352</v>
      </c>
    </row>
    <row r="68" spans="2:4" x14ac:dyDescent="0.3">
      <c r="B68" s="72" t="s">
        <v>353</v>
      </c>
    </row>
    <row r="69" spans="2:4" x14ac:dyDescent="0.3">
      <c r="B69" s="72" t="s">
        <v>343</v>
      </c>
    </row>
    <row r="70" spans="2:4" x14ac:dyDescent="0.3">
      <c r="B70" s="72" t="s">
        <v>355</v>
      </c>
    </row>
    <row r="71" spans="2:4" x14ac:dyDescent="0.3">
      <c r="D71" s="70" t="s">
        <v>339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37" customWidth="1"/>
    <col min="2" max="2" width="49.88671875" bestFit="1" customWidth="1"/>
    <col min="3" max="3" width="10.6640625" bestFit="1" customWidth="1"/>
    <col min="4" max="5" width="15.6640625" style="1" bestFit="1" customWidth="1"/>
  </cols>
  <sheetData>
    <row r="1" spans="1:5" ht="30" customHeight="1" x14ac:dyDescent="0.5">
      <c r="A1" s="18"/>
      <c r="B1" s="64" t="s">
        <v>106</v>
      </c>
      <c r="D1" s="65">
        <v>2021</v>
      </c>
      <c r="E1" s="65">
        <f>$D$1-1</f>
        <v>2020</v>
      </c>
    </row>
    <row r="2" spans="1:5" ht="46.5" customHeight="1" x14ac:dyDescent="0.3">
      <c r="A2" s="37" t="s">
        <v>42</v>
      </c>
    </row>
    <row r="3" spans="1:5" x14ac:dyDescent="0.3">
      <c r="A3" s="37">
        <v>1</v>
      </c>
      <c r="B3" s="2" t="s">
        <v>35</v>
      </c>
      <c r="D3" s="4">
        <f>D62</f>
        <v>0</v>
      </c>
      <c r="E3" s="4">
        <f>E62</f>
        <v>0</v>
      </c>
    </row>
    <row r="4" spans="1:5" x14ac:dyDescent="0.3">
      <c r="A4" s="37">
        <v>2</v>
      </c>
      <c r="B4" t="s">
        <v>26</v>
      </c>
      <c r="D4" s="56">
        <f>D76</f>
        <v>0</v>
      </c>
      <c r="E4" s="56">
        <f>E76</f>
        <v>0</v>
      </c>
    </row>
    <row r="5" spans="1:5" x14ac:dyDescent="0.3">
      <c r="B5" t="s">
        <v>36</v>
      </c>
      <c r="D5" s="4">
        <f>SUM(D3:D4)</f>
        <v>0</v>
      </c>
      <c r="E5" s="4">
        <f>SUM(E3:E4)</f>
        <v>0</v>
      </c>
    </row>
    <row r="7" spans="1:5" x14ac:dyDescent="0.3">
      <c r="A7" s="37">
        <v>3</v>
      </c>
      <c r="B7" t="s">
        <v>37</v>
      </c>
      <c r="D7" s="1">
        <f>D85</f>
        <v>0</v>
      </c>
      <c r="E7" s="1">
        <f>E85</f>
        <v>0</v>
      </c>
    </row>
    <row r="9" spans="1:5" x14ac:dyDescent="0.3">
      <c r="B9" s="2" t="s">
        <v>38</v>
      </c>
      <c r="D9" s="4">
        <f>D5+D7</f>
        <v>0</v>
      </c>
      <c r="E9" s="4">
        <f>E5+E7</f>
        <v>0</v>
      </c>
    </row>
    <row r="11" spans="1:5" x14ac:dyDescent="0.3">
      <c r="B11" t="s">
        <v>39</v>
      </c>
      <c r="D11" s="1">
        <v>0</v>
      </c>
      <c r="E11" s="1">
        <v>0</v>
      </c>
    </row>
    <row r="13" spans="1:5" x14ac:dyDescent="0.3">
      <c r="B13" s="2" t="s">
        <v>40</v>
      </c>
      <c r="D13" s="4">
        <f>D9+D11</f>
        <v>0</v>
      </c>
      <c r="E13" s="4">
        <f>E9+E11</f>
        <v>0</v>
      </c>
    </row>
    <row r="15" spans="1:5" x14ac:dyDescent="0.3">
      <c r="A15" s="37">
        <v>4</v>
      </c>
      <c r="B15" t="s">
        <v>41</v>
      </c>
      <c r="D15" s="1">
        <f>-D89</f>
        <v>0</v>
      </c>
      <c r="E15" s="1">
        <f>-E89</f>
        <v>0</v>
      </c>
    </row>
    <row r="16" spans="1:5" x14ac:dyDescent="0.3">
      <c r="A16" s="37">
        <v>5</v>
      </c>
      <c r="B16" t="s">
        <v>84</v>
      </c>
      <c r="D16" s="46">
        <f>-D93</f>
        <v>0</v>
      </c>
      <c r="E16" s="46">
        <f>-E93</f>
        <v>0</v>
      </c>
    </row>
    <row r="18" spans="1:6" x14ac:dyDescent="0.3">
      <c r="B18" s="2" t="s">
        <v>43</v>
      </c>
      <c r="C18" s="17"/>
      <c r="D18" s="53">
        <f>SUM(D13,D15:D16)</f>
        <v>0</v>
      </c>
      <c r="E18" s="53">
        <f>SUM(E13,E15:E16)</f>
        <v>0</v>
      </c>
      <c r="F18" s="17"/>
    </row>
    <row r="20" spans="1:6" x14ac:dyDescent="0.3">
      <c r="B20" s="2"/>
    </row>
    <row r="21" spans="1:6" ht="21" x14ac:dyDescent="0.4">
      <c r="A21" s="18" t="s">
        <v>42</v>
      </c>
      <c r="B21" s="38" t="s">
        <v>59</v>
      </c>
    </row>
    <row r="22" spans="1:6" ht="18" x14ac:dyDescent="0.35">
      <c r="B22" s="16"/>
    </row>
    <row r="23" spans="1:6" x14ac:dyDescent="0.3">
      <c r="B23" t="s">
        <v>99</v>
      </c>
      <c r="D23" s="1">
        <f>Balance!D29</f>
        <v>0</v>
      </c>
      <c r="E23" s="1">
        <f>Balance!E29</f>
        <v>0</v>
      </c>
    </row>
    <row r="24" spans="1:6" x14ac:dyDescent="0.3">
      <c r="B24" t="s">
        <v>85</v>
      </c>
      <c r="D24" s="1">
        <f>Balance!D31</f>
        <v>0</v>
      </c>
      <c r="E24" s="1">
        <f>Balance!E31</f>
        <v>0</v>
      </c>
    </row>
    <row r="25" spans="1:6" x14ac:dyDescent="0.3">
      <c r="B25" s="2" t="s">
        <v>55</v>
      </c>
      <c r="D25" s="52">
        <f>SUM(D23:D24)</f>
        <v>0</v>
      </c>
      <c r="E25" s="52">
        <f>SUM(E23:E24)</f>
        <v>0</v>
      </c>
    </row>
    <row r="27" spans="1:6" x14ac:dyDescent="0.3">
      <c r="B27" s="2" t="s">
        <v>56</v>
      </c>
      <c r="D27" s="53">
        <f>Balance!D44</f>
        <v>0</v>
      </c>
      <c r="E27" s="53">
        <f>Balance!E44</f>
        <v>0</v>
      </c>
    </row>
    <row r="29" spans="1:6" x14ac:dyDescent="0.3">
      <c r="B29" s="2" t="s">
        <v>100</v>
      </c>
      <c r="D29" s="53">
        <f>D25+D27</f>
        <v>0</v>
      </c>
      <c r="E29" s="53">
        <f>E25+E27</f>
        <v>0</v>
      </c>
    </row>
    <row r="31" spans="1:6" x14ac:dyDescent="0.3">
      <c r="B31" s="2" t="s">
        <v>54</v>
      </c>
      <c r="D31" s="53">
        <f>D29</f>
        <v>0</v>
      </c>
      <c r="E31" s="53">
        <f>E29</f>
        <v>0</v>
      </c>
    </row>
    <row r="34" spans="1:5" ht="21" x14ac:dyDescent="0.4">
      <c r="A34" s="18" t="s">
        <v>42</v>
      </c>
      <c r="B34" s="38" t="s">
        <v>71</v>
      </c>
    </row>
    <row r="36" spans="1:5" x14ac:dyDescent="0.3">
      <c r="A36" s="37">
        <v>7</v>
      </c>
      <c r="B36" s="2" t="s">
        <v>63</v>
      </c>
      <c r="D36" s="46">
        <f>D107</f>
        <v>0</v>
      </c>
      <c r="E36" s="46">
        <f>E107</f>
        <v>0</v>
      </c>
    </row>
    <row r="38" spans="1:5" x14ac:dyDescent="0.3">
      <c r="B38" t="s">
        <v>101</v>
      </c>
      <c r="D38" s="1">
        <v>0</v>
      </c>
      <c r="E38" s="1">
        <v>0</v>
      </c>
    </row>
    <row r="39" spans="1:5" x14ac:dyDescent="0.3">
      <c r="B39" t="s">
        <v>102</v>
      </c>
      <c r="D39" s="1">
        <v>0</v>
      </c>
      <c r="E39" s="1">
        <v>0</v>
      </c>
    </row>
    <row r="40" spans="1:5" x14ac:dyDescent="0.3">
      <c r="B40" t="s">
        <v>49</v>
      </c>
      <c r="D40" s="1">
        <f>-Balance!D80</f>
        <v>0</v>
      </c>
      <c r="E40" s="1">
        <f>-Balance!E80</f>
        <v>0</v>
      </c>
    </row>
    <row r="41" spans="1:5" x14ac:dyDescent="0.3">
      <c r="B41" t="s">
        <v>68</v>
      </c>
      <c r="D41" s="46">
        <f>-Balance!D90</f>
        <v>0</v>
      </c>
      <c r="E41" s="46">
        <f>-Balance!E90</f>
        <v>0</v>
      </c>
    </row>
    <row r="42" spans="1:5" x14ac:dyDescent="0.3">
      <c r="B42" s="2" t="s">
        <v>103</v>
      </c>
      <c r="D42" s="52">
        <f>SUM(D38:D41)</f>
        <v>0</v>
      </c>
      <c r="E42" s="52">
        <f>SUM(E38:E41)</f>
        <v>0</v>
      </c>
    </row>
    <row r="44" spans="1:5" x14ac:dyDescent="0.3">
      <c r="B44" s="2" t="s">
        <v>104</v>
      </c>
      <c r="D44" s="53">
        <f>D42</f>
        <v>0</v>
      </c>
      <c r="E44" s="53">
        <f>E42</f>
        <v>0</v>
      </c>
    </row>
    <row r="46" spans="1:5" x14ac:dyDescent="0.3">
      <c r="B46" s="2" t="s">
        <v>60</v>
      </c>
      <c r="D46" s="53">
        <f>D36+D44</f>
        <v>0</v>
      </c>
      <c r="E46" s="53">
        <f>E36+E44</f>
        <v>0</v>
      </c>
    </row>
    <row r="47" spans="1:5" x14ac:dyDescent="0.3">
      <c r="B47" s="2"/>
      <c r="D47" s="43"/>
      <c r="E47" s="43"/>
    </row>
    <row r="49" spans="1:5" ht="21" x14ac:dyDescent="0.4">
      <c r="A49" s="57"/>
      <c r="B49" s="58" t="s">
        <v>83</v>
      </c>
      <c r="C49" s="7"/>
      <c r="D49" s="12"/>
      <c r="E49" s="12"/>
    </row>
    <row r="51" spans="1:5" x14ac:dyDescent="0.3">
      <c r="A51" s="37">
        <v>1</v>
      </c>
      <c r="B51" s="2" t="s">
        <v>35</v>
      </c>
    </row>
    <row r="52" spans="1:5" x14ac:dyDescent="0.3">
      <c r="B52" s="13" t="s">
        <v>5</v>
      </c>
      <c r="D52" s="1">
        <f>-Resultatopgørelse!D4</f>
        <v>0</v>
      </c>
      <c r="E52" s="1">
        <f>-Resultatopgørelse!E4</f>
        <v>0</v>
      </c>
    </row>
    <row r="53" spans="1:5" x14ac:dyDescent="0.3">
      <c r="B53" s="13" t="s">
        <v>159</v>
      </c>
      <c r="D53" s="1">
        <f>-Resultatopgørelse!D5</f>
        <v>0</v>
      </c>
      <c r="E53" s="1">
        <f>-Resultatopgørelse!E5</f>
        <v>0</v>
      </c>
    </row>
    <row r="54" spans="1:5" x14ac:dyDescent="0.3">
      <c r="B54" s="13" t="s">
        <v>160</v>
      </c>
      <c r="D54" s="1">
        <f>-Resultatopgørelse!D6</f>
        <v>0</v>
      </c>
      <c r="E54" s="1">
        <f>-Resultatopgørelse!E6</f>
        <v>0</v>
      </c>
    </row>
    <row r="55" spans="1:5" x14ac:dyDescent="0.3">
      <c r="B55" s="13" t="s">
        <v>162</v>
      </c>
      <c r="D55" s="1">
        <f>-Resultatopgørelse!D7</f>
        <v>0</v>
      </c>
      <c r="E55" s="1">
        <f>-Resultatopgørelse!E7</f>
        <v>0</v>
      </c>
    </row>
    <row r="56" spans="1:5" x14ac:dyDescent="0.3">
      <c r="B56" s="13" t="s">
        <v>6</v>
      </c>
      <c r="D56" s="1">
        <f>-Resultatopgørelse!D8</f>
        <v>0</v>
      </c>
      <c r="E56" s="1">
        <f>-Resultatopgørelse!E8</f>
        <v>0</v>
      </c>
    </row>
    <row r="57" spans="1:5" x14ac:dyDescent="0.3">
      <c r="B57" s="13" t="s">
        <v>165</v>
      </c>
      <c r="D57" s="1">
        <f>-Resultatopgørelse!D9</f>
        <v>0</v>
      </c>
      <c r="E57" s="1">
        <f>-Resultatopgørelse!E9</f>
        <v>0</v>
      </c>
    </row>
    <row r="58" spans="1:5" x14ac:dyDescent="0.3">
      <c r="B58" s="13" t="s">
        <v>167</v>
      </c>
      <c r="D58" s="1">
        <f>-Resultatopgørelse!D10</f>
        <v>0</v>
      </c>
      <c r="E58" s="1">
        <f>-Resultatopgørelse!E10</f>
        <v>0</v>
      </c>
    </row>
    <row r="59" spans="1:5" x14ac:dyDescent="0.3">
      <c r="B59" s="13" t="s">
        <v>168</v>
      </c>
      <c r="D59" s="1">
        <f>-Resultatopgørelse!D11</f>
        <v>0</v>
      </c>
      <c r="E59" s="1">
        <f>-Resultatopgørelse!E11</f>
        <v>0</v>
      </c>
    </row>
    <row r="60" spans="1:5" x14ac:dyDescent="0.3">
      <c r="B60" s="13" t="s">
        <v>169</v>
      </c>
      <c r="D60" s="1">
        <f>-Resultatopgørelse!D13</f>
        <v>0</v>
      </c>
      <c r="E60" s="1">
        <f>-Resultatopgørelse!E13</f>
        <v>0</v>
      </c>
    </row>
    <row r="61" spans="1:5" x14ac:dyDescent="0.3">
      <c r="B61" s="13" t="s">
        <v>170</v>
      </c>
      <c r="D61" s="46">
        <f>-Resultatopgørelse!D14</f>
        <v>0</v>
      </c>
      <c r="E61" s="46">
        <f>-Resultatopgørelse!E14</f>
        <v>0</v>
      </c>
    </row>
    <row r="62" spans="1:5" x14ac:dyDescent="0.3">
      <c r="B62" s="24"/>
      <c r="C62" s="13"/>
      <c r="D62" s="1">
        <f>SUM(D52:D61)</f>
        <v>0</v>
      </c>
      <c r="E62" s="1">
        <f>SUM(E52:E61)</f>
        <v>0</v>
      </c>
    </row>
    <row r="64" spans="1:5" x14ac:dyDescent="0.3">
      <c r="A64" s="37">
        <v>2</v>
      </c>
      <c r="B64" s="2" t="s">
        <v>26</v>
      </c>
    </row>
    <row r="65" spans="1:5" x14ac:dyDescent="0.3">
      <c r="B65" s="13" t="s">
        <v>26</v>
      </c>
      <c r="D65" s="1">
        <f>-Resultatopgørelse!D17</f>
        <v>0</v>
      </c>
      <c r="E65" s="1">
        <f>-Resultatopgørelse!E17</f>
        <v>0</v>
      </c>
    </row>
    <row r="66" spans="1:5" x14ac:dyDescent="0.3">
      <c r="B66" s="13" t="s">
        <v>7</v>
      </c>
      <c r="D66" s="1">
        <f>-Resultatopgørelse!D18</f>
        <v>0</v>
      </c>
      <c r="E66" s="1">
        <f>-Resultatopgørelse!E18</f>
        <v>0</v>
      </c>
    </row>
    <row r="67" spans="1:5" x14ac:dyDescent="0.3">
      <c r="B67" s="13" t="s">
        <v>172</v>
      </c>
      <c r="D67" s="1">
        <f>-Resultatopgørelse!D19</f>
        <v>0</v>
      </c>
      <c r="E67" s="1">
        <f>-Resultatopgørelse!E19</f>
        <v>0</v>
      </c>
    </row>
    <row r="68" spans="1:5" x14ac:dyDescent="0.3">
      <c r="B68" s="13" t="s">
        <v>174</v>
      </c>
      <c r="D68" s="1">
        <f>-Resultatopgørelse!D20</f>
        <v>0</v>
      </c>
      <c r="E68" s="1">
        <f>-Resultatopgørelse!E20</f>
        <v>0</v>
      </c>
    </row>
    <row r="69" spans="1:5" x14ac:dyDescent="0.3">
      <c r="B69" s="13" t="s">
        <v>176</v>
      </c>
      <c r="D69" s="1">
        <f>-Resultatopgørelse!D21</f>
        <v>0</v>
      </c>
      <c r="E69" s="1">
        <f>-Resultatopgørelse!E21</f>
        <v>0</v>
      </c>
    </row>
    <row r="70" spans="1:5" x14ac:dyDescent="0.3">
      <c r="B70" s="13" t="s">
        <v>178</v>
      </c>
      <c r="D70" s="1">
        <f>-Resultatopgørelse!D22</f>
        <v>0</v>
      </c>
      <c r="E70" s="1">
        <f>-Resultatopgørelse!E22</f>
        <v>0</v>
      </c>
    </row>
    <row r="71" spans="1:5" x14ac:dyDescent="0.3">
      <c r="B71" s="13" t="s">
        <v>179</v>
      </c>
      <c r="D71" s="1">
        <f>-Resultatopgørelse!D23</f>
        <v>0</v>
      </c>
      <c r="E71" s="1">
        <f>-Resultatopgørelse!E23</f>
        <v>0</v>
      </c>
    </row>
    <row r="72" spans="1:5" x14ac:dyDescent="0.3">
      <c r="B72" s="13" t="s">
        <v>180</v>
      </c>
      <c r="D72" s="1">
        <f>-Resultatopgørelse!D24</f>
        <v>0</v>
      </c>
      <c r="E72" s="1">
        <f>-Resultatopgørelse!E24</f>
        <v>0</v>
      </c>
    </row>
    <row r="73" spans="1:5" x14ac:dyDescent="0.3">
      <c r="B73" s="13" t="s">
        <v>181</v>
      </c>
      <c r="D73" s="1">
        <f>-Resultatopgørelse!D25</f>
        <v>0</v>
      </c>
      <c r="E73" s="1">
        <f>-Resultatopgørelse!E25</f>
        <v>0</v>
      </c>
    </row>
    <row r="74" spans="1:5" x14ac:dyDescent="0.3">
      <c r="B74" s="13" t="s">
        <v>182</v>
      </c>
      <c r="D74" s="1">
        <f>-Resultatopgørelse!D27</f>
        <v>0</v>
      </c>
      <c r="E74" s="1">
        <f>-Resultatopgørelse!E27</f>
        <v>0</v>
      </c>
    </row>
    <row r="75" spans="1:5" x14ac:dyDescent="0.3">
      <c r="B75" s="13" t="s">
        <v>203</v>
      </c>
      <c r="D75" s="46">
        <f>-Resultatopgørelse!D30</f>
        <v>0</v>
      </c>
      <c r="E75" s="46">
        <f>-Resultatopgørelse!E30</f>
        <v>0</v>
      </c>
    </row>
    <row r="76" spans="1:5" x14ac:dyDescent="0.3">
      <c r="D76" s="1">
        <f>SUM(D65:D75)</f>
        <v>0</v>
      </c>
      <c r="E76" s="1">
        <f>SUM(E65:E75)</f>
        <v>0</v>
      </c>
    </row>
    <row r="78" spans="1:5" x14ac:dyDescent="0.3">
      <c r="A78" s="37">
        <v>3</v>
      </c>
      <c r="B78" s="2" t="s">
        <v>37</v>
      </c>
    </row>
    <row r="79" spans="1:5" x14ac:dyDescent="0.3">
      <c r="B79" s="13" t="s">
        <v>28</v>
      </c>
      <c r="D79" s="1">
        <f>-Resultatopgørelse!D57</f>
        <v>0</v>
      </c>
      <c r="E79" s="1">
        <f>-Resultatopgørelse!E57</f>
        <v>0</v>
      </c>
    </row>
    <row r="80" spans="1:5" x14ac:dyDescent="0.3">
      <c r="B80" s="13" t="s">
        <v>204</v>
      </c>
      <c r="D80" s="1">
        <f>-Resultatopgørelse!D74</f>
        <v>0</v>
      </c>
      <c r="E80" s="1">
        <f>-Resultatopgørelse!E74</f>
        <v>0</v>
      </c>
    </row>
    <row r="81" spans="1:5" x14ac:dyDescent="0.3">
      <c r="B81" s="59" t="s">
        <v>221</v>
      </c>
      <c r="D81" s="1">
        <f>-Resultatopgørelse!D87</f>
        <v>0</v>
      </c>
      <c r="E81" s="1">
        <f>-Resultatopgørelse!E87</f>
        <v>0</v>
      </c>
    </row>
    <row r="82" spans="1:5" x14ac:dyDescent="0.3">
      <c r="B82" s="59" t="s">
        <v>29</v>
      </c>
      <c r="D82" s="1">
        <f>-Resultatopgørelse!D106</f>
        <v>0</v>
      </c>
      <c r="E82" s="1">
        <f>-Resultatopgørelse!E106</f>
        <v>0</v>
      </c>
    </row>
    <row r="83" spans="1:5" x14ac:dyDescent="0.3">
      <c r="B83" s="59" t="s">
        <v>30</v>
      </c>
      <c r="D83" s="1">
        <f>-Resultatopgørelse!D135</f>
        <v>0</v>
      </c>
      <c r="E83" s="1">
        <f>-Resultatopgørelse!E135</f>
        <v>0</v>
      </c>
    </row>
    <row r="84" spans="1:5" x14ac:dyDescent="0.3">
      <c r="B84" s="59" t="s">
        <v>31</v>
      </c>
      <c r="D84" s="46">
        <f>-Resultatopgørelse!D146</f>
        <v>0</v>
      </c>
      <c r="E84" s="46">
        <f>-Resultatopgørelse!E146</f>
        <v>0</v>
      </c>
    </row>
    <row r="85" spans="1:5" x14ac:dyDescent="0.3">
      <c r="D85" s="1">
        <f>SUM(D79:D84)</f>
        <v>0</v>
      </c>
      <c r="E85" s="1">
        <f>SUM(E79:E84)</f>
        <v>0</v>
      </c>
    </row>
    <row r="87" spans="1:5" x14ac:dyDescent="0.3">
      <c r="A87" s="37">
        <v>4</v>
      </c>
      <c r="B87" s="2" t="s">
        <v>41</v>
      </c>
    </row>
    <row r="88" spans="1:5" x14ac:dyDescent="0.3">
      <c r="B88" s="13" t="s">
        <v>282</v>
      </c>
      <c r="D88" s="46">
        <f>Resultatopgørelse!D151</f>
        <v>0</v>
      </c>
      <c r="E88" s="46">
        <f>Resultatopgørelse!E151</f>
        <v>0</v>
      </c>
    </row>
    <row r="89" spans="1:5" x14ac:dyDescent="0.3">
      <c r="D89" s="1">
        <f>D88</f>
        <v>0</v>
      </c>
      <c r="E89" s="1">
        <f>E88</f>
        <v>0</v>
      </c>
    </row>
    <row r="91" spans="1:5" x14ac:dyDescent="0.3">
      <c r="A91" s="37">
        <v>5</v>
      </c>
      <c r="B91" s="2" t="s">
        <v>84</v>
      </c>
    </row>
    <row r="92" spans="1:5" x14ac:dyDescent="0.3">
      <c r="B92" t="s">
        <v>278</v>
      </c>
      <c r="D92" s="46">
        <f>Resultatopgørelse!D157</f>
        <v>0</v>
      </c>
      <c r="E92" s="46">
        <f>Resultatopgørelse!E157</f>
        <v>0</v>
      </c>
    </row>
    <row r="93" spans="1:5" x14ac:dyDescent="0.3">
      <c r="D93" s="1">
        <f>D92</f>
        <v>0</v>
      </c>
      <c r="E93" s="1">
        <f>E92</f>
        <v>0</v>
      </c>
    </row>
    <row r="94" spans="1:5" x14ac:dyDescent="0.3">
      <c r="A94" s="37">
        <v>6</v>
      </c>
      <c r="B94" s="2" t="s">
        <v>85</v>
      </c>
    </row>
    <row r="95" spans="1:5" x14ac:dyDescent="0.3">
      <c r="B95" t="s">
        <v>86</v>
      </c>
      <c r="D95" s="1">
        <v>0</v>
      </c>
      <c r="E95" s="1">
        <v>0</v>
      </c>
    </row>
    <row r="96" spans="1:5" x14ac:dyDescent="0.3">
      <c r="B96" t="s">
        <v>87</v>
      </c>
      <c r="D96" s="1">
        <v>0</v>
      </c>
      <c r="E96" s="1">
        <v>0</v>
      </c>
    </row>
    <row r="97" spans="1:5" x14ac:dyDescent="0.3">
      <c r="B97" t="s">
        <v>88</v>
      </c>
      <c r="D97" s="46">
        <f>-Balance!D90</f>
        <v>0</v>
      </c>
      <c r="E97" s="46">
        <f>-Balance!E90</f>
        <v>0</v>
      </c>
    </row>
    <row r="98" spans="1:5" x14ac:dyDescent="0.3">
      <c r="D98" s="1">
        <f>SUM(D95:D97)</f>
        <v>0</v>
      </c>
      <c r="E98" s="1">
        <f>SUM(E95:E97)</f>
        <v>0</v>
      </c>
    </row>
    <row r="100" spans="1:5" x14ac:dyDescent="0.3">
      <c r="A100" s="37">
        <v>7</v>
      </c>
      <c r="B100" s="2" t="s">
        <v>63</v>
      </c>
    </row>
    <row r="101" spans="1:5" x14ac:dyDescent="0.3">
      <c r="B101" t="s">
        <v>286</v>
      </c>
      <c r="D101" s="1">
        <f>-Balance!D52</f>
        <v>0</v>
      </c>
      <c r="E101" s="1">
        <f>-Balance!E52</f>
        <v>0</v>
      </c>
    </row>
    <row r="102" spans="1:5" x14ac:dyDescent="0.3">
      <c r="B102" t="s">
        <v>43</v>
      </c>
      <c r="D102" s="1">
        <f>Skatteregnskab!D18</f>
        <v>0</v>
      </c>
      <c r="E102" s="1">
        <f>Skatteregnskab!E18</f>
        <v>0</v>
      </c>
    </row>
    <row r="103" spans="1:5" x14ac:dyDescent="0.3">
      <c r="B103" t="s">
        <v>91</v>
      </c>
      <c r="D103" s="1">
        <f>-SUM(Balance!D56:D57)</f>
        <v>0</v>
      </c>
      <c r="E103" s="1">
        <f>-SUM(Balance!E56:E57)</f>
        <v>0</v>
      </c>
    </row>
    <row r="104" spans="1:5" x14ac:dyDescent="0.3">
      <c r="B104" t="s">
        <v>105</v>
      </c>
      <c r="D104" s="1">
        <f>-Balance!D55</f>
        <v>0</v>
      </c>
      <c r="E104" s="1">
        <f>-Balance!E55</f>
        <v>0</v>
      </c>
    </row>
    <row r="105" spans="1:5" x14ac:dyDescent="0.3">
      <c r="B105" t="s">
        <v>89</v>
      </c>
      <c r="D105" s="1">
        <v>0</v>
      </c>
      <c r="E105" s="1">
        <v>0</v>
      </c>
    </row>
    <row r="106" spans="1:5" x14ac:dyDescent="0.3">
      <c r="B106" t="s">
        <v>90</v>
      </c>
      <c r="D106" s="46">
        <v>0</v>
      </c>
      <c r="E106" s="46">
        <v>0</v>
      </c>
    </row>
    <row r="107" spans="1:5" x14ac:dyDescent="0.3">
      <c r="B107" s="2" t="s">
        <v>287</v>
      </c>
      <c r="D107" s="4">
        <f>SUM(D101:D106)</f>
        <v>0</v>
      </c>
      <c r="E107" s="4">
        <f>SUM(E101:E106)</f>
        <v>0</v>
      </c>
    </row>
    <row r="108" spans="1:5" x14ac:dyDescent="0.3">
      <c r="B108" s="2"/>
      <c r="D108" s="4"/>
      <c r="E108" s="4"/>
    </row>
    <row r="109" spans="1:5" x14ac:dyDescent="0.3">
      <c r="B109" s="2"/>
      <c r="D109" s="4"/>
      <c r="E109" s="4"/>
    </row>
    <row r="110" spans="1:5" ht="21" x14ac:dyDescent="0.4">
      <c r="B110" s="38" t="s">
        <v>107</v>
      </c>
      <c r="D110" s="4"/>
      <c r="E110" s="4"/>
    </row>
    <row r="112" spans="1:5" x14ac:dyDescent="0.3">
      <c r="B112" s="2" t="s">
        <v>92</v>
      </c>
      <c r="D112" s="1">
        <f>D102</f>
        <v>0</v>
      </c>
      <c r="E112" s="1">
        <f>E102</f>
        <v>0</v>
      </c>
    </row>
    <row r="114" spans="2:5" x14ac:dyDescent="0.3">
      <c r="B114" t="s">
        <v>93</v>
      </c>
      <c r="D114" s="69"/>
      <c r="E114" s="69"/>
    </row>
    <row r="115" spans="2:5" x14ac:dyDescent="0.3">
      <c r="B115" t="s">
        <v>94</v>
      </c>
      <c r="D115" s="67">
        <v>3000</v>
      </c>
      <c r="E115" s="67">
        <v>2900</v>
      </c>
    </row>
    <row r="116" spans="2:5" x14ac:dyDescent="0.3">
      <c r="B116" t="s">
        <v>95</v>
      </c>
      <c r="D116" s="68">
        <v>0</v>
      </c>
      <c r="E116" s="68">
        <v>0</v>
      </c>
    </row>
    <row r="117" spans="2:5" x14ac:dyDescent="0.3">
      <c r="D117" s="12">
        <f>SUM(D115:D116)</f>
        <v>3000</v>
      </c>
      <c r="E117" s="12">
        <f>SUM(E115:E116)</f>
        <v>2900</v>
      </c>
    </row>
    <row r="119" spans="2:5" x14ac:dyDescent="0.3">
      <c r="B119" t="s">
        <v>96</v>
      </c>
      <c r="D119" s="1">
        <v>0</v>
      </c>
      <c r="E119" s="1">
        <v>0</v>
      </c>
    </row>
    <row r="120" spans="2:5" x14ac:dyDescent="0.3">
      <c r="B120" t="s">
        <v>97</v>
      </c>
      <c r="D120" s="46">
        <v>0</v>
      </c>
      <c r="E120" s="46">
        <v>0</v>
      </c>
    </row>
    <row r="121" spans="2:5" x14ac:dyDescent="0.3">
      <c r="D121" s="12">
        <f>SUM(D119:D120)</f>
        <v>0</v>
      </c>
      <c r="E121" s="12">
        <f>SUM(E119:E120)</f>
        <v>0</v>
      </c>
    </row>
    <row r="123" spans="2:5" x14ac:dyDescent="0.3">
      <c r="B123" s="2" t="s">
        <v>98</v>
      </c>
      <c r="D123" s="53">
        <f>D112+D117+D121</f>
        <v>3000</v>
      </c>
      <c r="E123" s="53">
        <f>E112+E117+E121</f>
        <v>2900</v>
      </c>
    </row>
  </sheetData>
  <pageMargins left="0.7" right="0.7" top="0.75" bottom="0.75" header="0.3" footer="0.3"/>
  <pageSetup paperSize="9" orientation="portrait" r:id="rId1"/>
  <headerFooter>
    <oddHeader>&amp;LÅrsopgørelse 2020&amp;CHarrekilde Consulting
CVR nr: 37 88 48 71&amp;RPage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9"/>
  <sheetViews>
    <sheetView workbookViewId="0">
      <pane ySplit="2" topLeftCell="A3" activePane="bottomLeft" state="frozen"/>
      <selection pane="bottomLeft" activeCell="A3" sqref="A3"/>
    </sheetView>
  </sheetViews>
  <sheetFormatPr defaultRowHeight="14.4" outlineLevelRow="1" x14ac:dyDescent="0.3"/>
  <cols>
    <col min="2" max="2" width="49.6640625" customWidth="1"/>
    <col min="3" max="3" width="31.33203125" customWidth="1"/>
    <col min="4" max="4" width="12.6640625" style="1" customWidth="1"/>
    <col min="5" max="5" width="13.109375" style="1" customWidth="1"/>
  </cols>
  <sheetData>
    <row r="1" spans="1:5" x14ac:dyDescent="0.3">
      <c r="D1" s="34">
        <f>Skatteregnskab!$D$1</f>
        <v>2021</v>
      </c>
      <c r="E1" s="34">
        <f>D1-1</f>
        <v>2020</v>
      </c>
    </row>
    <row r="2" spans="1:5" x14ac:dyDescent="0.3">
      <c r="A2" s="2" t="s">
        <v>0</v>
      </c>
      <c r="B2" s="2" t="s">
        <v>1</v>
      </c>
      <c r="C2" s="2"/>
      <c r="D2" s="34" t="s">
        <v>3</v>
      </c>
      <c r="E2" s="34" t="s">
        <v>4</v>
      </c>
    </row>
    <row r="3" spans="1:5" ht="30" customHeight="1" x14ac:dyDescent="0.3">
      <c r="A3" s="14"/>
      <c r="B3" s="14" t="s">
        <v>24</v>
      </c>
      <c r="C3" s="14"/>
      <c r="D3" s="60"/>
      <c r="E3" s="43"/>
    </row>
    <row r="4" spans="1:5" outlineLevel="1" x14ac:dyDescent="0.3">
      <c r="A4" s="50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outlineLevel="1" x14ac:dyDescent="0.3">
      <c r="A5" s="50">
        <v>1050</v>
      </c>
      <c r="B5" s="19" t="s">
        <v>159</v>
      </c>
      <c r="C5" s="19" t="s">
        <v>323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outlineLevel="1" x14ac:dyDescent="0.3">
      <c r="A6" s="50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outlineLevel="1" x14ac:dyDescent="0.3">
      <c r="A7" s="50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outlineLevel="1" x14ac:dyDescent="0.3">
      <c r="A8" s="50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outlineLevel="1" x14ac:dyDescent="0.3">
      <c r="A9" s="50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outlineLevel="1" x14ac:dyDescent="0.3">
      <c r="A10" s="50">
        <v>1300</v>
      </c>
      <c r="B10" s="19" t="s">
        <v>167</v>
      </c>
      <c r="C10" s="19" t="s">
        <v>323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outlineLevel="1" x14ac:dyDescent="0.3">
      <c r="A11" s="50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outlineLevel="1" x14ac:dyDescent="0.3">
      <c r="A12" s="50">
        <v>1400</v>
      </c>
      <c r="B12" s="19" t="s">
        <v>169</v>
      </c>
      <c r="C12" s="19" t="s">
        <v>323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outlineLevel="1" x14ac:dyDescent="0.3">
      <c r="A13" s="50">
        <v>1445</v>
      </c>
      <c r="B13" s="19" t="s">
        <v>170</v>
      </c>
      <c r="C13" s="19" t="s">
        <v>323</v>
      </c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outlineLevel="1" x14ac:dyDescent="0.3">
      <c r="A14" s="50"/>
      <c r="B14" s="39" t="s">
        <v>344</v>
      </c>
      <c r="C14" s="19" t="s">
        <v>323</v>
      </c>
      <c r="D14" s="23">
        <f>IF(""=IFERROR(VLOOKUP($A14,in_saldo!$A$1:$D$1000,3,FALSE),""),0,VLOOKUP($A14,in_saldo!$A$1:$D$1000,3,FALSE))</f>
        <v>0</v>
      </c>
      <c r="E14" s="23">
        <f>IF(""=IFERROR(VLOOKUP($A14,in_saldo!$A$1:$D$1000,4,FALSE),""),0,VLOOKUP($A14,in_saldo!$A$1:$D$1000,4,FALSE))</f>
        <v>0</v>
      </c>
    </row>
    <row r="15" spans="1:5" x14ac:dyDescent="0.3">
      <c r="A15" s="7"/>
      <c r="B15" s="8" t="s">
        <v>72</v>
      </c>
      <c r="C15" s="8"/>
      <c r="D15" s="61">
        <f>SUM(D$4:D$14)</f>
        <v>0</v>
      </c>
      <c r="E15" s="61">
        <f>SUM(E$4:E$14)</f>
        <v>0</v>
      </c>
    </row>
    <row r="16" spans="1:5" ht="30" customHeight="1" x14ac:dyDescent="0.3">
      <c r="A16" s="13"/>
      <c r="B16" s="14" t="s">
        <v>25</v>
      </c>
      <c r="C16" s="14"/>
      <c r="D16" s="60"/>
      <c r="E16" s="43"/>
    </row>
    <row r="17" spans="1:5" outlineLevel="1" x14ac:dyDescent="0.3">
      <c r="A17" s="50">
        <v>1450</v>
      </c>
      <c r="B17" s="19" t="s">
        <v>170</v>
      </c>
      <c r="C17" s="19" t="s">
        <v>323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outlineLevel="1" x14ac:dyDescent="0.3">
      <c r="A18" s="50">
        <v>2000</v>
      </c>
      <c r="B18" s="19" t="s">
        <v>26</v>
      </c>
      <c r="C18" s="19" t="s">
        <v>110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outlineLevel="1" x14ac:dyDescent="0.3">
      <c r="A19" s="50">
        <v>2050</v>
      </c>
      <c r="B19" s="19" t="s">
        <v>7</v>
      </c>
      <c r="C19" s="19" t="s">
        <v>171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outlineLevel="1" x14ac:dyDescent="0.3">
      <c r="A20" s="50">
        <v>2060</v>
      </c>
      <c r="B20" s="19" t="s">
        <v>8</v>
      </c>
      <c r="C20" s="19" t="s">
        <v>323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outlineLevel="1" x14ac:dyDescent="0.3">
      <c r="A21" s="50">
        <v>2100</v>
      </c>
      <c r="B21" s="19" t="s">
        <v>172</v>
      </c>
      <c r="C21" s="19" t="s">
        <v>173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outlineLevel="1" x14ac:dyDescent="0.3">
      <c r="A22" s="50">
        <v>2150</v>
      </c>
      <c r="B22" s="19" t="s">
        <v>174</v>
      </c>
      <c r="C22" s="19" t="s">
        <v>175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outlineLevel="1" x14ac:dyDescent="0.3">
      <c r="A23" s="50">
        <v>2200</v>
      </c>
      <c r="B23" s="19" t="s">
        <v>176</v>
      </c>
      <c r="C23" s="19" t="s">
        <v>177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outlineLevel="1" x14ac:dyDescent="0.3">
      <c r="A24" s="50">
        <v>2250</v>
      </c>
      <c r="B24" s="19" t="s">
        <v>178</v>
      </c>
      <c r="C24" s="19" t="s">
        <v>110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outlineLevel="1" x14ac:dyDescent="0.3">
      <c r="A25" s="50">
        <v>2300</v>
      </c>
      <c r="B25" s="19" t="s">
        <v>179</v>
      </c>
      <c r="C25" s="19" t="s">
        <v>323</v>
      </c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outlineLevel="1" x14ac:dyDescent="0.3">
      <c r="A26" s="83">
        <v>2350</v>
      </c>
      <c r="B26" s="19" t="s">
        <v>180</v>
      </c>
      <c r="C26" s="19" t="s">
        <v>171</v>
      </c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outlineLevel="1" x14ac:dyDescent="0.3">
      <c r="A27" s="51"/>
      <c r="B27" s="21" t="s">
        <v>344</v>
      </c>
      <c r="C27" s="21"/>
      <c r="D27" s="22">
        <f>IF(""=IFERROR(VLOOKUP($A27,in_saldo!$A$1:$D$1000,3,FALSE),""),0,VLOOKUP($A27,in_saldo!$A$1:$D$1000,3,FALSE))</f>
        <v>0</v>
      </c>
      <c r="E27" s="22">
        <f>IF(""=IFERROR(VLOOKUP($A27,in_saldo!$A$1:$D$1000,4,FALSE),""),0,VLOOKUP($A27,in_saldo!$A$1:$D$1000,4,FALSE))</f>
        <v>0</v>
      </c>
    </row>
    <row r="28" spans="1:5" outlineLevel="1" x14ac:dyDescent="0.3">
      <c r="A28" s="11"/>
      <c r="B28" s="11" t="s">
        <v>26</v>
      </c>
      <c r="C28" s="11"/>
      <c r="D28" s="62">
        <f>SUM(D$17:D$27)</f>
        <v>0</v>
      </c>
      <c r="E28" s="62">
        <f>SUM(E$17:E$27)</f>
        <v>0</v>
      </c>
    </row>
    <row r="29" spans="1:5" outlineLevel="1" x14ac:dyDescent="0.3">
      <c r="A29" s="80">
        <v>2400</v>
      </c>
      <c r="B29" s="80" t="s">
        <v>181</v>
      </c>
      <c r="C29" s="80"/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outlineLevel="1" x14ac:dyDescent="0.3">
      <c r="A30" s="51"/>
      <c r="B30" s="21" t="s">
        <v>344</v>
      </c>
      <c r="C30" s="21" t="s">
        <v>323</v>
      </c>
      <c r="D30" s="23">
        <f>IF(""=IFERROR(VLOOKUP($A30,in_saldo!$A$1:$D$1000,3,FALSE),""),0,VLOOKUP($A30,in_saldo!$A$1:$D$1000,3,FALSE))</f>
        <v>0</v>
      </c>
      <c r="E30" s="23">
        <f>IF(""=IFERROR(VLOOKUP($A30,in_saldo!$A$1:$D$1000,4,FALSE),""),0,VLOOKUP($A30,in_saldo!$A$1:$D$1000,4,FALSE))</f>
        <v>0</v>
      </c>
    </row>
    <row r="31" spans="1:5" outlineLevel="1" x14ac:dyDescent="0.3">
      <c r="A31" s="82"/>
      <c r="B31" s="80" t="s">
        <v>345</v>
      </c>
      <c r="C31" s="80"/>
      <c r="D31" s="81">
        <f>SUM(D$29:D$30)</f>
        <v>0</v>
      </c>
      <c r="E31" s="81">
        <f>SUM(E$29:E$30)</f>
        <v>0</v>
      </c>
    </row>
    <row r="32" spans="1:5" ht="30" customHeight="1" x14ac:dyDescent="0.3">
      <c r="A32" s="30"/>
      <c r="B32" s="30" t="s">
        <v>34</v>
      </c>
      <c r="C32" s="30"/>
      <c r="D32" s="63">
        <f>D28+D31</f>
        <v>0</v>
      </c>
      <c r="E32" s="54">
        <f>E28+E31</f>
        <v>0</v>
      </c>
    </row>
    <row r="33" spans="1:5" x14ac:dyDescent="0.3">
      <c r="A33" s="7"/>
      <c r="B33" s="8" t="s">
        <v>75</v>
      </c>
      <c r="C33" s="8"/>
      <c r="D33" s="61">
        <f>D15+D32</f>
        <v>0</v>
      </c>
      <c r="E33" s="52">
        <f>E15+E32</f>
        <v>0</v>
      </c>
    </row>
    <row r="34" spans="1:5" ht="30" customHeight="1" x14ac:dyDescent="0.3">
      <c r="A34" s="13"/>
      <c r="B34" s="14" t="s">
        <v>27</v>
      </c>
      <c r="C34" s="14"/>
      <c r="D34" s="60"/>
      <c r="E34" s="43"/>
    </row>
    <row r="35" spans="1:5" outlineLevel="1" x14ac:dyDescent="0.3">
      <c r="A35" s="50">
        <v>2450</v>
      </c>
      <c r="B35" s="19" t="s">
        <v>182</v>
      </c>
      <c r="C35" s="19" t="s">
        <v>323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outlineLevel="1" x14ac:dyDescent="0.3">
      <c r="A36" s="50">
        <v>2800</v>
      </c>
      <c r="B36" s="19" t="s">
        <v>203</v>
      </c>
      <c r="C36" s="19" t="s">
        <v>110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outlineLevel="1" x14ac:dyDescent="0.3">
      <c r="A37" s="50">
        <v>3000</v>
      </c>
      <c r="B37" s="19" t="s">
        <v>183</v>
      </c>
      <c r="C37" s="19" t="s">
        <v>323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outlineLevel="1" x14ac:dyDescent="0.3">
      <c r="A38" s="50">
        <v>3020</v>
      </c>
      <c r="B38" s="19" t="s">
        <v>184</v>
      </c>
      <c r="C38" s="19" t="s">
        <v>323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outlineLevel="1" x14ac:dyDescent="0.3">
      <c r="A39" s="50">
        <v>3040</v>
      </c>
      <c r="B39" s="19" t="s">
        <v>185</v>
      </c>
      <c r="C39" s="19" t="s">
        <v>323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outlineLevel="1" x14ac:dyDescent="0.3">
      <c r="A40" s="50">
        <v>3060</v>
      </c>
      <c r="B40" s="19" t="s">
        <v>186</v>
      </c>
      <c r="C40" s="19" t="s">
        <v>323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outlineLevel="1" x14ac:dyDescent="0.3">
      <c r="A41" s="50">
        <v>3070</v>
      </c>
      <c r="B41" s="19" t="s">
        <v>187</v>
      </c>
      <c r="C41" s="19" t="s">
        <v>323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outlineLevel="1" x14ac:dyDescent="0.3">
      <c r="A42" s="50">
        <v>3080</v>
      </c>
      <c r="B42" s="19" t="s">
        <v>188</v>
      </c>
      <c r="C42" s="19" t="s">
        <v>323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outlineLevel="1" x14ac:dyDescent="0.3">
      <c r="A43" s="50">
        <v>3090</v>
      </c>
      <c r="B43" s="19" t="s">
        <v>189</v>
      </c>
      <c r="C43" s="19" t="s">
        <v>323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outlineLevel="1" x14ac:dyDescent="0.3">
      <c r="A44" s="50">
        <v>3100</v>
      </c>
      <c r="B44" s="19" t="s">
        <v>190</v>
      </c>
      <c r="C44" s="19" t="s">
        <v>323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outlineLevel="1" x14ac:dyDescent="0.3">
      <c r="A45" s="50">
        <v>3120</v>
      </c>
      <c r="B45" s="19" t="s">
        <v>191</v>
      </c>
      <c r="C45" s="19" t="s">
        <v>323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outlineLevel="1" x14ac:dyDescent="0.3">
      <c r="A46" s="50">
        <v>3140</v>
      </c>
      <c r="B46" s="19" t="s">
        <v>9</v>
      </c>
      <c r="C46" s="19" t="s">
        <v>323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outlineLevel="1" x14ac:dyDescent="0.3">
      <c r="A47" s="50">
        <v>3160</v>
      </c>
      <c r="B47" s="19" t="s">
        <v>10</v>
      </c>
      <c r="C47" s="19" t="s">
        <v>323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outlineLevel="1" x14ac:dyDescent="0.3">
      <c r="A48" s="50">
        <v>3180</v>
      </c>
      <c r="B48" s="19" t="s">
        <v>192</v>
      </c>
      <c r="C48" s="19" t="s">
        <v>323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outlineLevel="1" x14ac:dyDescent="0.3">
      <c r="A49" s="50">
        <v>3200</v>
      </c>
      <c r="B49" s="19" t="s">
        <v>193</v>
      </c>
      <c r="C49" s="19" t="s">
        <v>110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outlineLevel="1" x14ac:dyDescent="0.3">
      <c r="A50" s="50">
        <v>3220</v>
      </c>
      <c r="B50" s="19" t="s">
        <v>194</v>
      </c>
      <c r="C50" s="19" t="s">
        <v>323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outlineLevel="1" x14ac:dyDescent="0.3">
      <c r="A51" s="50">
        <v>3240</v>
      </c>
      <c r="B51" s="19" t="s">
        <v>195</v>
      </c>
      <c r="C51" s="19" t="s">
        <v>110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outlineLevel="1" x14ac:dyDescent="0.3">
      <c r="A52" s="50">
        <v>3260</v>
      </c>
      <c r="B52" s="19" t="s">
        <v>196</v>
      </c>
      <c r="C52" s="19" t="s">
        <v>323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5" outlineLevel="1" x14ac:dyDescent="0.3">
      <c r="A53" s="50">
        <v>3280</v>
      </c>
      <c r="B53" s="19" t="s">
        <v>197</v>
      </c>
      <c r="C53" s="19" t="s">
        <v>110</v>
      </c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5" outlineLevel="1" x14ac:dyDescent="0.3">
      <c r="A54" s="50">
        <v>3285</v>
      </c>
      <c r="B54" s="19" t="s">
        <v>198</v>
      </c>
      <c r="C54" s="19" t="s">
        <v>323</v>
      </c>
      <c r="D54" s="23">
        <f>IF(""=IFERROR(VLOOKUP($A54,in_saldo!$A$1:$D$1000,3,FALSE),""),0,VLOOKUP($A54,in_saldo!$A$1:$D$1000,3,FALSE))</f>
        <v>0</v>
      </c>
      <c r="E54" s="23">
        <f>IF(""=IFERROR(VLOOKUP($A54,in_saldo!$A$1:$D$1000,4,FALSE),""),0,VLOOKUP($A54,in_saldo!$A$1:$D$1000,4,FALSE))</f>
        <v>0</v>
      </c>
    </row>
    <row r="55" spans="1:5" outlineLevel="1" x14ac:dyDescent="0.3">
      <c r="A55" s="83">
        <v>3300</v>
      </c>
      <c r="B55" s="39" t="s">
        <v>200</v>
      </c>
      <c r="C55" s="19" t="s">
        <v>110</v>
      </c>
      <c r="D55" s="23">
        <f>IF(""=IFERROR(VLOOKUP($A55,in_saldo!$A$1:$D$1000,3,FALSE),""),0,VLOOKUP($A55,in_saldo!$A$1:$D$1000,3,FALSE))</f>
        <v>0</v>
      </c>
      <c r="E55" s="23">
        <f>IF(""=IFERROR(VLOOKUP($A55,in_saldo!$A$1:$D$1000,4,FALSE),""),0,VLOOKUP($A55,in_saldo!$A$1:$D$1000,4,FALSE))</f>
        <v>0</v>
      </c>
    </row>
    <row r="56" spans="1:5" outlineLevel="1" x14ac:dyDescent="0.3">
      <c r="A56" s="51"/>
      <c r="B56" s="39" t="s">
        <v>344</v>
      </c>
      <c r="C56" s="19"/>
      <c r="D56" s="23">
        <f>IF(""=IFERROR(VLOOKUP($A56,in_saldo!$A$1:$D$1000,3,FALSE),""),0,VLOOKUP($A56,in_saldo!$A$1:$D$1000,3,FALSE))</f>
        <v>0</v>
      </c>
      <c r="E56" s="23">
        <f>IF(""=IFERROR(VLOOKUP($A56,in_saldo!$A$1:$D$1000,4,FALSE),""),0,VLOOKUP($A56,in_saldo!$A$1:$D$1000,4,FALSE))</f>
        <v>0</v>
      </c>
    </row>
    <row r="57" spans="1:5" x14ac:dyDescent="0.3">
      <c r="A57" s="7"/>
      <c r="B57" s="8" t="s">
        <v>285</v>
      </c>
      <c r="C57" s="8"/>
      <c r="D57" s="52">
        <f>SUM(D$35:D$56)</f>
        <v>0</v>
      </c>
      <c r="E57" s="52">
        <f>SUM(E$35:E$56)</f>
        <v>0</v>
      </c>
    </row>
    <row r="58" spans="1:5" ht="30" customHeight="1" x14ac:dyDescent="0.3">
      <c r="A58" s="13"/>
      <c r="B58" s="14" t="s">
        <v>204</v>
      </c>
      <c r="C58" s="14"/>
      <c r="D58" s="43"/>
      <c r="E58" s="43"/>
    </row>
    <row r="59" spans="1:5" outlineLevel="1" x14ac:dyDescent="0.3">
      <c r="A59" s="50">
        <v>3320</v>
      </c>
      <c r="B59" s="19" t="s">
        <v>200</v>
      </c>
      <c r="C59" s="19" t="s">
        <v>323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outlineLevel="1" x14ac:dyDescent="0.3">
      <c r="A60" s="50">
        <v>3340</v>
      </c>
      <c r="B60" s="19" t="s">
        <v>201</v>
      </c>
      <c r="C60" s="19" t="s">
        <v>323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outlineLevel="1" x14ac:dyDescent="0.3">
      <c r="A61" s="50">
        <v>3355</v>
      </c>
      <c r="B61" s="19" t="s">
        <v>202</v>
      </c>
      <c r="C61" s="19" t="s">
        <v>323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outlineLevel="1" x14ac:dyDescent="0.3">
      <c r="A62" s="50">
        <v>4000</v>
      </c>
      <c r="B62" s="19" t="s">
        <v>205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outlineLevel="1" x14ac:dyDescent="0.3">
      <c r="A63" s="50">
        <v>4020</v>
      </c>
      <c r="B63" s="19" t="s">
        <v>206</v>
      </c>
      <c r="C63" s="19" t="s">
        <v>110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outlineLevel="1" x14ac:dyDescent="0.3">
      <c r="A64" s="50">
        <v>4040</v>
      </c>
      <c r="B64" s="19" t="s">
        <v>207</v>
      </c>
      <c r="C64" s="19" t="s">
        <v>110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outlineLevel="1" x14ac:dyDescent="0.3">
      <c r="A65" s="50">
        <v>4060</v>
      </c>
      <c r="B65" s="19" t="s">
        <v>208</v>
      </c>
      <c r="C65" s="19" t="s">
        <v>110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outlineLevel="1" x14ac:dyDescent="0.3">
      <c r="A66" s="50">
        <v>4080</v>
      </c>
      <c r="B66" s="19" t="s">
        <v>209</v>
      </c>
      <c r="C66" s="19" t="s">
        <v>323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outlineLevel="1" x14ac:dyDescent="0.3">
      <c r="A67" s="50">
        <v>4100</v>
      </c>
      <c r="B67" s="19" t="s">
        <v>210</v>
      </c>
      <c r="C67" s="19" t="s">
        <v>110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outlineLevel="1" x14ac:dyDescent="0.3">
      <c r="A68" s="50">
        <v>4120</v>
      </c>
      <c r="B68" s="19" t="s">
        <v>211</v>
      </c>
      <c r="C68" s="19" t="s">
        <v>212</v>
      </c>
      <c r="D68" s="23">
        <f>IF(""=IFERROR(VLOOKUP($A68,in_saldo!$A$1:$D$1000,3,FALSE),""),0,VLOOKUP($A68,in_saldo!$A$1:$D$1000,3,FALSE))</f>
        <v>0</v>
      </c>
      <c r="E68" s="23">
        <f>IF(""=IFERROR(VLOOKUP($A68,in_saldo!$A$1:$D$1000,4,FALSE),""),0,VLOOKUP($A68,in_saldo!$A$1:$D$1000,4,FALSE))</f>
        <v>0</v>
      </c>
    </row>
    <row r="69" spans="1:5" outlineLevel="1" x14ac:dyDescent="0.3">
      <c r="A69" s="50">
        <v>4140</v>
      </c>
      <c r="B69" s="19" t="s">
        <v>213</v>
      </c>
      <c r="C69" s="19" t="s">
        <v>212</v>
      </c>
      <c r="D69" s="23">
        <f>IF(""=IFERROR(VLOOKUP($A69,in_saldo!$A$1:$D$1000,3,FALSE),""),0,VLOOKUP($A69,in_saldo!$A$1:$D$1000,3,FALSE))</f>
        <v>0</v>
      </c>
      <c r="E69" s="23">
        <f>IF(""=IFERROR(VLOOKUP($A69,in_saldo!$A$1:$D$1000,4,FALSE),""),0,VLOOKUP($A69,in_saldo!$A$1:$D$1000,4,FALSE))</f>
        <v>0</v>
      </c>
    </row>
    <row r="70" spans="1:5" outlineLevel="1" x14ac:dyDescent="0.3">
      <c r="A70" s="50">
        <v>4160</v>
      </c>
      <c r="B70" s="19" t="s">
        <v>214</v>
      </c>
      <c r="C70" s="19" t="s">
        <v>110</v>
      </c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outlineLevel="1" x14ac:dyDescent="0.3">
      <c r="A71" s="50">
        <v>4180</v>
      </c>
      <c r="B71" s="19" t="s">
        <v>215</v>
      </c>
      <c r="C71" s="19" t="s">
        <v>323</v>
      </c>
      <c r="D71" s="23">
        <f>IF(""=IFERROR(VLOOKUP($A71,in_saldo!$A$1:$D$1000,3,FALSE),""),0,VLOOKUP($A71,in_saldo!$A$1:$D$1000,3,FALSE))</f>
        <v>0</v>
      </c>
      <c r="E71" s="23">
        <f>IF(""=IFERROR(VLOOKUP($A71,in_saldo!$A$1:$D$1000,4,FALSE),""),0,VLOOKUP($A71,in_saldo!$A$1:$D$1000,4,FALSE))</f>
        <v>0</v>
      </c>
    </row>
    <row r="72" spans="1:5" outlineLevel="1" x14ac:dyDescent="0.3">
      <c r="A72" s="83">
        <v>4200</v>
      </c>
      <c r="B72" s="19" t="s">
        <v>216</v>
      </c>
      <c r="C72" s="19" t="s">
        <v>110</v>
      </c>
      <c r="D72" s="23">
        <f>IF(""=IFERROR(VLOOKUP($A72,in_saldo!$A$1:$D$1000,3,FALSE),""),0,VLOOKUP($A72,in_saldo!$A$1:$D$1000,3,FALSE))</f>
        <v>0</v>
      </c>
      <c r="E72" s="23">
        <f>IF(""=IFERROR(VLOOKUP($A72,in_saldo!$A$1:$D$1000,4,FALSE),""),0,VLOOKUP($A72,in_saldo!$A$1:$D$1000,4,FALSE))</f>
        <v>0</v>
      </c>
    </row>
    <row r="73" spans="1:5" outlineLevel="1" x14ac:dyDescent="0.3">
      <c r="A73" s="51"/>
      <c r="B73" s="39" t="s">
        <v>344</v>
      </c>
      <c r="C73" s="19"/>
      <c r="D73" s="23">
        <f>IF(""=IFERROR(VLOOKUP($A73,in_saldo!$A$1:$D$1000,3,FALSE),""),0,VLOOKUP($A73,in_saldo!$A$1:$D$1000,3,FALSE))</f>
        <v>0</v>
      </c>
      <c r="E73" s="23">
        <f>IF(""=IFERROR(VLOOKUP($A73,in_saldo!$A$1:$D$1000,4,FALSE),""),0,VLOOKUP($A73,in_saldo!$A$1:$D$1000,4,FALSE))</f>
        <v>0</v>
      </c>
    </row>
    <row r="74" spans="1:5" x14ac:dyDescent="0.3">
      <c r="A74" s="7"/>
      <c r="B74" s="8" t="s">
        <v>281</v>
      </c>
      <c r="C74" s="8"/>
      <c r="D74" s="52">
        <f>SUM(D$59:D$73)</f>
        <v>0</v>
      </c>
      <c r="E74" s="52">
        <f>SUM(E$59:E$73)</f>
        <v>0</v>
      </c>
    </row>
    <row r="75" spans="1:5" ht="30" customHeight="1" x14ac:dyDescent="0.3">
      <c r="A75" s="13"/>
      <c r="B75" s="14" t="s">
        <v>221</v>
      </c>
      <c r="C75" s="19"/>
      <c r="D75" s="23"/>
      <c r="E75" s="84" t="s">
        <v>323</v>
      </c>
    </row>
    <row r="76" spans="1:5" outlineLevel="1" x14ac:dyDescent="0.3">
      <c r="A76" s="50">
        <v>4220</v>
      </c>
      <c r="B76" s="19" t="s">
        <v>217</v>
      </c>
      <c r="C76" s="19" t="s">
        <v>323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outlineLevel="1" x14ac:dyDescent="0.3">
      <c r="A77" s="50">
        <v>4240</v>
      </c>
      <c r="B77" s="19" t="s">
        <v>218</v>
      </c>
      <c r="C77" s="19" t="s">
        <v>110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outlineLevel="1" x14ac:dyDescent="0.3">
      <c r="A78" s="50">
        <v>4260</v>
      </c>
      <c r="B78" s="19" t="s">
        <v>219</v>
      </c>
      <c r="C78" s="19" t="s">
        <v>323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outlineLevel="1" x14ac:dyDescent="0.3">
      <c r="A79" s="50">
        <v>5000</v>
      </c>
      <c r="B79" s="19" t="s">
        <v>222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outlineLevel="1" x14ac:dyDescent="0.3">
      <c r="A80" s="50">
        <v>5010</v>
      </c>
      <c r="B80" s="19" t="s">
        <v>223</v>
      </c>
      <c r="C80" s="19" t="s">
        <v>323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outlineLevel="1" x14ac:dyDescent="0.3">
      <c r="A81" s="50">
        <v>5020</v>
      </c>
      <c r="B81" s="19" t="s">
        <v>224</v>
      </c>
      <c r="C81" s="19" t="s">
        <v>110</v>
      </c>
      <c r="D81" s="23">
        <f>IF(""=IFERROR(VLOOKUP($A81,in_saldo!$A$1:$D$1000,3,FALSE),""),0,VLOOKUP($A81,in_saldo!$A$1:$D$1000,3,FALSE))</f>
        <v>0</v>
      </c>
      <c r="E81" s="23">
        <f>IF(""=IFERROR(VLOOKUP($A81,in_saldo!$A$1:$D$1000,4,FALSE),""),0,VLOOKUP($A81,in_saldo!$A$1:$D$1000,4,FALSE))</f>
        <v>0</v>
      </c>
    </row>
    <row r="82" spans="1:5" outlineLevel="1" x14ac:dyDescent="0.3">
      <c r="A82" s="50">
        <v>5040</v>
      </c>
      <c r="B82" s="19" t="s">
        <v>225</v>
      </c>
      <c r="C82" s="19" t="s">
        <v>323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outlineLevel="1" x14ac:dyDescent="0.3">
      <c r="A83" s="50">
        <v>5060</v>
      </c>
      <c r="B83" s="19" t="s">
        <v>226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outlineLevel="1" x14ac:dyDescent="0.3">
      <c r="A84" s="50">
        <v>5080</v>
      </c>
      <c r="B84" s="19" t="s">
        <v>227</v>
      </c>
      <c r="C84" s="19" t="s">
        <v>110</v>
      </c>
      <c r="D84" s="23">
        <f>IF(""=IFERROR(VLOOKUP($A84,in_saldo!$A$1:$D$1000,3,FALSE),""),0,VLOOKUP($A84,in_saldo!$A$1:$D$1000,3,FALSE))</f>
        <v>0</v>
      </c>
      <c r="E84" s="23">
        <f>IF(""=IFERROR(VLOOKUP($A84,in_saldo!$A$1:$D$1000,4,FALSE),""),0,VLOOKUP($A84,in_saldo!$A$1:$D$1000,4,FALSE))</f>
        <v>0</v>
      </c>
    </row>
    <row r="85" spans="1:5" outlineLevel="1" x14ac:dyDescent="0.3">
      <c r="A85" s="83">
        <v>5100</v>
      </c>
      <c r="B85" s="39" t="s">
        <v>228</v>
      </c>
      <c r="C85" s="19"/>
      <c r="D85" s="23">
        <f>IF(""=IFERROR(VLOOKUP($A85,in_saldo!$A$1:$D$1000,3,FALSE),""),0,VLOOKUP($A85,in_saldo!$A$1:$D$1000,3,FALSE))</f>
        <v>0</v>
      </c>
      <c r="E85" s="23">
        <f>IF(""=IFERROR(VLOOKUP($A85,in_saldo!$A$1:$D$1000,4,FALSE),""),0,VLOOKUP($A85,in_saldo!$A$1:$D$1000,4,FALSE))</f>
        <v>0</v>
      </c>
    </row>
    <row r="86" spans="1:5" outlineLevel="1" x14ac:dyDescent="0.3">
      <c r="A86" s="51"/>
      <c r="B86" s="39" t="s">
        <v>344</v>
      </c>
      <c r="C86" s="19" t="s">
        <v>323</v>
      </c>
      <c r="D86" s="23">
        <f>IF(""=IFERROR(VLOOKUP($A86,in_saldo!$A$1:$D$1000,3,FALSE),""),0,VLOOKUP($A86,in_saldo!$A$1:$D$1000,3,FALSE))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3">
      <c r="A87" s="7"/>
      <c r="B87" s="8" t="s">
        <v>232</v>
      </c>
      <c r="C87" s="8"/>
      <c r="D87" s="52">
        <f>SUM(D$76:D$86)</f>
        <v>0</v>
      </c>
      <c r="E87" s="52">
        <f>SUM(E$76:E$86)</f>
        <v>0</v>
      </c>
    </row>
    <row r="88" spans="1:5" ht="30" customHeight="1" x14ac:dyDescent="0.3">
      <c r="A88" s="13"/>
      <c r="B88" s="14" t="s">
        <v>29</v>
      </c>
      <c r="C88" s="14"/>
      <c r="D88" s="43"/>
      <c r="E88" s="43"/>
    </row>
    <row r="89" spans="1:5" s="45" customFormat="1" outlineLevel="1" x14ac:dyDescent="0.3">
      <c r="A89" s="50">
        <v>5120</v>
      </c>
      <c r="B89" s="19" t="s">
        <v>229</v>
      </c>
      <c r="C89" s="19" t="s">
        <v>323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s="45" customFormat="1" outlineLevel="1" x14ac:dyDescent="0.3">
      <c r="A90" s="50">
        <v>5140</v>
      </c>
      <c r="B90" s="19" t="s">
        <v>230</v>
      </c>
      <c r="C90" s="19" t="s">
        <v>110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s="45" customFormat="1" outlineLevel="1" x14ac:dyDescent="0.3">
      <c r="A91" s="50">
        <v>5160</v>
      </c>
      <c r="B91" s="19" t="s">
        <v>231</v>
      </c>
      <c r="C91" s="19" t="s">
        <v>110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s="45" customFormat="1" outlineLevel="1" x14ac:dyDescent="0.3">
      <c r="A92" s="50">
        <v>6000</v>
      </c>
      <c r="B92" s="19" t="s">
        <v>233</v>
      </c>
      <c r="C92" s="19" t="s">
        <v>110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s="45" customFormat="1" outlineLevel="1" x14ac:dyDescent="0.3">
      <c r="A93" s="50">
        <v>6020</v>
      </c>
      <c r="B93" s="19" t="s">
        <v>234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s="45" customFormat="1" outlineLevel="1" x14ac:dyDescent="0.3">
      <c r="A94" s="50">
        <v>6040</v>
      </c>
      <c r="B94" s="19" t="s">
        <v>235</v>
      </c>
      <c r="C94" s="19" t="s">
        <v>110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s="45" customFormat="1" outlineLevel="1" x14ac:dyDescent="0.3">
      <c r="A95" s="50">
        <v>6060</v>
      </c>
      <c r="B95" s="19" t="s">
        <v>236</v>
      </c>
      <c r="C95" s="19" t="s">
        <v>323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s="45" customFormat="1" outlineLevel="1" x14ac:dyDescent="0.3">
      <c r="A96" s="50">
        <v>6080</v>
      </c>
      <c r="B96" s="19" t="s">
        <v>237</v>
      </c>
      <c r="C96" s="19" t="s">
        <v>110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5" s="45" customFormat="1" outlineLevel="1" x14ac:dyDescent="0.3">
      <c r="A97" s="50">
        <v>6085</v>
      </c>
      <c r="B97" s="19" t="s">
        <v>238</v>
      </c>
      <c r="C97" s="19" t="s">
        <v>323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s="45" customFormat="1" outlineLevel="1" x14ac:dyDescent="0.3">
      <c r="A98" s="50">
        <v>6100</v>
      </c>
      <c r="B98" s="19" t="s">
        <v>239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s="45" customFormat="1" outlineLevel="1" x14ac:dyDescent="0.3">
      <c r="A99" s="50">
        <v>6120</v>
      </c>
      <c r="B99" s="19" t="s">
        <v>240</v>
      </c>
      <c r="C99" s="19" t="s">
        <v>323</v>
      </c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s="45" customFormat="1" outlineLevel="1" x14ac:dyDescent="0.3">
      <c r="A100" s="50">
        <v>6140</v>
      </c>
      <c r="B100" s="19" t="s">
        <v>241</v>
      </c>
      <c r="C100" s="19" t="s">
        <v>323</v>
      </c>
      <c r="D100" s="23">
        <f>IF(""=IFERROR(VLOOKUP($A100,in_saldo!$A$1:$D$1000,3,FALSE),""),0,VLOOKUP($A100,in_saldo!$A$1:$D$1000,3,FALSE))</f>
        <v>0</v>
      </c>
      <c r="E100" s="23">
        <f>IF(""=IFERROR(VLOOKUP($A100,in_saldo!$A$1:$D$1000,4,FALSE),""),0,VLOOKUP($A100,in_saldo!$A$1:$D$1000,4,FALSE))</f>
        <v>0</v>
      </c>
    </row>
    <row r="101" spans="1:5" s="45" customFormat="1" outlineLevel="1" x14ac:dyDescent="0.3">
      <c r="A101" s="50">
        <v>6160</v>
      </c>
      <c r="B101" s="19" t="s">
        <v>242</v>
      </c>
      <c r="C101" s="19" t="s">
        <v>323</v>
      </c>
      <c r="D101" s="23">
        <f>IF(""=IFERROR(VLOOKUP($A101,in_saldo!$A$1:$D$1000,3,FALSE),""),0,VLOOKUP($A101,in_saldo!$A$1:$D$1000,3,FALSE))</f>
        <v>0</v>
      </c>
      <c r="E101" s="23">
        <f>IF(""=IFERROR(VLOOKUP($A101,in_saldo!$A$1:$D$1000,4,FALSE),""),0,VLOOKUP($A101,in_saldo!$A$1:$D$1000,4,FALSE))</f>
        <v>0</v>
      </c>
    </row>
    <row r="102" spans="1:5" s="45" customFormat="1" outlineLevel="1" x14ac:dyDescent="0.3">
      <c r="A102" s="50">
        <v>6180</v>
      </c>
      <c r="B102" s="19" t="s">
        <v>243</v>
      </c>
      <c r="C102" s="19" t="s">
        <v>323</v>
      </c>
      <c r="D102" s="23">
        <f>IF(""=IFERROR(VLOOKUP($A102,in_saldo!$A$1:$D$1000,3,FALSE),""),0,VLOOKUP($A102,in_saldo!$A$1:$D$1000,3,FALSE))</f>
        <v>0</v>
      </c>
      <c r="E102" s="23">
        <f>IF(""=IFERROR(VLOOKUP($A102,in_saldo!$A$1:$D$1000,4,FALSE),""),0,VLOOKUP($A102,in_saldo!$A$1:$D$1000,4,FALSE))</f>
        <v>0</v>
      </c>
    </row>
    <row r="103" spans="1:5" s="45" customFormat="1" outlineLevel="1" x14ac:dyDescent="0.3">
      <c r="A103" s="50">
        <v>6200</v>
      </c>
      <c r="B103" s="19" t="s">
        <v>244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s="45" customFormat="1" outlineLevel="1" x14ac:dyDescent="0.3">
      <c r="A104" s="83">
        <v>6400</v>
      </c>
      <c r="B104" s="39" t="s">
        <v>11</v>
      </c>
      <c r="C104" s="19"/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outlineLevel="1" x14ac:dyDescent="0.3">
      <c r="A105" s="50"/>
      <c r="B105" s="39" t="s">
        <v>344</v>
      </c>
      <c r="C105" s="19" t="s">
        <v>323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3">
      <c r="A106" s="7"/>
      <c r="B106" s="8" t="s">
        <v>78</v>
      </c>
      <c r="C106" s="8"/>
      <c r="D106" s="52">
        <f>SUM(D$89:D$105)</f>
        <v>0</v>
      </c>
      <c r="E106" s="52">
        <f>SUM(E$89:E$105)</f>
        <v>0</v>
      </c>
    </row>
    <row r="107" spans="1:5" ht="30" customHeight="1" x14ac:dyDescent="0.3">
      <c r="A107" s="13"/>
      <c r="B107" s="14" t="s">
        <v>30</v>
      </c>
      <c r="C107" s="14"/>
      <c r="D107" s="43"/>
      <c r="E107" s="43"/>
    </row>
    <row r="108" spans="1:5" outlineLevel="1" x14ac:dyDescent="0.3">
      <c r="A108" s="50">
        <v>7000</v>
      </c>
      <c r="B108" s="19" t="s">
        <v>245</v>
      </c>
      <c r="C108" s="19" t="s">
        <v>110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outlineLevel="1" x14ac:dyDescent="0.3">
      <c r="A109" s="50">
        <v>7020</v>
      </c>
      <c r="B109" s="19" t="s">
        <v>246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outlineLevel="1" x14ac:dyDescent="0.3">
      <c r="A110" s="50">
        <v>7040</v>
      </c>
      <c r="B110" s="19" t="s">
        <v>247</v>
      </c>
      <c r="C110" s="19" t="s">
        <v>110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outlineLevel="1" x14ac:dyDescent="0.3">
      <c r="A111" s="50">
        <v>7060</v>
      </c>
      <c r="B111" s="19" t="s">
        <v>248</v>
      </c>
      <c r="C111" s="19" t="s">
        <v>110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outlineLevel="1" x14ac:dyDescent="0.3">
      <c r="A112" s="50">
        <v>7080</v>
      </c>
      <c r="B112" s="19" t="s">
        <v>12</v>
      </c>
      <c r="C112" s="19" t="s">
        <v>323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5" outlineLevel="1" x14ac:dyDescent="0.3">
      <c r="A113" s="50">
        <v>7100</v>
      </c>
      <c r="B113" s="19" t="s">
        <v>249</v>
      </c>
      <c r="C113" s="19" t="s">
        <v>323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5" outlineLevel="1" x14ac:dyDescent="0.3">
      <c r="A114" s="50">
        <v>7120</v>
      </c>
      <c r="B114" s="19" t="s">
        <v>13</v>
      </c>
      <c r="C114" s="19" t="s">
        <v>110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5" outlineLevel="1" x14ac:dyDescent="0.3">
      <c r="A115" s="50">
        <v>7140</v>
      </c>
      <c r="B115" s="19" t="s">
        <v>250</v>
      </c>
      <c r="C115" s="19" t="s">
        <v>110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5" outlineLevel="1" x14ac:dyDescent="0.3">
      <c r="A116" s="50">
        <v>7160</v>
      </c>
      <c r="B116" s="19" t="s">
        <v>14</v>
      </c>
      <c r="C116" s="19" t="s">
        <v>323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5" outlineLevel="1" x14ac:dyDescent="0.3">
      <c r="A117" s="50">
        <v>7180</v>
      </c>
      <c r="B117" s="19" t="s">
        <v>251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5" outlineLevel="1" x14ac:dyDescent="0.3">
      <c r="A118" s="50">
        <v>7200</v>
      </c>
      <c r="B118" s="19" t="s">
        <v>15</v>
      </c>
      <c r="C118" s="19" t="s">
        <v>110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5" outlineLevel="1" x14ac:dyDescent="0.3">
      <c r="A119" s="50">
        <v>7220</v>
      </c>
      <c r="B119" s="19" t="s">
        <v>16</v>
      </c>
      <c r="C119" s="19" t="s">
        <v>323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5" outlineLevel="1" x14ac:dyDescent="0.3">
      <c r="A120" s="50">
        <v>7240</v>
      </c>
      <c r="B120" s="19" t="s">
        <v>17</v>
      </c>
      <c r="C120" s="19" t="s">
        <v>110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5" outlineLevel="1" x14ac:dyDescent="0.3">
      <c r="A121" s="50">
        <v>7260</v>
      </c>
      <c r="B121" s="19" t="s">
        <v>252</v>
      </c>
      <c r="C121" s="19" t="s">
        <v>323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5" outlineLevel="1" x14ac:dyDescent="0.3">
      <c r="A122" s="50">
        <v>7280</v>
      </c>
      <c r="B122" s="19" t="s">
        <v>18</v>
      </c>
      <c r="C122" s="19" t="s">
        <v>110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5" outlineLevel="1" x14ac:dyDescent="0.3">
      <c r="A123" s="50">
        <v>7300</v>
      </c>
      <c r="B123" s="19" t="s">
        <v>19</v>
      </c>
      <c r="C123" s="19" t="s">
        <v>110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5" outlineLevel="1" x14ac:dyDescent="0.3">
      <c r="A124" s="50">
        <v>7320</v>
      </c>
      <c r="B124" s="19" t="s">
        <v>20</v>
      </c>
      <c r="C124" s="19" t="s">
        <v>110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5" outlineLevel="1" x14ac:dyDescent="0.3">
      <c r="A125" s="50">
        <v>7340</v>
      </c>
      <c r="B125" s="19" t="s">
        <v>253</v>
      </c>
      <c r="C125" s="19" t="s">
        <v>158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5" outlineLevel="1" x14ac:dyDescent="0.3">
      <c r="A126" s="50">
        <v>7360</v>
      </c>
      <c r="B126" s="19" t="s">
        <v>254</v>
      </c>
      <c r="C126" s="19" t="s">
        <v>323</v>
      </c>
      <c r="D126" s="23">
        <f>IF(""=IFERROR(VLOOKUP($A126,in_saldo!$A$1:$D$1000,3,FALSE),""),0,VLOOKUP($A126,in_saldo!$A$1:$D$1000,3,FALSE))</f>
        <v>0</v>
      </c>
      <c r="E126" s="23">
        <f>IF(""=IFERROR(VLOOKUP($A126,in_saldo!$A$1:$D$1000,4,FALSE),""),0,VLOOKUP($A126,in_saldo!$A$1:$D$1000,4,FALSE))</f>
        <v>0</v>
      </c>
    </row>
    <row r="127" spans="1:5" outlineLevel="1" x14ac:dyDescent="0.3">
      <c r="A127" s="50">
        <v>7380</v>
      </c>
      <c r="B127" s="19" t="s">
        <v>255</v>
      </c>
      <c r="C127" s="19" t="s">
        <v>323</v>
      </c>
      <c r="D127" s="23">
        <f>IF(""=IFERROR(VLOOKUP($A127,in_saldo!$A$1:$D$1000,3,FALSE),""),0,VLOOKUP($A127,in_saldo!$A$1:$D$1000,3,FALSE))</f>
        <v>0</v>
      </c>
      <c r="E127" s="23">
        <f>IF(""=IFERROR(VLOOKUP($A127,in_saldo!$A$1:$D$1000,4,FALSE),""),0,VLOOKUP($A127,in_saldo!$A$1:$D$1000,4,FALSE))</f>
        <v>0</v>
      </c>
    </row>
    <row r="128" spans="1:5" outlineLevel="1" x14ac:dyDescent="0.3">
      <c r="A128" s="50">
        <v>7400</v>
      </c>
      <c r="B128" s="19" t="s">
        <v>256</v>
      </c>
      <c r="C128" s="19" t="s">
        <v>110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</row>
    <row r="129" spans="1:5" outlineLevel="1" x14ac:dyDescent="0.3">
      <c r="A129" s="50">
        <v>7420</v>
      </c>
      <c r="B129" s="19" t="s">
        <v>257</v>
      </c>
      <c r="C129" s="19" t="s">
        <v>323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</row>
    <row r="130" spans="1:5" outlineLevel="1" x14ac:dyDescent="0.3">
      <c r="A130" s="50">
        <v>7440</v>
      </c>
      <c r="B130" s="19" t="s">
        <v>258</v>
      </c>
      <c r="C130" s="19" t="s">
        <v>323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</row>
    <row r="131" spans="1:5" outlineLevel="1" x14ac:dyDescent="0.3">
      <c r="A131" s="50">
        <v>7460</v>
      </c>
      <c r="B131" s="19" t="s">
        <v>259</v>
      </c>
      <c r="C131" s="19" t="s">
        <v>110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</row>
    <row r="132" spans="1:5" outlineLevel="1" x14ac:dyDescent="0.3">
      <c r="A132" s="50">
        <v>7480</v>
      </c>
      <c r="B132" s="19" t="s">
        <v>260</v>
      </c>
      <c r="C132" s="19" t="s">
        <v>323</v>
      </c>
      <c r="D132" s="23">
        <f>IF(""=IFERROR(VLOOKUP($A132,in_saldo!$A$1:$D$1000,3,FALSE),""),0,VLOOKUP($A132,in_saldo!$A$1:$D$1000,3,FALSE))</f>
        <v>0</v>
      </c>
      <c r="E132" s="23">
        <f>IF(""=IFERROR(VLOOKUP($A132,in_saldo!$A$1:$D$1000,4,FALSE),""),0,VLOOKUP($A132,in_saldo!$A$1:$D$1000,4,FALSE))</f>
        <v>0</v>
      </c>
    </row>
    <row r="133" spans="1:5" outlineLevel="1" x14ac:dyDescent="0.3">
      <c r="A133" s="83">
        <v>7500</v>
      </c>
      <c r="B133" s="39" t="s">
        <v>261</v>
      </c>
      <c r="C133" s="19" t="s">
        <v>212</v>
      </c>
      <c r="D133" s="23">
        <f>IF(""=IFERROR(VLOOKUP($A133,in_saldo!$A$1:$D$1000,3,FALSE),""),0,VLOOKUP($A133,in_saldo!$A$1:$D$1000,3,FALSE))</f>
        <v>0</v>
      </c>
      <c r="E133" s="23">
        <f>IF(""=IFERROR(VLOOKUP($A133,in_saldo!$A$1:$D$1000,4,FALSE),""),0,VLOOKUP($A133,in_saldo!$A$1:$D$1000,4,FALSE))</f>
        <v>0</v>
      </c>
    </row>
    <row r="134" spans="1:5" outlineLevel="1" x14ac:dyDescent="0.3">
      <c r="A134" s="51"/>
      <c r="B134" s="39" t="s">
        <v>344</v>
      </c>
      <c r="C134" s="19"/>
      <c r="D134" s="23">
        <f>IF(""=IFERROR(VLOOKUP($A134,in_saldo!$A$1:$D$1000,3,FALSE),""),0,VLOOKUP($A134,in_saldo!$A$1:$D$1000,3,FALSE))</f>
        <v>0</v>
      </c>
      <c r="E134" s="23">
        <f>IF(""=IFERROR(VLOOKUP($A134,in_saldo!$A$1:$D$1000,4,FALSE),""),0,VLOOKUP($A134,in_saldo!$A$1:$D$1000,4,FALSE))</f>
        <v>0</v>
      </c>
    </row>
    <row r="135" spans="1:5" ht="14.25" customHeight="1" x14ac:dyDescent="0.3">
      <c r="A135" s="7"/>
      <c r="B135" s="8" t="s">
        <v>79</v>
      </c>
      <c r="C135" s="8"/>
      <c r="D135" s="52">
        <f>SUM(D$108:D$134)</f>
        <v>0</v>
      </c>
      <c r="E135" s="52">
        <f>SUM(E$108:E$134)</f>
        <v>0</v>
      </c>
    </row>
    <row r="136" spans="1:5" ht="30" customHeight="1" x14ac:dyDescent="0.3">
      <c r="A136" s="19"/>
      <c r="B136" s="14" t="s">
        <v>31</v>
      </c>
      <c r="C136" s="19"/>
      <c r="D136" s="23"/>
      <c r="E136" s="23"/>
    </row>
    <row r="137" spans="1:5" outlineLevel="1" x14ac:dyDescent="0.3">
      <c r="A137" s="50">
        <v>7520</v>
      </c>
      <c r="B137" s="19" t="s">
        <v>262</v>
      </c>
      <c r="C137" s="19" t="s">
        <v>323</v>
      </c>
      <c r="D137" s="23">
        <f>IF(""=IFERROR(VLOOKUP($A137,in_saldo!$A$1:$D$1000,3,FALSE),""),0,VLOOKUP($A137,in_saldo!$A$1:$D$1000,3,FALSE))</f>
        <v>0</v>
      </c>
      <c r="E137" s="23">
        <f>IF(""=IFERROR(VLOOKUP($A137,in_saldo!$A$1:$D$1000,4,FALSE),""),0,VLOOKUP($A137,in_saldo!$A$1:$D$1000,4,FALSE))</f>
        <v>0</v>
      </c>
    </row>
    <row r="138" spans="1:5" outlineLevel="1" x14ac:dyDescent="0.3">
      <c r="A138" s="50">
        <v>7540</v>
      </c>
      <c r="B138" s="19" t="s">
        <v>263</v>
      </c>
      <c r="C138" s="19" t="s">
        <v>110</v>
      </c>
      <c r="D138" s="23">
        <f>IF(""=IFERROR(VLOOKUP($A138,in_saldo!$A$1:$D$1000,3,FALSE),""),0,VLOOKUP($A138,in_saldo!$A$1:$D$1000,3,FALSE))</f>
        <v>0</v>
      </c>
      <c r="E138" s="23">
        <f>IF(""=IFERROR(VLOOKUP($A138,in_saldo!$A$1:$D$1000,4,FALSE),""),0,VLOOKUP($A138,in_saldo!$A$1:$D$1000,4,FALSE))</f>
        <v>0</v>
      </c>
    </row>
    <row r="139" spans="1:5" outlineLevel="1" x14ac:dyDescent="0.3">
      <c r="A139" s="50">
        <v>7560</v>
      </c>
      <c r="B139" s="19" t="s">
        <v>264</v>
      </c>
      <c r="C139" s="19" t="s">
        <v>212</v>
      </c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</row>
    <row r="140" spans="1:5" outlineLevel="1" x14ac:dyDescent="0.3">
      <c r="A140" s="50">
        <v>8000</v>
      </c>
      <c r="B140" s="19" t="s">
        <v>265</v>
      </c>
      <c r="C140" s="19" t="s">
        <v>323</v>
      </c>
      <c r="D140" s="23">
        <f>IF(""=IFERROR(VLOOKUP($A140,in_saldo!$A$1:$D$1000,3,FALSE),""),0,VLOOKUP($A140,in_saldo!$A$1:$D$1000,3,FALSE))</f>
        <v>0</v>
      </c>
      <c r="E140" s="23">
        <f>IF(""=IFERROR(VLOOKUP($A140,in_saldo!$A$1:$D$1000,4,FALSE),""),0,VLOOKUP($A140,in_saldo!$A$1:$D$1000,4,FALSE))</f>
        <v>0</v>
      </c>
    </row>
    <row r="141" spans="1:5" outlineLevel="1" x14ac:dyDescent="0.3">
      <c r="A141" s="50">
        <v>8020</v>
      </c>
      <c r="B141" s="19" t="s">
        <v>266</v>
      </c>
      <c r="C141" s="19" t="s">
        <v>323</v>
      </c>
      <c r="D141" s="23">
        <f>IF(""=IFERROR(VLOOKUP($A141,in_saldo!$A$1:$D$1000,3,FALSE),""),0,VLOOKUP($A141,in_saldo!$A$1:$D$1000,3,FALSE))</f>
        <v>0</v>
      </c>
      <c r="E141" s="23">
        <f>IF(""=IFERROR(VLOOKUP($A141,in_saldo!$A$1:$D$1000,4,FALSE),""),0,VLOOKUP($A141,in_saldo!$A$1:$D$1000,4,FALSE))</f>
        <v>0</v>
      </c>
    </row>
    <row r="142" spans="1:5" outlineLevel="1" x14ac:dyDescent="0.3">
      <c r="A142" s="50">
        <v>8040</v>
      </c>
      <c r="B142" s="19" t="s">
        <v>21</v>
      </c>
      <c r="C142" s="19" t="s">
        <v>110</v>
      </c>
      <c r="D142" s="23">
        <f>IF(""=IFERROR(VLOOKUP($A142,in_saldo!$A$1:$D$1000,3,FALSE),""),0,VLOOKUP($A142,in_saldo!$A$1:$D$1000,3,FALSE))</f>
        <v>0</v>
      </c>
      <c r="E142" s="23">
        <f>IF(""=IFERROR(VLOOKUP($A142,in_saldo!$A$1:$D$1000,4,FALSE),""),0,VLOOKUP($A142,in_saldo!$A$1:$D$1000,4,FALSE))</f>
        <v>0</v>
      </c>
    </row>
    <row r="143" spans="1:5" outlineLevel="1" x14ac:dyDescent="0.3">
      <c r="A143" s="50">
        <v>8050</v>
      </c>
      <c r="B143" s="19" t="s">
        <v>22</v>
      </c>
      <c r="C143" s="19" t="s">
        <v>267</v>
      </c>
      <c r="D143" s="23">
        <f>IF(""=IFERROR(VLOOKUP($A143,in_saldo!$A$1:$D$1000,3,FALSE),""),0,VLOOKUP($A143,in_saldo!$A$1:$D$1000,3,FALSE))</f>
        <v>0</v>
      </c>
      <c r="E143" s="23">
        <f>IF(""=IFERROR(VLOOKUP($A143,in_saldo!$A$1:$D$1000,4,FALSE),""),0,VLOOKUP($A143,in_saldo!$A$1:$D$1000,4,FALSE))</f>
        <v>0</v>
      </c>
    </row>
    <row r="144" spans="1:5" outlineLevel="1" x14ac:dyDescent="0.3">
      <c r="A144" s="83">
        <v>8060</v>
      </c>
      <c r="B144" s="19" t="s">
        <v>268</v>
      </c>
      <c r="C144" s="19"/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</row>
    <row r="145" spans="1:5" outlineLevel="1" x14ac:dyDescent="0.3">
      <c r="A145" s="50"/>
      <c r="B145" s="39" t="s">
        <v>344</v>
      </c>
      <c r="C145" s="19" t="s">
        <v>323</v>
      </c>
      <c r="D145" s="23">
        <f>IF(""=IFERROR(VLOOKUP($A145,in_saldo!$A$1:$D$1000,3,FALSE),""),0,VLOOKUP($A145,in_saldo!$A$1:$D$1000,3,FALSE))</f>
        <v>0</v>
      </c>
      <c r="E145" s="23">
        <f>IF(""=IFERROR(VLOOKUP($A145,in_saldo!$A$1:$D$1000,4,FALSE),""),0,VLOOKUP($A145,in_saldo!$A$1:$D$1000,4,FALSE))</f>
        <v>0</v>
      </c>
    </row>
    <row r="146" spans="1:5" x14ac:dyDescent="0.3">
      <c r="A146" s="7"/>
      <c r="B146" s="8" t="s">
        <v>82</v>
      </c>
      <c r="C146" s="8"/>
      <c r="D146" s="52">
        <f>SUM(D$137:D$145)</f>
        <v>0</v>
      </c>
      <c r="E146" s="52">
        <f>SUM(E$137:E$145)</f>
        <v>0</v>
      </c>
    </row>
    <row r="147" spans="1:5" ht="30" customHeight="1" x14ac:dyDescent="0.3">
      <c r="A147" s="13"/>
      <c r="B147" s="14" t="s">
        <v>32</v>
      </c>
      <c r="C147" s="19"/>
      <c r="D147" s="23"/>
      <c r="E147" s="23"/>
    </row>
    <row r="148" spans="1:5" outlineLevel="1" x14ac:dyDescent="0.3">
      <c r="A148" s="50">
        <v>9000</v>
      </c>
      <c r="B148" s="19" t="s">
        <v>23</v>
      </c>
      <c r="C148" s="19" t="s">
        <v>323</v>
      </c>
      <c r="D148" s="23">
        <f>IF(""=IFERROR(VLOOKUP($A148,in_saldo!$A$1:$D$1000,3,FALSE),""),0,VLOOKUP($A148,in_saldo!$A$1:$D$1000,3,FALSE))</f>
        <v>0</v>
      </c>
      <c r="E148" s="23">
        <f>IF(""=IFERROR(VLOOKUP($A148,in_saldo!$A$1:$D$1000,4,FALSE),""),0,VLOOKUP($A148,in_saldo!$A$1:$D$1000,4,FALSE))</f>
        <v>0</v>
      </c>
    </row>
    <row r="149" spans="1:5" outlineLevel="1" x14ac:dyDescent="0.3">
      <c r="A149" s="50">
        <v>9010</v>
      </c>
      <c r="B149" s="39" t="s">
        <v>269</v>
      </c>
      <c r="C149" s="19"/>
      <c r="D149" s="23">
        <f>IF(""=IFERROR(VLOOKUP($A149,in_saldo!$A$1:$D$1000,3,FALSE),""),0,VLOOKUP($A149,in_saldo!$A$1:$D$1000,3,FALSE))</f>
        <v>0</v>
      </c>
      <c r="E149" s="23">
        <f>IF(""=IFERROR(VLOOKUP($A149,in_saldo!$A$1:$D$1000,4,FALSE),""),0,VLOOKUP($A149,in_saldo!$A$1:$D$1000,4,FALSE))</f>
        <v>0</v>
      </c>
    </row>
    <row r="150" spans="1:5" outlineLevel="1" x14ac:dyDescent="0.3">
      <c r="A150" s="50"/>
      <c r="B150" s="39" t="s">
        <v>344</v>
      </c>
      <c r="C150" s="19" t="s">
        <v>323</v>
      </c>
      <c r="D150" s="23">
        <f>IF(""=IFERROR(VLOOKUP($A150,in_saldo!$A$1:$D$1000,3,FALSE),""),0,VLOOKUP($A150,in_saldo!$A$1:$D$1000,3,FALSE))</f>
        <v>0</v>
      </c>
      <c r="E150" s="23">
        <f>IF(""=IFERROR(VLOOKUP($A150,in_saldo!$A$1:$D$1000,4,FALSE),""),0,VLOOKUP($A150,in_saldo!$A$1:$D$1000,4,FALSE))</f>
        <v>0</v>
      </c>
    </row>
    <row r="151" spans="1:5" x14ac:dyDescent="0.3">
      <c r="A151" s="7"/>
      <c r="B151" s="8" t="s">
        <v>283</v>
      </c>
      <c r="C151" s="8"/>
      <c r="D151" s="52">
        <f>SUM(D$148:D$150)</f>
        <v>0</v>
      </c>
      <c r="E151" s="52">
        <f>SUM(E$148:E$150)</f>
        <v>0</v>
      </c>
    </row>
    <row r="152" spans="1:5" ht="30" customHeight="1" x14ac:dyDescent="0.3">
      <c r="A152" s="13"/>
      <c r="B152" s="14" t="s">
        <v>278</v>
      </c>
      <c r="C152" s="19"/>
      <c r="D152" s="23"/>
      <c r="E152" s="23"/>
    </row>
    <row r="153" spans="1:5" outlineLevel="1" x14ac:dyDescent="0.3">
      <c r="A153" s="50">
        <v>9200</v>
      </c>
      <c r="B153" s="19" t="s">
        <v>23</v>
      </c>
      <c r="C153" s="19" t="s">
        <v>323</v>
      </c>
      <c r="D153" s="23">
        <f>IF(""=IFERROR(VLOOKUP($A153,in_saldo!$A$1:$D$1000,3,FALSE),""),0,VLOOKUP($A153,in_saldo!$A$1:$D$1000,3,FALSE))</f>
        <v>0</v>
      </c>
      <c r="E153" s="23">
        <f>IF(""=IFERROR(VLOOKUP($A153,in_saldo!$A$1:$D$1000,4,FALSE),""),0,VLOOKUP($A153,in_saldo!$A$1:$D$1000,4,FALSE))</f>
        <v>0</v>
      </c>
    </row>
    <row r="154" spans="1:5" outlineLevel="1" x14ac:dyDescent="0.3">
      <c r="A154" s="50">
        <v>9210</v>
      </c>
      <c r="B154" s="19" t="s">
        <v>271</v>
      </c>
      <c r="C154" s="19" t="s">
        <v>323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</row>
    <row r="155" spans="1:5" outlineLevel="1" x14ac:dyDescent="0.3">
      <c r="A155" s="50">
        <v>9220</v>
      </c>
      <c r="B155" s="19" t="s">
        <v>272</v>
      </c>
      <c r="C155" s="19"/>
      <c r="D155" s="23">
        <f>IF(""=IFERROR(VLOOKUP($A155,in_saldo!$A$1:$D$1000,3,FALSE),""),0,VLOOKUP($A155,in_saldo!$A$1:$D$1000,3,FALSE))</f>
        <v>0</v>
      </c>
      <c r="E155" s="23">
        <f>IF(""=IFERROR(VLOOKUP($A155,in_saldo!$A$1:$D$1000,4,FALSE),""),0,VLOOKUP($A155,in_saldo!$A$1:$D$1000,4,FALSE))</f>
        <v>0</v>
      </c>
    </row>
    <row r="156" spans="1:5" outlineLevel="1" x14ac:dyDescent="0.3">
      <c r="A156" s="50"/>
      <c r="B156" s="39" t="s">
        <v>344</v>
      </c>
      <c r="C156" s="19" t="s">
        <v>323</v>
      </c>
      <c r="D156" s="23">
        <f>IF(""=IFERROR(VLOOKUP($A156,in_saldo!$A$1:$D$1000,3,FALSE),""),0,VLOOKUP($A156,in_saldo!$A$1:$D$1000,3,FALSE))</f>
        <v>0</v>
      </c>
      <c r="E156" s="23">
        <f>IF(""=IFERROR(VLOOKUP($A156,in_saldo!$A$1:$D$1000,4,FALSE),""),0,VLOOKUP($A156,in_saldo!$A$1:$D$1000,4,FALSE))</f>
        <v>0</v>
      </c>
    </row>
    <row r="157" spans="1:5" x14ac:dyDescent="0.3">
      <c r="A157" s="7"/>
      <c r="B157" s="8" t="s">
        <v>284</v>
      </c>
      <c r="C157" s="8"/>
      <c r="D157" s="52">
        <f>SUM(D$153:D$156)</f>
        <v>0</v>
      </c>
      <c r="E157" s="52">
        <f>SUM(E$153:E$156)</f>
        <v>0</v>
      </c>
    </row>
    <row r="158" spans="1:5" s="5" customFormat="1" ht="30" customHeight="1" x14ac:dyDescent="0.3">
      <c r="A158" s="9"/>
      <c r="B158" s="10" t="s">
        <v>33</v>
      </c>
      <c r="C158" s="10"/>
      <c r="D158" s="55">
        <f>D33+D57+D74+D87+D106+D135+D146+D151+D157</f>
        <v>0</v>
      </c>
      <c r="E158" s="55">
        <f>E33+E57+E74+E87+E106+E135+E146+E151+E157</f>
        <v>0</v>
      </c>
    </row>
    <row r="159" spans="1:5" x14ac:dyDescent="0.3">
      <c r="A159" s="13"/>
      <c r="B159" s="13"/>
      <c r="C159" s="13"/>
      <c r="D159" s="15"/>
      <c r="E159" s="15"/>
    </row>
  </sheetData>
  <pageMargins left="0.7" right="0.7" top="0.75" bottom="0.75" header="0.3" footer="0.3"/>
  <pageSetup paperSize="9" orientation="portrait" r:id="rId1"/>
  <ignoredErrors>
    <ignoredError sqref="D28:E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7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2" max="2" width="49.6640625" customWidth="1"/>
    <col min="3" max="3" width="31.33203125" customWidth="1"/>
    <col min="4" max="4" width="12.6640625" style="1" customWidth="1"/>
    <col min="5" max="5" width="13.109375" style="1" customWidth="1"/>
    <col min="6" max="6" width="10.88671875" bestFit="1" customWidth="1"/>
    <col min="7" max="7" width="10.109375" bestFit="1" customWidth="1"/>
  </cols>
  <sheetData>
    <row r="1" spans="1:5" x14ac:dyDescent="0.3">
      <c r="D1" s="34">
        <f>Skatteregnskab!$D$1</f>
        <v>2021</v>
      </c>
      <c r="E1" s="34">
        <f>D1-1</f>
        <v>2020</v>
      </c>
    </row>
    <row r="2" spans="1:5" x14ac:dyDescent="0.3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ht="30" customHeight="1" x14ac:dyDescent="0.3">
      <c r="A3" s="2"/>
      <c r="B3" s="2" t="s">
        <v>54</v>
      </c>
      <c r="C3" s="2"/>
      <c r="D3" s="4"/>
      <c r="E3" s="4"/>
    </row>
    <row r="4" spans="1:5" x14ac:dyDescent="0.3">
      <c r="A4" s="14"/>
      <c r="B4" s="14" t="s">
        <v>122</v>
      </c>
      <c r="C4" s="14"/>
      <c r="D4" s="43"/>
      <c r="E4" s="43"/>
    </row>
    <row r="5" spans="1:5" x14ac:dyDescent="0.3">
      <c r="A5" s="19">
        <v>50000</v>
      </c>
      <c r="B5" s="19" t="s">
        <v>108</v>
      </c>
      <c r="C5" s="19" t="s">
        <v>323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3">
      <c r="A6" s="19">
        <v>50020</v>
      </c>
      <c r="B6" s="19" t="s">
        <v>109</v>
      </c>
      <c r="C6" s="19" t="s">
        <v>110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3">
      <c r="A7" s="19">
        <v>50040</v>
      </c>
      <c r="B7" s="19" t="s">
        <v>111</v>
      </c>
      <c r="C7" s="19" t="s">
        <v>323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3">
      <c r="A8" s="39">
        <v>50060</v>
      </c>
      <c r="B8" s="19" t="s">
        <v>112</v>
      </c>
      <c r="C8" s="19"/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3">
      <c r="A9" s="19"/>
      <c r="B9" s="39" t="s">
        <v>344</v>
      </c>
      <c r="C9" s="19" t="s">
        <v>323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ht="30" customHeight="1" x14ac:dyDescent="0.3">
      <c r="A10" s="7"/>
      <c r="B10" s="8" t="s">
        <v>120</v>
      </c>
      <c r="C10" s="7"/>
      <c r="D10" s="12">
        <f>SUM(D$5:D$9)</f>
        <v>0</v>
      </c>
      <c r="E10" s="12">
        <f>SUM(E$5:E$9)</f>
        <v>0</v>
      </c>
    </row>
    <row r="11" spans="1:5" ht="30" customHeight="1" x14ac:dyDescent="0.3">
      <c r="A11" s="13"/>
      <c r="B11" s="14" t="s">
        <v>121</v>
      </c>
      <c r="C11" s="13"/>
      <c r="D11" s="15">
        <f>D10</f>
        <v>0</v>
      </c>
      <c r="E11" s="15">
        <f>E10</f>
        <v>0</v>
      </c>
    </row>
    <row r="12" spans="1:5" x14ac:dyDescent="0.3">
      <c r="A12" s="19">
        <v>51000</v>
      </c>
      <c r="B12" s="19" t="s">
        <v>113</v>
      </c>
      <c r="C12" s="19" t="s">
        <v>323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3">
      <c r="A13" s="19">
        <v>51020</v>
      </c>
      <c r="B13" s="19" t="s">
        <v>114</v>
      </c>
      <c r="C13" s="19" t="s">
        <v>110</v>
      </c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3">
      <c r="A14" s="19">
        <v>51040</v>
      </c>
      <c r="B14" s="19" t="s">
        <v>115</v>
      </c>
      <c r="C14" s="19" t="s">
        <v>323</v>
      </c>
      <c r="D14" s="23">
        <f>IF(""=IFERROR(VLOOKUP($A14,in_saldo!$A$1:$D$1000,3,FALSE),""),0,VLOOKUP($A14,in_saldo!$A$1:$D$1000,3,FALSE))</f>
        <v>0</v>
      </c>
      <c r="E14" s="23">
        <f>IF(""=IFERROR(VLOOKUP($A14,in_saldo!$A$1:$D$1000,4,FALSE),""),0,VLOOKUP($A14,in_saldo!$A$1:$D$1000,4,FALSE))</f>
        <v>0</v>
      </c>
    </row>
    <row r="15" spans="1:5" x14ac:dyDescent="0.3">
      <c r="A15" s="19">
        <v>51060</v>
      </c>
      <c r="B15" s="19" t="s">
        <v>116</v>
      </c>
      <c r="C15" s="19"/>
      <c r="D15" s="23">
        <f>IF(""=IFERROR(VLOOKUP($A15,in_saldo!$A$1:$D$1000,3,FALSE),""),0,VLOOKUP($A15,in_saldo!$A$1:$D$1000,3,FALSE))</f>
        <v>0</v>
      </c>
      <c r="E15" s="23">
        <f>IF(""=IFERROR(VLOOKUP($A15,in_saldo!$A$1:$D$1000,4,FALSE),""),0,VLOOKUP($A15,in_saldo!$A$1:$D$1000,4,FALSE))</f>
        <v>0</v>
      </c>
    </row>
    <row r="16" spans="1:5" x14ac:dyDescent="0.3">
      <c r="A16" s="19"/>
      <c r="B16" s="19" t="s">
        <v>344</v>
      </c>
      <c r="C16" s="19" t="s">
        <v>323</v>
      </c>
      <c r="D16" s="23">
        <f>IF(""=IFERROR(VLOOKUP($A16,in_saldo!$A$1:$D$1000,3,FALSE),""),0,VLOOKUP($A16,in_saldo!$A$1:$D$1000,3,FALSE))</f>
        <v>0</v>
      </c>
      <c r="E16" s="23">
        <f>IF(""=IFERROR(VLOOKUP($A16,in_saldo!$A$1:$D$1000,4,FALSE),""),0,VLOOKUP($A16,in_saldo!$A$1:$D$1000,4,FALSE))</f>
        <v>0</v>
      </c>
    </row>
    <row r="17" spans="1:5" ht="30" customHeight="1" x14ac:dyDescent="0.3">
      <c r="A17" s="7"/>
      <c r="B17" s="8" t="s">
        <v>123</v>
      </c>
      <c r="C17" s="7"/>
      <c r="D17" s="12">
        <f>SUM(D$11:D$16)</f>
        <v>0</v>
      </c>
      <c r="E17" s="12">
        <f>SUM(E$11:E$16)</f>
        <v>0</v>
      </c>
    </row>
    <row r="18" spans="1:5" ht="30" customHeight="1" x14ac:dyDescent="0.3">
      <c r="A18" s="13"/>
      <c r="B18" s="14" t="s">
        <v>124</v>
      </c>
      <c r="C18" s="13"/>
      <c r="D18" s="15"/>
      <c r="E18" s="15"/>
    </row>
    <row r="19" spans="1:5" x14ac:dyDescent="0.3">
      <c r="A19" s="19">
        <v>51500</v>
      </c>
      <c r="B19" s="19" t="s">
        <v>117</v>
      </c>
      <c r="C19" s="19"/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3">
      <c r="A20" s="19"/>
      <c r="B20" s="39" t="s">
        <v>344</v>
      </c>
      <c r="C20" s="19" t="s">
        <v>323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ht="30" customHeight="1" x14ac:dyDescent="0.3">
      <c r="A21" s="7"/>
      <c r="B21" s="8" t="s">
        <v>125</v>
      </c>
      <c r="C21" s="7"/>
      <c r="D21" s="12">
        <f>SUM(D$19:D$20)</f>
        <v>0</v>
      </c>
      <c r="E21" s="12">
        <f>SUM(E$19:E$20)</f>
        <v>0</v>
      </c>
    </row>
    <row r="22" spans="1:5" ht="30" customHeight="1" x14ac:dyDescent="0.3">
      <c r="A22" s="7"/>
      <c r="B22" s="8" t="s">
        <v>126</v>
      </c>
      <c r="C22" s="7"/>
      <c r="D22" s="12">
        <f>D10+D17+D21</f>
        <v>0</v>
      </c>
      <c r="E22" s="12">
        <f>E10+E17+E21</f>
        <v>0</v>
      </c>
    </row>
    <row r="23" spans="1:5" x14ac:dyDescent="0.3">
      <c r="A23" s="19"/>
      <c r="B23" s="24" t="s">
        <v>100</v>
      </c>
      <c r="C23" s="19"/>
      <c r="D23" s="23"/>
      <c r="E23" s="23"/>
    </row>
    <row r="24" spans="1:5" x14ac:dyDescent="0.3">
      <c r="A24" s="19">
        <v>52000</v>
      </c>
      <c r="B24" s="19" t="s">
        <v>118</v>
      </c>
      <c r="C24" s="19" t="s">
        <v>323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3">
      <c r="A25" s="19">
        <v>52020</v>
      </c>
      <c r="B25" s="19" t="s">
        <v>119</v>
      </c>
      <c r="C25" s="19"/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3">
      <c r="A26" s="19"/>
      <c r="B26" s="19" t="s">
        <v>344</v>
      </c>
      <c r="C26" s="19" t="s">
        <v>323</v>
      </c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ht="30" customHeight="1" x14ac:dyDescent="0.3">
      <c r="A27" s="7"/>
      <c r="B27" s="8" t="s">
        <v>127</v>
      </c>
      <c r="C27" s="7"/>
      <c r="D27" s="12">
        <f>SUM(D$24:D$26)</f>
        <v>0</v>
      </c>
      <c r="E27" s="12">
        <f>SUM(E$24:E$26)</f>
        <v>0</v>
      </c>
    </row>
    <row r="28" spans="1:5" ht="30" customHeight="1" x14ac:dyDescent="0.3">
      <c r="A28" s="6"/>
      <c r="B28" s="11" t="s">
        <v>55</v>
      </c>
      <c r="C28" s="6"/>
      <c r="D28" s="46"/>
      <c r="E28" s="46"/>
    </row>
    <row r="29" spans="1:5" x14ac:dyDescent="0.3">
      <c r="A29" s="19">
        <v>53000</v>
      </c>
      <c r="B29" s="19" t="s">
        <v>44</v>
      </c>
      <c r="C29" s="19" t="s">
        <v>323</v>
      </c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x14ac:dyDescent="0.3">
      <c r="A30" s="19">
        <v>53020</v>
      </c>
      <c r="B30" s="19" t="s">
        <v>128</v>
      </c>
      <c r="C30" s="19"/>
      <c r="D30" s="23">
        <f>IF(""=IFERROR(VLOOKUP($A30,in_saldo!$A$1:$D$1000,3,FALSE),""),0,VLOOKUP($A30,in_saldo!$A$1:$D$1000,3,FALSE))</f>
        <v>0</v>
      </c>
      <c r="E30" s="23">
        <f>IF(""=IFERROR(VLOOKUP($A30,in_saldo!$A$1:$D$1000,4,FALSE),""),0,VLOOKUP($A30,in_saldo!$A$1:$D$1000,4,FALSE))</f>
        <v>0</v>
      </c>
    </row>
    <row r="31" spans="1:5" x14ac:dyDescent="0.3">
      <c r="A31" s="19"/>
      <c r="B31" s="39" t="s">
        <v>344</v>
      </c>
      <c r="C31" s="19" t="s">
        <v>323</v>
      </c>
      <c r="D31" s="23">
        <f>IF(""=IFERROR(VLOOKUP($A31,in_saldo!$A$1:$D$1000,3,FALSE),""),0,VLOOKUP($A31,in_saldo!$A$1:$D$1000,3,FALSE))</f>
        <v>0</v>
      </c>
      <c r="E31" s="23">
        <f>IF(""=IFERROR(VLOOKUP($A31,in_saldo!$A$1:$D$1000,4,FALSE),""),0,VLOOKUP($A31,in_saldo!$A$1:$D$1000,4,FALSE))</f>
        <v>0</v>
      </c>
    </row>
    <row r="32" spans="1:5" s="3" customFormat="1" ht="30" customHeight="1" x14ac:dyDescent="0.3">
      <c r="A32" s="47"/>
      <c r="B32" s="87" t="s">
        <v>61</v>
      </c>
      <c r="C32" s="47"/>
      <c r="D32" s="48">
        <f>SUM(D$29:D$31)</f>
        <v>0</v>
      </c>
      <c r="E32" s="48">
        <f>SUM(E$29:E$31)</f>
        <v>0</v>
      </c>
    </row>
    <row r="33" spans="1:5" s="13" customFormat="1" x14ac:dyDescent="0.3">
      <c r="A33" s="19">
        <v>54000</v>
      </c>
      <c r="B33" s="19" t="s">
        <v>101</v>
      </c>
      <c r="C33" s="19" t="s">
        <v>323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s="13" customFormat="1" x14ac:dyDescent="0.3">
      <c r="A34" s="19">
        <v>54020</v>
      </c>
      <c r="B34" s="19" t="s">
        <v>274</v>
      </c>
      <c r="C34" s="19" t="s">
        <v>323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s="13" customFormat="1" x14ac:dyDescent="0.3">
      <c r="A35" s="19">
        <v>54040</v>
      </c>
      <c r="B35" s="19" t="s">
        <v>275</v>
      </c>
      <c r="C35" s="19" t="s">
        <v>323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s="13" customFormat="1" x14ac:dyDescent="0.3">
      <c r="A36" s="39">
        <v>54060</v>
      </c>
      <c r="B36" s="19" t="s">
        <v>276</v>
      </c>
      <c r="C36" s="19"/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s="13" customFormat="1" x14ac:dyDescent="0.3">
      <c r="A37" s="21"/>
      <c r="B37" s="21" t="s">
        <v>344</v>
      </c>
      <c r="C37" s="21"/>
      <c r="D37" s="22">
        <f>IF(""=IFERROR(VLOOKUP($A37,in_saldo!$A$1:$D$1000,3,FALSE),""),0,VLOOKUP($A37,in_saldo!$A$1:$D$1000,3,FALSE))</f>
        <v>0</v>
      </c>
      <c r="E37" s="22">
        <f>IF(""=IFERROR(VLOOKUP($A37,in_saldo!$A$1:$D$1000,4,FALSE),""),0,VLOOKUP($A37,in_saldo!$A$1:$D$1000,4,FALSE))</f>
        <v>0</v>
      </c>
    </row>
    <row r="38" spans="1:5" ht="30" customHeight="1" x14ac:dyDescent="0.3">
      <c r="A38" s="6"/>
      <c r="B38" s="11" t="s">
        <v>277</v>
      </c>
      <c r="C38" s="6"/>
      <c r="D38" s="46">
        <f>SUM(D$33:D$37)</f>
        <v>0</v>
      </c>
      <c r="E38" s="46">
        <f>SUM(E$33:E$37)</f>
        <v>0</v>
      </c>
    </row>
    <row r="39" spans="1:5" ht="30" customHeight="1" x14ac:dyDescent="0.3">
      <c r="A39" s="6"/>
      <c r="B39" s="11" t="s">
        <v>62</v>
      </c>
      <c r="C39" s="6"/>
      <c r="D39" s="46">
        <f>D32+D38</f>
        <v>0</v>
      </c>
      <c r="E39" s="46">
        <f>E32+E38</f>
        <v>0</v>
      </c>
    </row>
    <row r="40" spans="1:5" ht="30" customHeight="1" x14ac:dyDescent="0.3">
      <c r="B40" s="2" t="s">
        <v>56</v>
      </c>
    </row>
    <row r="41" spans="1:5" x14ac:dyDescent="0.3">
      <c r="A41" s="19">
        <v>55000</v>
      </c>
      <c r="B41" s="19" t="s">
        <v>354</v>
      </c>
      <c r="C41" s="19" t="s">
        <v>323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3">
      <c r="A42" s="19">
        <v>55040</v>
      </c>
      <c r="B42" s="19" t="s">
        <v>129</v>
      </c>
      <c r="C42" s="19"/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3">
      <c r="A43" s="21"/>
      <c r="B43" s="21" t="s">
        <v>344</v>
      </c>
      <c r="C43" s="21" t="s">
        <v>323</v>
      </c>
      <c r="D43" s="22">
        <f>IF(""=IFERROR(VLOOKUP($A43,in_saldo!$A$1:$D$1000,3,FALSE),""),0,VLOOKUP($A43,in_saldo!$A$1:$D$1000,3,FALSE))</f>
        <v>0</v>
      </c>
      <c r="E43" s="22">
        <f>IF(""=IFERROR(VLOOKUP($A43,in_saldo!$A$1:$D$1000,4,FALSE),""),0,VLOOKUP($A43,in_saldo!$A$1:$D$1000,4,FALSE))</f>
        <v>0</v>
      </c>
    </row>
    <row r="44" spans="1:5" ht="30" customHeight="1" x14ac:dyDescent="0.3">
      <c r="A44" s="6"/>
      <c r="B44" s="11" t="s">
        <v>57</v>
      </c>
      <c r="C44" s="6"/>
      <c r="D44" s="46">
        <f>SUM(D$41:D$43)</f>
        <v>0</v>
      </c>
      <c r="E44" s="46">
        <f>SUM(E$41:E$43)</f>
        <v>0</v>
      </c>
    </row>
    <row r="45" spans="1:5" ht="30" customHeight="1" x14ac:dyDescent="0.3">
      <c r="A45" s="7"/>
      <c r="B45" s="8" t="s">
        <v>58</v>
      </c>
      <c r="C45" s="7"/>
      <c r="D45" s="12">
        <f>D39+D44</f>
        <v>0</v>
      </c>
      <c r="E45" s="12">
        <f>E39+E44</f>
        <v>0</v>
      </c>
    </row>
    <row r="46" spans="1:5" ht="30" customHeight="1" x14ac:dyDescent="0.3">
      <c r="A46" s="6"/>
      <c r="B46" s="11" t="s">
        <v>59</v>
      </c>
      <c r="C46" s="6"/>
      <c r="D46" s="46">
        <f>D22+D45</f>
        <v>0</v>
      </c>
      <c r="E46" s="46">
        <f>E22+E45</f>
        <v>0</v>
      </c>
    </row>
    <row r="47" spans="1:5" ht="45" customHeight="1" x14ac:dyDescent="0.3">
      <c r="B47" s="2" t="s">
        <v>60</v>
      </c>
    </row>
    <row r="48" spans="1:5" x14ac:dyDescent="0.3">
      <c r="B48" s="2" t="s">
        <v>63</v>
      </c>
    </row>
    <row r="49" spans="1:6" x14ac:dyDescent="0.3">
      <c r="A49">
        <v>60000</v>
      </c>
      <c r="B49" s="45" t="s">
        <v>329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6" x14ac:dyDescent="0.3">
      <c r="A50">
        <v>60020</v>
      </c>
      <c r="B50" s="45" t="s">
        <v>330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6" x14ac:dyDescent="0.3">
      <c r="A51">
        <v>60040</v>
      </c>
      <c r="B51" s="45" t="s">
        <v>331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6" x14ac:dyDescent="0.3">
      <c r="A52" s="19">
        <v>60100</v>
      </c>
      <c r="B52" s="19" t="s">
        <v>46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6" x14ac:dyDescent="0.3">
      <c r="B53" t="s">
        <v>344</v>
      </c>
      <c r="C53" s="19" t="s">
        <v>323</v>
      </c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6" ht="30" customHeight="1" x14ac:dyDescent="0.3">
      <c r="A54" s="7"/>
      <c r="B54" s="8" t="s">
        <v>64</v>
      </c>
      <c r="C54" s="7"/>
      <c r="D54" s="66">
        <f>Resultatopgørelse!D158</f>
        <v>0</v>
      </c>
      <c r="E54" s="66">
        <f>Resultatopgørelse!E158</f>
        <v>0</v>
      </c>
      <c r="F54" s="1"/>
    </row>
    <row r="55" spans="1:6" x14ac:dyDescent="0.3">
      <c r="A55" s="19">
        <v>60120</v>
      </c>
      <c r="B55" s="19" t="s">
        <v>47</v>
      </c>
      <c r="C55" s="19" t="s">
        <v>323</v>
      </c>
      <c r="D55" s="23">
        <f>IF(""=IFERROR(VLOOKUP($A55,in_saldo!$A$1:$D$1000,3,FALSE),""),0,VLOOKUP($A55,in_saldo!$A$1:$D$1000,3,FALSE))</f>
        <v>0</v>
      </c>
      <c r="E55" s="23">
        <f>IF(""=IFERROR(VLOOKUP($A55,in_saldo!$A$1:$D$1000,4,FALSE),""),0,VLOOKUP($A55,in_saldo!$A$1:$D$1000,4,FALSE))</f>
        <v>0</v>
      </c>
    </row>
    <row r="56" spans="1:6" x14ac:dyDescent="0.3">
      <c r="A56" s="19">
        <v>60140</v>
      </c>
      <c r="B56" s="19" t="s">
        <v>48</v>
      </c>
      <c r="C56" s="19" t="s">
        <v>323</v>
      </c>
      <c r="D56" s="23">
        <f>IF(""=IFERROR(VLOOKUP($A56,in_saldo!$A$1:$D$1000,3,FALSE),""),0,VLOOKUP($A56,in_saldo!$A$1:$D$1000,3,FALSE))</f>
        <v>0</v>
      </c>
      <c r="E56" s="23">
        <f>IF(""=IFERROR(VLOOKUP($A56,in_saldo!$A$1:$D$1000,4,FALSE),""),0,VLOOKUP($A56,in_saldo!$A$1:$D$1000,4,FALSE))</f>
        <v>0</v>
      </c>
    </row>
    <row r="57" spans="1:6" x14ac:dyDescent="0.3">
      <c r="A57" s="19">
        <v>60160</v>
      </c>
      <c r="B57" s="19" t="s">
        <v>130</v>
      </c>
      <c r="C57" s="19" t="s">
        <v>323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6" x14ac:dyDescent="0.3">
      <c r="A58" s="19">
        <v>60180</v>
      </c>
      <c r="B58" s="19" t="s">
        <v>131</v>
      </c>
      <c r="C58" s="19" t="s">
        <v>323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6" x14ac:dyDescent="0.3">
      <c r="A59" s="19">
        <v>60197</v>
      </c>
      <c r="B59" s="19" t="s">
        <v>132</v>
      </c>
      <c r="C59" s="19" t="s">
        <v>323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6" x14ac:dyDescent="0.3">
      <c r="A60" s="19">
        <v>60200</v>
      </c>
      <c r="B60" s="19" t="s">
        <v>133</v>
      </c>
      <c r="C60" s="19"/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6" x14ac:dyDescent="0.3">
      <c r="B61" t="s">
        <v>344</v>
      </c>
      <c r="C61" s="19" t="s">
        <v>323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6" ht="30" customHeight="1" x14ac:dyDescent="0.3">
      <c r="A62" s="7"/>
      <c r="B62" s="8" t="s">
        <v>65</v>
      </c>
      <c r="C62" s="36"/>
      <c r="D62" s="12">
        <f>SUM(D49:D61)</f>
        <v>0</v>
      </c>
      <c r="E62" s="12">
        <f>SUM(E49:E61)</f>
        <v>0</v>
      </c>
    </row>
    <row r="63" spans="1:6" x14ac:dyDescent="0.3">
      <c r="A63" s="13"/>
      <c r="B63" s="2" t="s">
        <v>134</v>
      </c>
      <c r="C63" s="35"/>
      <c r="D63" s="15"/>
      <c r="E63" s="15"/>
    </row>
    <row r="64" spans="1:6" x14ac:dyDescent="0.3">
      <c r="A64" s="19">
        <v>61000</v>
      </c>
      <c r="B64" s="19" t="s">
        <v>135</v>
      </c>
      <c r="C64" s="19" t="s">
        <v>323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3">
      <c r="A65" s="19">
        <v>61020</v>
      </c>
      <c r="B65" s="19" t="s">
        <v>332</v>
      </c>
      <c r="C65" s="19" t="s">
        <v>323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3">
      <c r="A66" s="19">
        <v>61040</v>
      </c>
      <c r="B66" s="19" t="s">
        <v>136</v>
      </c>
      <c r="C66" s="19"/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3">
      <c r="B67" t="s">
        <v>344</v>
      </c>
      <c r="C67" s="19" t="s">
        <v>323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ht="30" customHeight="1" x14ac:dyDescent="0.3">
      <c r="A68" s="7"/>
      <c r="B68" s="8" t="s">
        <v>137</v>
      </c>
      <c r="C68" s="36"/>
      <c r="D68" s="12">
        <f>SUM(D64:D67)</f>
        <v>0</v>
      </c>
      <c r="E68" s="12">
        <f>SUM(E64:E67)</f>
        <v>0</v>
      </c>
    </row>
    <row r="69" spans="1:5" ht="30" customHeight="1" x14ac:dyDescent="0.3">
      <c r="A69" s="13"/>
      <c r="B69" s="14" t="s">
        <v>138</v>
      </c>
      <c r="C69" s="35"/>
      <c r="D69" s="15"/>
      <c r="E69" s="15"/>
    </row>
    <row r="70" spans="1:5" x14ac:dyDescent="0.3">
      <c r="A70" s="19">
        <v>62000</v>
      </c>
      <c r="B70" s="19" t="s">
        <v>139</v>
      </c>
      <c r="C70" s="19"/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3">
      <c r="A71" s="19"/>
      <c r="B71" s="19" t="s">
        <v>344</v>
      </c>
      <c r="C71" s="19"/>
      <c r="D71" s="23">
        <f>IF(""=IFERROR(VLOOKUP($A71,in_saldo!$A$1:$D$1000,3,FALSE),""),0,VLOOKUP($A71,in_saldo!$A$1:$D$1000,3,FALSE))</f>
        <v>0</v>
      </c>
      <c r="E71" s="23">
        <f>IF(""=IFERROR(VLOOKUP($A71,in_saldo!$A$1:$D$1000,4,FALSE),""),0,VLOOKUP($A71,in_saldo!$A$1:$D$1000,4,FALSE))</f>
        <v>0</v>
      </c>
    </row>
    <row r="72" spans="1:5" ht="30" customHeight="1" x14ac:dyDescent="0.3">
      <c r="A72" s="7"/>
      <c r="B72" s="8" t="s">
        <v>140</v>
      </c>
      <c r="C72" s="36"/>
      <c r="D72" s="12">
        <f>SUM(D$70:D$71)</f>
        <v>0</v>
      </c>
      <c r="E72" s="12">
        <f>SUM(E$70:E$71)</f>
        <v>0</v>
      </c>
    </row>
    <row r="73" spans="1:5" x14ac:dyDescent="0.3">
      <c r="B73" s="2" t="s">
        <v>66</v>
      </c>
    </row>
    <row r="74" spans="1:5" x14ac:dyDescent="0.3">
      <c r="A74" s="19">
        <v>63000</v>
      </c>
      <c r="B74" s="19" t="s">
        <v>141</v>
      </c>
      <c r="C74" s="19" t="s">
        <v>323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3">
      <c r="A75" s="19">
        <v>63020</v>
      </c>
      <c r="B75" s="19" t="s">
        <v>142</v>
      </c>
      <c r="C75" s="19" t="s">
        <v>323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3">
      <c r="A76" s="19">
        <v>63040</v>
      </c>
      <c r="B76" s="19" t="s">
        <v>143</v>
      </c>
      <c r="C76" s="19" t="s">
        <v>323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3">
      <c r="A77" s="19">
        <v>63060</v>
      </c>
      <c r="B77" s="19" t="s">
        <v>324</v>
      </c>
      <c r="C77" s="19" t="s">
        <v>323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3">
      <c r="A78" s="19">
        <v>63080</v>
      </c>
      <c r="B78" s="19" t="s">
        <v>144</v>
      </c>
      <c r="C78" s="19" t="s">
        <v>323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3">
      <c r="A79" s="19">
        <v>63100</v>
      </c>
      <c r="B79" s="19" t="s">
        <v>49</v>
      </c>
      <c r="C79" s="19"/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3">
      <c r="B80" t="s">
        <v>344</v>
      </c>
      <c r="C80" s="19" t="s">
        <v>323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ht="30" customHeight="1" x14ac:dyDescent="0.3">
      <c r="A81" s="7"/>
      <c r="B81" s="8" t="s">
        <v>67</v>
      </c>
      <c r="C81" s="7"/>
      <c r="D81" s="12">
        <f>SUM(D74:D80)</f>
        <v>0</v>
      </c>
      <c r="E81" s="12">
        <f>SUM(E74:E80)</f>
        <v>0</v>
      </c>
    </row>
    <row r="82" spans="1:5" x14ac:dyDescent="0.3">
      <c r="B82" s="2" t="s">
        <v>68</v>
      </c>
    </row>
    <row r="83" spans="1:5" x14ac:dyDescent="0.3">
      <c r="A83" s="19">
        <v>64000</v>
      </c>
      <c r="B83" s="19" t="s">
        <v>50</v>
      </c>
      <c r="C83" s="19" t="s">
        <v>323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3">
      <c r="A84" s="19">
        <v>64020</v>
      </c>
      <c r="B84" s="19" t="s">
        <v>51</v>
      </c>
      <c r="C84" s="19" t="s">
        <v>323</v>
      </c>
      <c r="D84" s="23">
        <f>IF(""=IFERROR(VLOOKUP($A84,in_saldo!$A$1:$D$1000,3,FALSE),""),0,VLOOKUP($A84,in_saldo!$A$1:$D$1000,3,FALSE))</f>
        <v>0</v>
      </c>
      <c r="E84" s="23">
        <f>IF(""=IFERROR(VLOOKUP($A84,in_saldo!$A$1:$D$1000,4,FALSE),""),0,VLOOKUP($A84,in_saldo!$A$1:$D$1000,4,FALSE))</f>
        <v>0</v>
      </c>
    </row>
    <row r="85" spans="1:5" x14ac:dyDescent="0.3">
      <c r="A85" s="19">
        <v>64040</v>
      </c>
      <c r="B85" s="19" t="s">
        <v>145</v>
      </c>
      <c r="C85" s="19" t="s">
        <v>323</v>
      </c>
      <c r="D85" s="23">
        <f>IF(""=IFERROR(VLOOKUP($A85,in_saldo!$A$1:$D$1000,3,FALSE),""),0,VLOOKUP($A85,in_saldo!$A$1:$D$1000,3,FALSE))</f>
        <v>0</v>
      </c>
      <c r="E85" s="23">
        <f>IF(""=IFERROR(VLOOKUP($A85,in_saldo!$A$1:$D$1000,4,FALSE),""),0,VLOOKUP($A85,in_saldo!$A$1:$D$1000,4,FALSE))</f>
        <v>0</v>
      </c>
    </row>
    <row r="86" spans="1:5" x14ac:dyDescent="0.3">
      <c r="A86" s="19">
        <v>64060</v>
      </c>
      <c r="B86" s="19" t="s">
        <v>52</v>
      </c>
      <c r="C86" s="19" t="s">
        <v>323</v>
      </c>
      <c r="D86" s="23">
        <f>IF(""=IFERROR(VLOOKUP($A86,in_saldo!$A$1:$D$1000,3,FALSE),""),0,VLOOKUP($A86,in_saldo!$A$1:$D$1000,3,FALSE))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3">
      <c r="A87" s="19">
        <v>64080</v>
      </c>
      <c r="B87" s="19" t="s">
        <v>146</v>
      </c>
      <c r="C87" s="19" t="s">
        <v>323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3">
      <c r="A88" s="19">
        <v>64100</v>
      </c>
      <c r="B88" s="19" t="s">
        <v>53</v>
      </c>
      <c r="C88" s="19"/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3">
      <c r="B89" t="s">
        <v>344</v>
      </c>
      <c r="C89" s="19" t="s">
        <v>323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ht="30" customHeight="1" x14ac:dyDescent="0.3">
      <c r="A90" s="7"/>
      <c r="B90" s="8" t="s">
        <v>69</v>
      </c>
      <c r="C90" s="7"/>
      <c r="D90" s="12">
        <f>SUM(D83:D89)</f>
        <v>0</v>
      </c>
      <c r="E90" s="12">
        <f>SUM(E83:E89)</f>
        <v>0</v>
      </c>
    </row>
    <row r="91" spans="1:5" s="13" customFormat="1" x14ac:dyDescent="0.3">
      <c r="B91" s="14" t="s">
        <v>155</v>
      </c>
      <c r="D91" s="15"/>
      <c r="E91" s="15"/>
    </row>
    <row r="92" spans="1:5" s="13" customFormat="1" x14ac:dyDescent="0.3">
      <c r="A92" s="19">
        <v>65000</v>
      </c>
      <c r="B92" s="19" t="s">
        <v>147</v>
      </c>
      <c r="C92" s="19" t="s">
        <v>323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s="13" customFormat="1" x14ac:dyDescent="0.3">
      <c r="A93" s="19">
        <v>65020</v>
      </c>
      <c r="B93" s="19" t="s">
        <v>148</v>
      </c>
      <c r="C93" s="19" t="s">
        <v>323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s="13" customFormat="1" x14ac:dyDescent="0.3">
      <c r="A94" s="19">
        <v>65040</v>
      </c>
      <c r="B94" s="19" t="s">
        <v>149</v>
      </c>
      <c r="C94" s="19" t="s">
        <v>323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s="13" customFormat="1" x14ac:dyDescent="0.3">
      <c r="A95" s="19">
        <v>65060</v>
      </c>
      <c r="B95" s="19" t="s">
        <v>150</v>
      </c>
      <c r="C95" s="19" t="s">
        <v>323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s="13" customFormat="1" x14ac:dyDescent="0.3">
      <c r="A96" s="19">
        <v>65080</v>
      </c>
      <c r="B96" s="19" t="s">
        <v>151</v>
      </c>
      <c r="C96" s="19" t="s">
        <v>323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8" s="13" customFormat="1" x14ac:dyDescent="0.3">
      <c r="A97" s="19">
        <v>65100</v>
      </c>
      <c r="B97" s="19" t="s">
        <v>152</v>
      </c>
      <c r="C97" s="19" t="s">
        <v>323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8" s="13" customFormat="1" x14ac:dyDescent="0.3">
      <c r="A98" s="19">
        <v>65120</v>
      </c>
      <c r="B98" s="19" t="s">
        <v>153</v>
      </c>
      <c r="C98" s="19"/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8" s="13" customFormat="1" x14ac:dyDescent="0.3">
      <c r="B99" s="13" t="s">
        <v>344</v>
      </c>
      <c r="C99" s="19" t="s">
        <v>323</v>
      </c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8" ht="30" customHeight="1" x14ac:dyDescent="0.3">
      <c r="A100" s="7"/>
      <c r="B100" s="8" t="s">
        <v>154</v>
      </c>
      <c r="C100" s="7"/>
      <c r="D100" s="12">
        <f>SUM(D92:D99)</f>
        <v>0</v>
      </c>
      <c r="E100" s="12">
        <f>SUM(E92:E99)</f>
        <v>0</v>
      </c>
    </row>
    <row r="101" spans="1:8" x14ac:dyDescent="0.3">
      <c r="A101" s="7"/>
      <c r="B101" s="8"/>
      <c r="C101" s="7"/>
      <c r="D101" s="12"/>
      <c r="E101" s="12"/>
    </row>
    <row r="102" spans="1:8" s="13" customFormat="1" ht="30" customHeight="1" x14ac:dyDescent="0.3">
      <c r="A102" s="7"/>
      <c r="B102" s="8" t="s">
        <v>70</v>
      </c>
      <c r="C102" s="7"/>
      <c r="D102" s="12">
        <f>D81+D90+D100</f>
        <v>0</v>
      </c>
      <c r="E102" s="12">
        <f>E81+E90+E100</f>
        <v>0</v>
      </c>
    </row>
    <row r="103" spans="1:8" s="13" customFormat="1" x14ac:dyDescent="0.3">
      <c r="A103" s="7"/>
      <c r="B103" s="8"/>
      <c r="C103" s="7"/>
      <c r="D103" s="12"/>
      <c r="E103" s="12"/>
    </row>
    <row r="104" spans="1:8" s="13" customFormat="1" ht="30" customHeight="1" x14ac:dyDescent="0.3">
      <c r="A104" s="7"/>
      <c r="B104" s="8" t="s">
        <v>71</v>
      </c>
      <c r="C104" s="7"/>
      <c r="D104" s="12">
        <f>D62+D68+D72+D102</f>
        <v>0</v>
      </c>
      <c r="E104" s="12">
        <f>E62+E68+E72+E102</f>
        <v>0</v>
      </c>
      <c r="G104" s="15"/>
      <c r="H104" s="15"/>
    </row>
    <row r="105" spans="1:8" s="13" customFormat="1" x14ac:dyDescent="0.3">
      <c r="D105" s="15"/>
      <c r="E105" s="15"/>
    </row>
    <row r="106" spans="1:8" s="13" customFormat="1" x14ac:dyDescent="0.3">
      <c r="B106" s="14" t="s">
        <v>156</v>
      </c>
      <c r="D106" s="15"/>
      <c r="E106" s="15"/>
    </row>
    <row r="107" spans="1:8" x14ac:dyDescent="0.3">
      <c r="A107">
        <v>99999</v>
      </c>
      <c r="B107" s="19" t="s">
        <v>157</v>
      </c>
      <c r="C107" s="19" t="s">
        <v>323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</sheetData>
  <pageMargins left="0.7" right="0.7" top="0.75" bottom="0.75" header="0.3" footer="0.3"/>
  <pageSetup paperSize="9" orientation="portrait" r:id="rId1"/>
  <ignoredErrors>
    <ignoredError sqref="E45 D54:E54 D32:E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7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2" max="2" width="49.6640625" customWidth="1"/>
    <col min="3" max="3" width="31.33203125" customWidth="1"/>
    <col min="4" max="4" width="12.6640625" style="1" customWidth="1"/>
    <col min="5" max="5" width="13.109375" style="1" customWidth="1"/>
  </cols>
  <sheetData>
    <row r="1" spans="1:5" x14ac:dyDescent="0.3">
      <c r="D1" s="34">
        <f>Skatteregnskab!$D$1</f>
        <v>2021</v>
      </c>
      <c r="E1" s="34">
        <f>D1-1</f>
        <v>2020</v>
      </c>
    </row>
    <row r="2" spans="1:5" x14ac:dyDescent="0.3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x14ac:dyDescent="0.3">
      <c r="A3" s="2"/>
      <c r="B3" s="2" t="s">
        <v>24</v>
      </c>
      <c r="C3" s="2"/>
      <c r="D3" s="4"/>
      <c r="E3" s="4"/>
    </row>
    <row r="4" spans="1:5" ht="30" customHeight="1" x14ac:dyDescent="0.3">
      <c r="A4" s="19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x14ac:dyDescent="0.3">
      <c r="A5" s="19">
        <v>1050</v>
      </c>
      <c r="B5" s="19" t="s">
        <v>159</v>
      </c>
      <c r="C5" s="19" t="s">
        <v>323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3">
      <c r="A6" s="19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3">
      <c r="A7" s="19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3">
      <c r="A8" s="19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3">
      <c r="A9" s="19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x14ac:dyDescent="0.3">
      <c r="A10" s="19">
        <v>1300</v>
      </c>
      <c r="B10" s="19" t="s">
        <v>167</v>
      </c>
      <c r="C10" s="19" t="s">
        <v>323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x14ac:dyDescent="0.3">
      <c r="A11" s="19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x14ac:dyDescent="0.3">
      <c r="A12" s="19">
        <v>1400</v>
      </c>
      <c r="B12" s="19" t="s">
        <v>169</v>
      </c>
      <c r="C12" s="19" t="s">
        <v>323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3">
      <c r="A13" s="19">
        <v>1445</v>
      </c>
      <c r="B13" s="19" t="s">
        <v>170</v>
      </c>
      <c r="C13" s="19"/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3">
      <c r="A14" s="6"/>
      <c r="B14" s="85" t="s">
        <v>344</v>
      </c>
      <c r="C14" s="21" t="s">
        <v>323</v>
      </c>
      <c r="D14" s="22">
        <f>IF(""=IFERROR(VLOOKUP($A13,in_saldo!$A$1:$D$1000,3,FALSE),""),0,VLOOKUP($A13,in_saldo!$A$1:$D$1000,3,FALSE))</f>
        <v>0</v>
      </c>
      <c r="E14" s="22">
        <f>IF(""=IFERROR(VLOOKUP($A13,in_saldo!$A$1:$D$1000,4,FALSE),""),0,VLOOKUP($A13,in_saldo!$A$1:$D$1000,4,FALSE))</f>
        <v>0</v>
      </c>
    </row>
    <row r="15" spans="1:5" ht="30" customHeight="1" x14ac:dyDescent="0.3">
      <c r="A15" s="27"/>
      <c r="B15" s="30" t="s">
        <v>72</v>
      </c>
      <c r="C15" s="27"/>
      <c r="D15" s="29">
        <f>SUM(D4:D14)</f>
        <v>0</v>
      </c>
      <c r="E15" s="29">
        <f>SUM(E4:E14)</f>
        <v>0</v>
      </c>
    </row>
    <row r="16" spans="1:5" ht="30" customHeight="1" x14ac:dyDescent="0.3">
      <c r="A16" s="19"/>
      <c r="B16" s="24" t="s">
        <v>25</v>
      </c>
      <c r="C16" s="19"/>
      <c r="D16" s="23"/>
      <c r="E16" s="23"/>
    </row>
    <row r="17" spans="1:5" x14ac:dyDescent="0.3">
      <c r="A17" s="19">
        <v>2000</v>
      </c>
      <c r="B17" s="19" t="s">
        <v>26</v>
      </c>
      <c r="C17" s="19" t="s">
        <v>110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x14ac:dyDescent="0.3">
      <c r="A18" s="19">
        <v>2050</v>
      </c>
      <c r="B18" s="19" t="s">
        <v>7</v>
      </c>
      <c r="C18" s="19" t="s">
        <v>171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x14ac:dyDescent="0.3">
      <c r="A19" s="19">
        <v>2100</v>
      </c>
      <c r="B19" s="19" t="s">
        <v>172</v>
      </c>
      <c r="C19" s="19" t="s">
        <v>173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3">
      <c r="A20" s="19">
        <v>2150</v>
      </c>
      <c r="B20" s="19" t="s">
        <v>174</v>
      </c>
      <c r="C20" s="19" t="s">
        <v>175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x14ac:dyDescent="0.3">
      <c r="A21" s="19">
        <v>2200</v>
      </c>
      <c r="B21" s="19" t="s">
        <v>176</v>
      </c>
      <c r="C21" s="19" t="s">
        <v>177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x14ac:dyDescent="0.3">
      <c r="A22" s="19">
        <v>2250</v>
      </c>
      <c r="B22" s="19" t="s">
        <v>178</v>
      </c>
      <c r="C22" s="19" t="s">
        <v>110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x14ac:dyDescent="0.3">
      <c r="A23" s="19">
        <v>2300</v>
      </c>
      <c r="B23" s="19" t="s">
        <v>179</v>
      </c>
      <c r="C23" s="19" t="s">
        <v>323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x14ac:dyDescent="0.3">
      <c r="A24" s="19">
        <v>2350</v>
      </c>
      <c r="B24" s="19" t="s">
        <v>180</v>
      </c>
      <c r="C24" s="19" t="s">
        <v>171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3">
      <c r="A25" s="19">
        <v>2400</v>
      </c>
      <c r="B25" s="19" t="s">
        <v>181</v>
      </c>
      <c r="C25" s="19" t="s">
        <v>323</v>
      </c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3">
      <c r="A26" s="19">
        <v>2450</v>
      </c>
      <c r="B26" s="19" t="s">
        <v>182</v>
      </c>
      <c r="C26" s="19"/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x14ac:dyDescent="0.3">
      <c r="A27" s="6"/>
      <c r="B27" s="85" t="s">
        <v>344</v>
      </c>
      <c r="C27" s="21" t="s">
        <v>323</v>
      </c>
      <c r="D27" s="22">
        <f>IF(""=IFERROR(VLOOKUP($A26,in_saldo!$A$1:$D$1000,3,FALSE),""),0,VLOOKUP($A26,in_saldo!$A$1:$D$1000,3,FALSE))</f>
        <v>0</v>
      </c>
      <c r="E27" s="22">
        <f>IF(""=IFERROR(VLOOKUP($A26,in_saldo!$A$1:$D$1000,4,FALSE),""),0,VLOOKUP($A26,in_saldo!$A$1:$D$1000,4,FALSE))</f>
        <v>0</v>
      </c>
    </row>
    <row r="28" spans="1:5" s="26" customFormat="1" ht="30" customHeight="1" x14ac:dyDescent="0.3">
      <c r="A28" s="27"/>
      <c r="B28" s="28" t="s">
        <v>73</v>
      </c>
      <c r="C28" s="27"/>
      <c r="D28" s="29">
        <f>SUM(D17:D27)</f>
        <v>0</v>
      </c>
      <c r="E28" s="29">
        <f>SUM(E17:E27)</f>
        <v>0</v>
      </c>
    </row>
    <row r="29" spans="1:5" s="26" customFormat="1" ht="30" customHeight="1" x14ac:dyDescent="0.3">
      <c r="A29" s="19">
        <v>2800</v>
      </c>
      <c r="B29" s="19" t="s">
        <v>203</v>
      </c>
      <c r="C29" s="19" t="s">
        <v>110</v>
      </c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s="26" customFormat="1" ht="30" customHeight="1" x14ac:dyDescent="0.3">
      <c r="A30" s="32"/>
      <c r="B30" s="31" t="s">
        <v>74</v>
      </c>
      <c r="C30" s="32"/>
      <c r="D30" s="33">
        <f>D28+D29</f>
        <v>0</v>
      </c>
      <c r="E30" s="33">
        <f>E28+E29</f>
        <v>0</v>
      </c>
    </row>
    <row r="31" spans="1:5" s="26" customFormat="1" ht="30" customHeight="1" x14ac:dyDescent="0.3">
      <c r="A31" s="27"/>
      <c r="B31" s="28" t="s">
        <v>75</v>
      </c>
      <c r="C31" s="27"/>
      <c r="D31" s="29">
        <f>D15+D30</f>
        <v>0</v>
      </c>
      <c r="E31" s="29">
        <f>E15+E30</f>
        <v>0</v>
      </c>
    </row>
    <row r="32" spans="1:5" ht="30" customHeight="1" x14ac:dyDescent="0.3">
      <c r="A32" s="19"/>
      <c r="B32" s="24" t="s">
        <v>76</v>
      </c>
      <c r="C32" s="19"/>
      <c r="D32" s="23"/>
      <c r="E32" s="23"/>
    </row>
    <row r="33" spans="1:5" x14ac:dyDescent="0.3">
      <c r="A33" s="19">
        <v>3000</v>
      </c>
      <c r="B33" s="19" t="s">
        <v>183</v>
      </c>
      <c r="C33" s="19" t="s">
        <v>323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x14ac:dyDescent="0.3">
      <c r="A34" s="19">
        <v>3020</v>
      </c>
      <c r="B34" s="19" t="s">
        <v>184</v>
      </c>
      <c r="C34" s="19" t="s">
        <v>323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x14ac:dyDescent="0.3">
      <c r="A35" s="19">
        <v>3040</v>
      </c>
      <c r="B35" s="19" t="s">
        <v>185</v>
      </c>
      <c r="C35" s="19" t="s">
        <v>323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x14ac:dyDescent="0.3">
      <c r="A36" s="19">
        <v>3060</v>
      </c>
      <c r="B36" s="19" t="s">
        <v>186</v>
      </c>
      <c r="C36" s="19" t="s">
        <v>323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x14ac:dyDescent="0.3">
      <c r="A37" s="19">
        <v>3070</v>
      </c>
      <c r="B37" s="19" t="s">
        <v>187</v>
      </c>
      <c r="C37" s="19" t="s">
        <v>323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x14ac:dyDescent="0.3">
      <c r="A38" s="19">
        <v>3080</v>
      </c>
      <c r="B38" s="19" t="s">
        <v>188</v>
      </c>
      <c r="C38" s="19" t="s">
        <v>323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x14ac:dyDescent="0.3">
      <c r="A39" s="19">
        <v>3090</v>
      </c>
      <c r="B39" s="19" t="s">
        <v>189</v>
      </c>
      <c r="C39" s="19" t="s">
        <v>323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x14ac:dyDescent="0.3">
      <c r="A40" s="19">
        <v>3100</v>
      </c>
      <c r="B40" s="19" t="s">
        <v>190</v>
      </c>
      <c r="C40" s="19" t="s">
        <v>323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x14ac:dyDescent="0.3">
      <c r="A41" s="19">
        <v>3120</v>
      </c>
      <c r="B41" s="19" t="s">
        <v>191</v>
      </c>
      <c r="C41" s="19" t="s">
        <v>323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3">
      <c r="A42" s="19">
        <v>3140</v>
      </c>
      <c r="B42" s="19" t="s">
        <v>9</v>
      </c>
      <c r="C42" s="19" t="s">
        <v>323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3">
      <c r="A43" s="19">
        <v>3160</v>
      </c>
      <c r="B43" s="19" t="s">
        <v>10</v>
      </c>
      <c r="C43" s="19" t="s">
        <v>323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x14ac:dyDescent="0.3">
      <c r="A44" s="19">
        <v>3180</v>
      </c>
      <c r="B44" s="19" t="s">
        <v>192</v>
      </c>
      <c r="C44" s="19" t="s">
        <v>323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x14ac:dyDescent="0.3">
      <c r="A45" s="19">
        <v>3200</v>
      </c>
      <c r="B45" s="19" t="s">
        <v>193</v>
      </c>
      <c r="C45" s="19" t="s">
        <v>110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x14ac:dyDescent="0.3">
      <c r="A46" s="19">
        <v>3220</v>
      </c>
      <c r="B46" s="19" t="s">
        <v>194</v>
      </c>
      <c r="C46" s="19" t="s">
        <v>323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x14ac:dyDescent="0.3">
      <c r="A47" s="19">
        <v>3240</v>
      </c>
      <c r="B47" s="19" t="s">
        <v>195</v>
      </c>
      <c r="C47" s="19" t="s">
        <v>110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x14ac:dyDescent="0.3">
      <c r="A48" s="19">
        <v>3260</v>
      </c>
      <c r="B48" s="19" t="s">
        <v>196</v>
      </c>
      <c r="C48" s="19" t="s">
        <v>323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x14ac:dyDescent="0.3">
      <c r="A49" s="19">
        <v>3280</v>
      </c>
      <c r="B49" s="19" t="s">
        <v>197</v>
      </c>
      <c r="C49" s="19" t="s">
        <v>110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x14ac:dyDescent="0.3">
      <c r="A50" s="19">
        <v>3300</v>
      </c>
      <c r="B50" s="19" t="s">
        <v>199</v>
      </c>
      <c r="C50" s="19" t="s">
        <v>110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x14ac:dyDescent="0.3">
      <c r="A51" s="19">
        <v>3320</v>
      </c>
      <c r="B51" s="19" t="s">
        <v>200</v>
      </c>
      <c r="C51" s="19" t="s">
        <v>323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x14ac:dyDescent="0.3">
      <c r="A52" s="19">
        <v>3340</v>
      </c>
      <c r="B52" s="19" t="s">
        <v>201</v>
      </c>
      <c r="C52" s="19" t="s">
        <v>323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5" x14ac:dyDescent="0.3">
      <c r="A53" s="19">
        <v>3355</v>
      </c>
      <c r="B53" s="19" t="s">
        <v>202</v>
      </c>
      <c r="C53" s="19"/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5" x14ac:dyDescent="0.3">
      <c r="A54" s="6"/>
      <c r="B54" s="85" t="s">
        <v>344</v>
      </c>
      <c r="C54" s="21" t="s">
        <v>323</v>
      </c>
      <c r="D54" s="22">
        <f>IF(""=IFERROR(VLOOKUP($A53,in_saldo!$A$1:$D$1000,3,FALSE),""),0,VLOOKUP($A53,in_saldo!$A$1:$D$1000,3,FALSE))</f>
        <v>0</v>
      </c>
      <c r="E54" s="22">
        <f>IF(""=IFERROR(VLOOKUP($A53,in_saldo!$A$1:$D$1000,4,FALSE),""),0,VLOOKUP($A53,in_saldo!$A$1:$D$1000,4,FALSE))</f>
        <v>0</v>
      </c>
    </row>
    <row r="55" spans="1:5" s="3" customFormat="1" ht="30" customHeight="1" x14ac:dyDescent="0.3">
      <c r="A55" s="32"/>
      <c r="B55" s="31" t="s">
        <v>77</v>
      </c>
      <c r="C55" s="32"/>
      <c r="D55" s="33">
        <f>SUM(D33:D54)</f>
        <v>0</v>
      </c>
      <c r="E55" s="33">
        <f>SUM(E33:E54)</f>
        <v>0</v>
      </c>
    </row>
    <row r="56" spans="1:5" ht="30" customHeight="1" x14ac:dyDescent="0.3">
      <c r="A56" s="19"/>
      <c r="B56" s="24" t="s">
        <v>204</v>
      </c>
      <c r="C56" s="19"/>
      <c r="D56" s="23"/>
      <c r="E56" s="23"/>
    </row>
    <row r="57" spans="1:5" x14ac:dyDescent="0.3">
      <c r="A57" s="19">
        <v>4000</v>
      </c>
      <c r="B57" s="19" t="s">
        <v>205</v>
      </c>
      <c r="C57" s="19" t="s">
        <v>110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5" x14ac:dyDescent="0.3">
      <c r="A58" s="19">
        <v>4020</v>
      </c>
      <c r="B58" s="19" t="s">
        <v>206</v>
      </c>
      <c r="C58" s="19" t="s">
        <v>110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5" x14ac:dyDescent="0.3">
      <c r="A59" s="19">
        <v>4040</v>
      </c>
      <c r="B59" s="19" t="s">
        <v>207</v>
      </c>
      <c r="C59" s="19" t="s">
        <v>110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x14ac:dyDescent="0.3">
      <c r="A60" s="19">
        <v>4060</v>
      </c>
      <c r="B60" s="19" t="s">
        <v>208</v>
      </c>
      <c r="C60" s="19" t="s">
        <v>110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x14ac:dyDescent="0.3">
      <c r="A61" s="19">
        <v>4080</v>
      </c>
      <c r="B61" s="19" t="s">
        <v>209</v>
      </c>
      <c r="C61" s="19" t="s">
        <v>323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x14ac:dyDescent="0.3">
      <c r="A62" s="19">
        <v>4100</v>
      </c>
      <c r="B62" s="19" t="s">
        <v>210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x14ac:dyDescent="0.3">
      <c r="A63" s="19">
        <v>4120</v>
      </c>
      <c r="B63" s="19" t="s">
        <v>211</v>
      </c>
      <c r="C63" s="19" t="s">
        <v>212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x14ac:dyDescent="0.3">
      <c r="A64" s="19">
        <v>4140</v>
      </c>
      <c r="B64" s="19" t="s">
        <v>213</v>
      </c>
      <c r="C64" s="19" t="s">
        <v>212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3">
      <c r="A65" s="19">
        <v>4160</v>
      </c>
      <c r="B65" s="19" t="s">
        <v>214</v>
      </c>
      <c r="C65" s="19" t="s">
        <v>110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3">
      <c r="A66" s="19">
        <v>4180</v>
      </c>
      <c r="B66" s="19" t="s">
        <v>215</v>
      </c>
      <c r="C66" s="19" t="s">
        <v>323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3">
      <c r="A67" s="19">
        <v>4200</v>
      </c>
      <c r="B67" s="19" t="s">
        <v>216</v>
      </c>
      <c r="C67" s="19" t="s">
        <v>110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x14ac:dyDescent="0.3">
      <c r="A68" s="19">
        <v>4220</v>
      </c>
      <c r="B68" s="19" t="s">
        <v>217</v>
      </c>
      <c r="C68" s="19" t="s">
        <v>323</v>
      </c>
      <c r="D68" s="23">
        <f>IF(""=IFERROR(VLOOKUP($A68,in_saldo!$A$1:$D$1000,3,FALSE),""),0,VLOOKUP($A68,in_saldo!$A$1:$D$1000,3,FALSE))</f>
        <v>0</v>
      </c>
      <c r="E68" s="23">
        <f>IF(""=IFERROR(VLOOKUP($A68,in_saldo!$A$1:$D$1000,4,FALSE),""),0,VLOOKUP($A68,in_saldo!$A$1:$D$1000,4,FALSE))</f>
        <v>0</v>
      </c>
    </row>
    <row r="69" spans="1:5" x14ac:dyDescent="0.3">
      <c r="A69" s="19">
        <v>4240</v>
      </c>
      <c r="B69" s="19" t="s">
        <v>218</v>
      </c>
      <c r="C69" s="19" t="s">
        <v>110</v>
      </c>
      <c r="D69" s="23">
        <f>IF(""=IFERROR(VLOOKUP($A69,in_saldo!$A$1:$D$1000,3,FALSE),""),0,VLOOKUP($A69,in_saldo!$A$1:$D$1000,3,FALSE))</f>
        <v>0</v>
      </c>
      <c r="E69" s="23">
        <f>IF(""=IFERROR(VLOOKUP($A69,in_saldo!$A$1:$D$1000,4,FALSE),""),0,VLOOKUP($A69,in_saldo!$A$1:$D$1000,4,FALSE))</f>
        <v>0</v>
      </c>
    </row>
    <row r="70" spans="1:5" x14ac:dyDescent="0.3">
      <c r="A70" s="19">
        <v>4260</v>
      </c>
      <c r="B70" s="19" t="s">
        <v>219</v>
      </c>
      <c r="C70" s="19"/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3">
      <c r="B71" s="85" t="s">
        <v>344</v>
      </c>
      <c r="C71" s="19" t="s">
        <v>323</v>
      </c>
      <c r="D71" s="23">
        <f>IF(""=IFERROR(VLOOKUP($A70,in_saldo!$A$1:$D$1000,3,FALSE),""),0,VLOOKUP($A70,in_saldo!$A$1:$D$1000,3,FALSE))</f>
        <v>0</v>
      </c>
      <c r="E71" s="23">
        <f>IF(""=IFERROR(VLOOKUP($A70,in_saldo!$A$1:$D$1000,4,FALSE),""),0,VLOOKUP($A70,in_saldo!$A$1:$D$1000,4,FALSE))</f>
        <v>0</v>
      </c>
    </row>
    <row r="72" spans="1:5" ht="30" customHeight="1" x14ac:dyDescent="0.3">
      <c r="A72" s="20"/>
      <c r="B72" s="25" t="s">
        <v>220</v>
      </c>
      <c r="C72" s="20"/>
      <c r="D72" s="44">
        <f>SUM(D57:D71)</f>
        <v>0</v>
      </c>
      <c r="E72" s="44">
        <f>SUM(E57:E71)</f>
        <v>0</v>
      </c>
    </row>
    <row r="73" spans="1:5" ht="30" customHeight="1" x14ac:dyDescent="0.3">
      <c r="A73" s="19"/>
      <c r="B73" s="24" t="s">
        <v>221</v>
      </c>
      <c r="C73" s="19"/>
      <c r="D73" s="23"/>
      <c r="E73" s="23"/>
    </row>
    <row r="74" spans="1:5" x14ac:dyDescent="0.3">
      <c r="A74" s="19">
        <v>5000</v>
      </c>
      <c r="B74" s="19" t="s">
        <v>222</v>
      </c>
      <c r="C74" s="19" t="s">
        <v>110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3">
      <c r="A75" s="19">
        <v>5010</v>
      </c>
      <c r="B75" s="19" t="s">
        <v>223</v>
      </c>
      <c r="C75" s="19" t="s">
        <v>323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3">
      <c r="A76" s="19">
        <v>5020</v>
      </c>
      <c r="B76" s="19" t="s">
        <v>224</v>
      </c>
      <c r="C76" s="19" t="s">
        <v>110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3">
      <c r="A77" s="19">
        <v>5040</v>
      </c>
      <c r="B77" s="19" t="s">
        <v>225</v>
      </c>
      <c r="C77" s="19" t="s">
        <v>323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3">
      <c r="A78" s="19">
        <v>5060</v>
      </c>
      <c r="B78" s="19" t="s">
        <v>226</v>
      </c>
      <c r="C78" s="19" t="s">
        <v>110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3">
      <c r="A79" s="19">
        <v>5080</v>
      </c>
      <c r="B79" s="19" t="s">
        <v>227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3">
      <c r="A80" s="19">
        <v>5100</v>
      </c>
      <c r="B80" s="19" t="s">
        <v>228</v>
      </c>
      <c r="C80" s="19" t="s">
        <v>323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x14ac:dyDescent="0.3">
      <c r="A81" s="19">
        <v>5120</v>
      </c>
      <c r="B81" s="19" t="s">
        <v>229</v>
      </c>
      <c r="C81" s="19" t="s">
        <v>323</v>
      </c>
      <c r="D81" s="23">
        <f>IF(""=IFERROR(VLOOKUP($A81,in_saldo!$A$1:$D$1000,3,FALSE),""),0,VLOOKUP($A81,in_saldo!$A$1:$D$1000,3,FALSE))</f>
        <v>0</v>
      </c>
      <c r="E81" s="23">
        <f>IF(""=IFERROR(VLOOKUP($A81,in_saldo!$A$1:$D$1000,4,FALSE),""),0,VLOOKUP($A81,in_saldo!$A$1:$D$1000,4,FALSE))</f>
        <v>0</v>
      </c>
    </row>
    <row r="82" spans="1:5" x14ac:dyDescent="0.3">
      <c r="A82" s="19">
        <v>5140</v>
      </c>
      <c r="B82" s="19" t="s">
        <v>230</v>
      </c>
      <c r="C82" s="19" t="s">
        <v>110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x14ac:dyDescent="0.3">
      <c r="A83" s="19">
        <v>5160</v>
      </c>
      <c r="B83" s="19" t="s">
        <v>231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3">
      <c r="B84" s="85" t="s">
        <v>344</v>
      </c>
      <c r="D84" s="23">
        <f>IF(""=IFERROR(VLOOKUP($A83,in_saldo!$A$1:$D$1000,3,FALSE),""),0,VLOOKUP($A83,in_saldo!$A$1:$D$1000,3,FALSE))</f>
        <v>0</v>
      </c>
      <c r="E84" s="23">
        <f>IF(""=IFERROR(VLOOKUP($A83,in_saldo!$A$1:$D$1000,4,FALSE),""),0,VLOOKUP($A83,in_saldo!$A$1:$D$1000,4,FALSE))</f>
        <v>0</v>
      </c>
    </row>
    <row r="85" spans="1:5" ht="30" customHeight="1" x14ac:dyDescent="0.3">
      <c r="A85" s="20"/>
      <c r="B85" s="25" t="s">
        <v>232</v>
      </c>
      <c r="C85" s="20"/>
      <c r="D85" s="44">
        <f>SUM(D74:D84)</f>
        <v>0</v>
      </c>
      <c r="E85" s="44">
        <f>SUM(E74:E84)</f>
        <v>0</v>
      </c>
    </row>
    <row r="86" spans="1:5" ht="30" customHeight="1" x14ac:dyDescent="0.3">
      <c r="A86" s="19"/>
      <c r="B86" s="24" t="s">
        <v>29</v>
      </c>
      <c r="C86" s="19"/>
      <c r="D86" s="23"/>
      <c r="E86" s="23"/>
    </row>
    <row r="87" spans="1:5" x14ac:dyDescent="0.3">
      <c r="A87" s="19">
        <v>6000</v>
      </c>
      <c r="B87" s="19" t="s">
        <v>233</v>
      </c>
      <c r="C87" s="19" t="s">
        <v>110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3">
      <c r="A88" s="19">
        <v>6020</v>
      </c>
      <c r="B88" s="19" t="s">
        <v>234</v>
      </c>
      <c r="C88" s="19" t="s">
        <v>110</v>
      </c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3">
      <c r="A89" s="19">
        <v>6040</v>
      </c>
      <c r="B89" s="19" t="s">
        <v>235</v>
      </c>
      <c r="C89" s="19" t="s">
        <v>110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x14ac:dyDescent="0.3">
      <c r="A90" s="19">
        <v>6060</v>
      </c>
      <c r="B90" s="19" t="s">
        <v>236</v>
      </c>
      <c r="C90" s="19" t="s">
        <v>323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x14ac:dyDescent="0.3">
      <c r="A91" s="19">
        <v>6080</v>
      </c>
      <c r="B91" s="19" t="s">
        <v>237</v>
      </c>
      <c r="C91" s="19" t="s">
        <v>110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x14ac:dyDescent="0.3">
      <c r="A92" s="19">
        <v>6085</v>
      </c>
      <c r="B92" s="19" t="s">
        <v>238</v>
      </c>
      <c r="C92" s="19" t="s">
        <v>323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x14ac:dyDescent="0.3">
      <c r="A93" s="19">
        <v>6100</v>
      </c>
      <c r="B93" s="19" t="s">
        <v>239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x14ac:dyDescent="0.3">
      <c r="A94" s="19">
        <v>6120</v>
      </c>
      <c r="B94" s="19" t="s">
        <v>240</v>
      </c>
      <c r="C94" s="19" t="s">
        <v>323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x14ac:dyDescent="0.3">
      <c r="A95" s="19">
        <v>6140</v>
      </c>
      <c r="B95" s="19" t="s">
        <v>241</v>
      </c>
      <c r="C95" s="19" t="s">
        <v>323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x14ac:dyDescent="0.3">
      <c r="A96" s="19">
        <v>6160</v>
      </c>
      <c r="B96" s="19" t="s">
        <v>242</v>
      </c>
      <c r="C96" s="19" t="s">
        <v>323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5" x14ac:dyDescent="0.3">
      <c r="A97" s="19">
        <v>6180</v>
      </c>
      <c r="B97" s="19" t="s">
        <v>243</v>
      </c>
      <c r="C97" s="19" t="s">
        <v>323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x14ac:dyDescent="0.3">
      <c r="A98" s="19">
        <v>6200</v>
      </c>
      <c r="B98" s="19" t="s">
        <v>244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x14ac:dyDescent="0.3">
      <c r="A99" s="19">
        <v>6400</v>
      </c>
      <c r="B99" s="19" t="s">
        <v>11</v>
      </c>
      <c r="C99" s="19"/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x14ac:dyDescent="0.3">
      <c r="B100" s="85" t="s">
        <v>344</v>
      </c>
      <c r="C100" s="19" t="s">
        <v>323</v>
      </c>
      <c r="D100" s="23">
        <f>IF(""=IFERROR(VLOOKUP($A99,in_saldo!$A$1:$D$1000,3,FALSE),""),0,VLOOKUP($A99,in_saldo!$A$1:$D$1000,3,FALSE))</f>
        <v>0</v>
      </c>
      <c r="E100" s="23">
        <f>IF(""=IFERROR(VLOOKUP($A99,in_saldo!$A$1:$D$1000,4,FALSE),""),0,VLOOKUP($A99,in_saldo!$A$1:$D$1000,4,FALSE))</f>
        <v>0</v>
      </c>
    </row>
    <row r="101" spans="1:5" ht="30" customHeight="1" x14ac:dyDescent="0.3">
      <c r="A101" s="20"/>
      <c r="B101" s="31" t="s">
        <v>78</v>
      </c>
      <c r="C101" s="32"/>
      <c r="D101" s="33">
        <f>SUM(D87:D100)</f>
        <v>0</v>
      </c>
      <c r="E101" s="33">
        <f>SUM(E87:E100)</f>
        <v>0</v>
      </c>
    </row>
    <row r="102" spans="1:5" ht="30" customHeight="1" x14ac:dyDescent="0.3">
      <c r="A102" s="19"/>
      <c r="B102" s="24" t="s">
        <v>30</v>
      </c>
      <c r="C102" s="19"/>
      <c r="D102" s="23"/>
      <c r="E102" s="23"/>
    </row>
    <row r="103" spans="1:5" x14ac:dyDescent="0.3">
      <c r="A103" s="19">
        <v>7000</v>
      </c>
      <c r="B103" s="19" t="s">
        <v>245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x14ac:dyDescent="0.3">
      <c r="A104" s="19">
        <v>7020</v>
      </c>
      <c r="B104" s="19" t="s">
        <v>246</v>
      </c>
      <c r="C104" s="19" t="s">
        <v>110</v>
      </c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x14ac:dyDescent="0.3">
      <c r="A105" s="19">
        <v>7040</v>
      </c>
      <c r="B105" s="19" t="s">
        <v>247</v>
      </c>
      <c r="C105" s="19" t="s">
        <v>110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3">
      <c r="A106" s="19">
        <v>7060</v>
      </c>
      <c r="B106" s="19" t="s">
        <v>248</v>
      </c>
      <c r="C106" s="19" t="s">
        <v>110</v>
      </c>
      <c r="D106" s="23">
        <f>IF(""=IFERROR(VLOOKUP($A106,in_saldo!$A$1:$D$1000,3,FALSE),""),0,VLOOKUP($A106,in_saldo!$A$1:$D$1000,3,FALSE))</f>
        <v>0</v>
      </c>
      <c r="E106" s="23">
        <f>IF(""=IFERROR(VLOOKUP($A106,in_saldo!$A$1:$D$1000,4,FALSE),""),0,VLOOKUP($A106,in_saldo!$A$1:$D$1000,4,FALSE))</f>
        <v>0</v>
      </c>
    </row>
    <row r="107" spans="1:5" x14ac:dyDescent="0.3">
      <c r="A107" s="19">
        <v>7080</v>
      </c>
      <c r="B107" s="19" t="s">
        <v>12</v>
      </c>
      <c r="C107" s="19" t="s">
        <v>323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  <row r="108" spans="1:5" x14ac:dyDescent="0.3">
      <c r="A108" s="19">
        <v>7100</v>
      </c>
      <c r="B108" s="19" t="s">
        <v>249</v>
      </c>
      <c r="C108" s="19" t="s">
        <v>323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x14ac:dyDescent="0.3">
      <c r="A109" s="19">
        <v>7120</v>
      </c>
      <c r="B109" s="19" t="s">
        <v>13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x14ac:dyDescent="0.3">
      <c r="A110" s="19">
        <v>7140</v>
      </c>
      <c r="B110" s="19" t="s">
        <v>250</v>
      </c>
      <c r="C110" s="19" t="s">
        <v>110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x14ac:dyDescent="0.3">
      <c r="A111" s="19">
        <v>7160</v>
      </c>
      <c r="B111" s="19" t="s">
        <v>14</v>
      </c>
      <c r="C111" s="19" t="s">
        <v>323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x14ac:dyDescent="0.3">
      <c r="A112" s="19">
        <v>7180</v>
      </c>
      <c r="B112" s="19" t="s">
        <v>251</v>
      </c>
      <c r="C112" s="19" t="s">
        <v>110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5" x14ac:dyDescent="0.3">
      <c r="A113" s="19">
        <v>7200</v>
      </c>
      <c r="B113" s="19" t="s">
        <v>15</v>
      </c>
      <c r="C113" s="19" t="s">
        <v>110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5" x14ac:dyDescent="0.3">
      <c r="A114" s="19">
        <v>7220</v>
      </c>
      <c r="B114" s="19" t="s">
        <v>16</v>
      </c>
      <c r="C114" s="19" t="s">
        <v>323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5" x14ac:dyDescent="0.3">
      <c r="A115" s="19">
        <v>7240</v>
      </c>
      <c r="B115" s="19" t="s">
        <v>17</v>
      </c>
      <c r="C115" s="19" t="s">
        <v>110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5" x14ac:dyDescent="0.3">
      <c r="A116" s="19">
        <v>7260</v>
      </c>
      <c r="B116" s="19" t="s">
        <v>252</v>
      </c>
      <c r="C116" s="19" t="s">
        <v>323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5" x14ac:dyDescent="0.3">
      <c r="A117" s="19">
        <v>7280</v>
      </c>
      <c r="B117" s="19" t="s">
        <v>18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5" x14ac:dyDescent="0.3">
      <c r="A118" s="19">
        <v>7300</v>
      </c>
      <c r="B118" s="19" t="s">
        <v>19</v>
      </c>
      <c r="C118" s="19" t="s">
        <v>110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5" x14ac:dyDescent="0.3">
      <c r="A119" s="19">
        <v>7320</v>
      </c>
      <c r="B119" s="19" t="s">
        <v>20</v>
      </c>
      <c r="C119" s="19" t="s">
        <v>110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5" x14ac:dyDescent="0.3">
      <c r="A120" s="19">
        <v>7340</v>
      </c>
      <c r="B120" s="19" t="s">
        <v>253</v>
      </c>
      <c r="C120" s="19" t="s">
        <v>158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5" x14ac:dyDescent="0.3">
      <c r="A121" s="19">
        <v>7360</v>
      </c>
      <c r="B121" s="19" t="s">
        <v>254</v>
      </c>
      <c r="C121" s="19" t="s">
        <v>323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5" x14ac:dyDescent="0.3">
      <c r="A122" s="19">
        <v>7380</v>
      </c>
      <c r="B122" s="19" t="s">
        <v>255</v>
      </c>
      <c r="C122" s="19" t="s">
        <v>323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5" x14ac:dyDescent="0.3">
      <c r="A123" s="19">
        <v>7400</v>
      </c>
      <c r="B123" s="19" t="s">
        <v>256</v>
      </c>
      <c r="C123" s="19" t="s">
        <v>110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5" x14ac:dyDescent="0.3">
      <c r="A124" s="19">
        <v>7420</v>
      </c>
      <c r="B124" s="19" t="s">
        <v>257</v>
      </c>
      <c r="C124" s="19" t="s">
        <v>323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5" x14ac:dyDescent="0.3">
      <c r="A125" s="19">
        <v>7440</v>
      </c>
      <c r="B125" s="19" t="s">
        <v>258</v>
      </c>
      <c r="C125" s="19" t="s">
        <v>323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5" x14ac:dyDescent="0.3">
      <c r="A126" s="19">
        <v>7460</v>
      </c>
      <c r="B126" s="19" t="s">
        <v>259</v>
      </c>
      <c r="C126" s="19" t="s">
        <v>110</v>
      </c>
      <c r="D126" s="23">
        <f>IF(""=IFERROR(VLOOKUP($A126,in_saldo!$A$1:$D$1000,3,FALSE),""),0,VLOOKUP($A126,in_saldo!$A$1:$D$1000,3,FALSE))</f>
        <v>0</v>
      </c>
      <c r="E126" s="23">
        <f>IF(""=IFERROR(VLOOKUP($A126,in_saldo!$A$1:$D$1000,4,FALSE),""),0,VLOOKUP($A126,in_saldo!$A$1:$D$1000,4,FALSE))</f>
        <v>0</v>
      </c>
    </row>
    <row r="127" spans="1:5" x14ac:dyDescent="0.3">
      <c r="A127" s="19">
        <v>7480</v>
      </c>
      <c r="B127" s="19" t="s">
        <v>260</v>
      </c>
      <c r="C127" s="19" t="s">
        <v>323</v>
      </c>
      <c r="D127" s="23">
        <f>IF(""=IFERROR(VLOOKUP($A127,in_saldo!$A$1:$D$1000,3,FALSE),""),0,VLOOKUP($A127,in_saldo!$A$1:$D$1000,3,FALSE))</f>
        <v>0</v>
      </c>
      <c r="E127" s="23">
        <f>IF(""=IFERROR(VLOOKUP($A127,in_saldo!$A$1:$D$1000,4,FALSE),""),0,VLOOKUP($A127,in_saldo!$A$1:$D$1000,4,FALSE))</f>
        <v>0</v>
      </c>
    </row>
    <row r="128" spans="1:5" x14ac:dyDescent="0.3">
      <c r="A128" s="19">
        <v>7500</v>
      </c>
      <c r="B128" s="19" t="s">
        <v>261</v>
      </c>
      <c r="C128" s="19" t="s">
        <v>212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</row>
    <row r="129" spans="1:6" x14ac:dyDescent="0.3">
      <c r="A129" s="19">
        <v>7520</v>
      </c>
      <c r="B129" s="19" t="s">
        <v>262</v>
      </c>
      <c r="C129" s="19" t="s">
        <v>323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</row>
    <row r="130" spans="1:6" x14ac:dyDescent="0.3">
      <c r="A130" s="19">
        <v>7540</v>
      </c>
      <c r="B130" s="19" t="s">
        <v>263</v>
      </c>
      <c r="C130" s="19" t="s">
        <v>110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</row>
    <row r="131" spans="1:6" x14ac:dyDescent="0.3">
      <c r="A131" s="19">
        <v>7560</v>
      </c>
      <c r="B131" s="19" t="s">
        <v>264</v>
      </c>
      <c r="C131" s="19" t="s">
        <v>212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</row>
    <row r="132" spans="1:6" x14ac:dyDescent="0.3">
      <c r="B132" s="85" t="s">
        <v>344</v>
      </c>
      <c r="C132" s="19"/>
      <c r="D132" s="23">
        <f>IF(""=IFERROR(VLOOKUP($A131,in_saldo!$A$1:$D$1000,3,FALSE),""),0,VLOOKUP($A131,in_saldo!$A$1:$D$1000,3,FALSE))</f>
        <v>0</v>
      </c>
      <c r="E132" s="23">
        <f>IF(""=IFERROR(VLOOKUP($A131,in_saldo!$A$1:$D$1000,4,FALSE),""),0,VLOOKUP($A131,in_saldo!$A$1:$D$1000,4,FALSE))</f>
        <v>0</v>
      </c>
    </row>
    <row r="133" spans="1:6" ht="30" customHeight="1" x14ac:dyDescent="0.3">
      <c r="A133" s="32"/>
      <c r="B133" s="31" t="s">
        <v>79</v>
      </c>
      <c r="C133" s="32"/>
      <c r="D133" s="33">
        <f>SUM(D103:D132)</f>
        <v>0</v>
      </c>
      <c r="E133" s="33">
        <f>SUM(E103:E132)</f>
        <v>0</v>
      </c>
    </row>
    <row r="134" spans="1:6" ht="30" customHeight="1" x14ac:dyDescent="0.3">
      <c r="A134" s="19"/>
      <c r="B134" s="24" t="s">
        <v>31</v>
      </c>
      <c r="C134" s="19"/>
      <c r="D134" s="23"/>
      <c r="E134" s="23"/>
    </row>
    <row r="135" spans="1:6" x14ac:dyDescent="0.3">
      <c r="A135" s="19">
        <v>8000</v>
      </c>
      <c r="B135" s="19" t="s">
        <v>265</v>
      </c>
      <c r="C135" s="19" t="s">
        <v>323</v>
      </c>
      <c r="D135" s="23">
        <f>IF(""=IFERROR(VLOOKUP($A135,in_saldo!$A$1:$D$1000,3,FALSE),""),0,VLOOKUP($A135,in_saldo!$A$1:$D$1000,3,FALSE))</f>
        <v>0</v>
      </c>
      <c r="E135" s="23">
        <f>IF(""=IFERROR(VLOOKUP($A135,in_saldo!$A$1:$D$1000,4,FALSE),""),0,VLOOKUP($A135,in_saldo!$A$1:$D$1000,4,FALSE))</f>
        <v>0</v>
      </c>
      <c r="F135" s="13"/>
    </row>
    <row r="136" spans="1:6" x14ac:dyDescent="0.3">
      <c r="A136" s="19">
        <v>8020</v>
      </c>
      <c r="B136" s="19" t="s">
        <v>266</v>
      </c>
      <c r="C136" s="19" t="s">
        <v>323</v>
      </c>
      <c r="D136" s="23">
        <f>IF(""=IFERROR(VLOOKUP($A136,in_saldo!$A$1:$D$1000,3,FALSE),""),0,VLOOKUP($A136,in_saldo!$A$1:$D$1000,3,FALSE))</f>
        <v>0</v>
      </c>
      <c r="E136" s="23">
        <f>IF(""=IFERROR(VLOOKUP($A136,in_saldo!$A$1:$D$1000,4,FALSE),""),0,VLOOKUP($A136,in_saldo!$A$1:$D$1000,4,FALSE))</f>
        <v>0</v>
      </c>
      <c r="F136" s="13"/>
    </row>
    <row r="137" spans="1:6" x14ac:dyDescent="0.3">
      <c r="A137" s="19">
        <v>8040</v>
      </c>
      <c r="B137" s="19" t="s">
        <v>21</v>
      </c>
      <c r="C137" s="19" t="s">
        <v>110</v>
      </c>
      <c r="D137" s="23">
        <f>IF(""=IFERROR(VLOOKUP($A137,in_saldo!$A$1:$D$1000,3,FALSE),""),0,VLOOKUP($A137,in_saldo!$A$1:$D$1000,3,FALSE))</f>
        <v>0</v>
      </c>
      <c r="E137" s="23">
        <f>IF(""=IFERROR(VLOOKUP($A137,in_saldo!$A$1:$D$1000,4,FALSE),""),0,VLOOKUP($A137,in_saldo!$A$1:$D$1000,4,FALSE))</f>
        <v>0</v>
      </c>
      <c r="F137" s="13"/>
    </row>
    <row r="138" spans="1:6" x14ac:dyDescent="0.3">
      <c r="A138" s="19">
        <v>8050</v>
      </c>
      <c r="B138" s="19" t="s">
        <v>22</v>
      </c>
      <c r="C138" s="19" t="s">
        <v>267</v>
      </c>
      <c r="D138" s="23">
        <f>IF(""=IFERROR(VLOOKUP($A138,in_saldo!$A$1:$D$1000,3,FALSE),""),0,VLOOKUP($A138,in_saldo!$A$1:$D$1000,3,FALSE))</f>
        <v>0</v>
      </c>
      <c r="E138" s="23">
        <f>IF(""=IFERROR(VLOOKUP($A138,in_saldo!$A$1:$D$1000,4,FALSE),""),0,VLOOKUP($A138,in_saldo!$A$1:$D$1000,4,FALSE))</f>
        <v>0</v>
      </c>
      <c r="F138" s="13"/>
    </row>
    <row r="139" spans="1:6" x14ac:dyDescent="0.3">
      <c r="A139" s="19">
        <v>8060</v>
      </c>
      <c r="B139" s="19" t="s">
        <v>268</v>
      </c>
      <c r="C139" s="19"/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  <c r="F139" s="13"/>
    </row>
    <row r="140" spans="1:6" x14ac:dyDescent="0.3">
      <c r="B140" s="85" t="s">
        <v>344</v>
      </c>
      <c r="C140" s="19" t="s">
        <v>323</v>
      </c>
      <c r="D140" s="23">
        <f>IF(""=IFERROR(VLOOKUP($A139,in_saldo!$A$1:$D$1000,3,FALSE),""),0,VLOOKUP($A139,in_saldo!$A$1:$D$1000,3,FALSE))</f>
        <v>0</v>
      </c>
      <c r="E140" s="23">
        <f>IF(""=IFERROR(VLOOKUP($A139,in_saldo!$A$1:$D$1000,4,FALSE),""),0,VLOOKUP($A139,in_saldo!$A$1:$D$1000,4,FALSE))</f>
        <v>0</v>
      </c>
      <c r="F140" s="13"/>
    </row>
    <row r="141" spans="1:6" ht="30" customHeight="1" x14ac:dyDescent="0.3">
      <c r="A141" s="32"/>
      <c r="B141" s="31" t="s">
        <v>82</v>
      </c>
      <c r="C141" s="32"/>
      <c r="D141" s="33">
        <f>SUM(D135:D140)</f>
        <v>0</v>
      </c>
      <c r="E141" s="33">
        <f>SUM(E135:E140)</f>
        <v>0</v>
      </c>
      <c r="F141" s="13"/>
    </row>
    <row r="142" spans="1:6" x14ac:dyDescent="0.3">
      <c r="A142" s="19"/>
      <c r="B142" s="24" t="s">
        <v>81</v>
      </c>
      <c r="C142" s="19"/>
      <c r="D142" s="23"/>
      <c r="E142" s="23"/>
      <c r="F142" s="13"/>
    </row>
    <row r="143" spans="1:6" x14ac:dyDescent="0.3">
      <c r="A143" s="19">
        <v>9000</v>
      </c>
      <c r="B143" s="19" t="s">
        <v>23</v>
      </c>
      <c r="C143" s="19" t="s">
        <v>323</v>
      </c>
      <c r="D143" s="23">
        <f>IF(""=IFERROR(VLOOKUP($A143,in_saldo!$A$1:$D$1000,3,FALSE),""),0,VLOOKUP($A143,in_saldo!$A$1:$D$1000,3,FALSE))</f>
        <v>0</v>
      </c>
      <c r="E143" s="23">
        <f>IF(""=IFERROR(VLOOKUP($A143,in_saldo!$A$1:$D$1000,4,FALSE),""),0,VLOOKUP($A143,in_saldo!$A$1:$D$1000,4,FALSE))</f>
        <v>0</v>
      </c>
      <c r="F143" s="13"/>
    </row>
    <row r="144" spans="1:6" x14ac:dyDescent="0.3">
      <c r="A144" s="19">
        <v>9010</v>
      </c>
      <c r="B144" s="19" t="s">
        <v>269</v>
      </c>
      <c r="C144" s="19"/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  <c r="F144" s="13"/>
    </row>
    <row r="145" spans="1:7" x14ac:dyDescent="0.3">
      <c r="B145" s="85" t="s">
        <v>344</v>
      </c>
      <c r="C145" s="19" t="s">
        <v>323</v>
      </c>
      <c r="D145" s="23">
        <f>IF(""=IFERROR(VLOOKUP($A144,in_saldo!$A$1:$D$1000,3,FALSE),""),0,VLOOKUP($A144,in_saldo!$A$1:$D$1000,3,FALSE))</f>
        <v>0</v>
      </c>
      <c r="E145" s="23">
        <f>IF(""=IFERROR(VLOOKUP($A144,in_saldo!$A$1:$D$1000,4,FALSE),""),0,VLOOKUP($A144,in_saldo!$A$1:$D$1000,4,FALSE))</f>
        <v>0</v>
      </c>
      <c r="F145" s="13"/>
    </row>
    <row r="146" spans="1:7" ht="30" customHeight="1" x14ac:dyDescent="0.3">
      <c r="A146" s="32"/>
      <c r="B146" s="31" t="s">
        <v>80</v>
      </c>
      <c r="C146" s="32"/>
      <c r="D146" s="33">
        <f>SUM(D143:D145)</f>
        <v>0</v>
      </c>
      <c r="E146" s="33">
        <f>SUM(E143:E145)</f>
        <v>0</v>
      </c>
      <c r="F146" s="13"/>
    </row>
    <row r="147" spans="1:7" ht="30" customHeight="1" x14ac:dyDescent="0.3">
      <c r="A147" s="40"/>
      <c r="B147" s="24" t="s">
        <v>270</v>
      </c>
      <c r="C147" s="40"/>
      <c r="D147" s="42"/>
      <c r="E147" s="42"/>
      <c r="F147" s="13"/>
    </row>
    <row r="148" spans="1:7" x14ac:dyDescent="0.3">
      <c r="A148" s="19">
        <v>9200</v>
      </c>
      <c r="B148" s="19" t="s">
        <v>23</v>
      </c>
      <c r="C148" s="19" t="s">
        <v>323</v>
      </c>
      <c r="D148" s="23">
        <f>IF(""=IFERROR(VLOOKUP($A148,in_saldo!$A$1:$D$1000,3,FALSE),""),0,VLOOKUP($A148,in_saldo!$A$1:$D$1000,3,FALSE))</f>
        <v>0</v>
      </c>
      <c r="E148" s="23">
        <f>IF(""=IFERROR(VLOOKUP($A148,in_saldo!$A$1:$D$1000,4,FALSE),""),0,VLOOKUP($A148,in_saldo!$A$1:$D$1000,4,FALSE))</f>
        <v>0</v>
      </c>
      <c r="F148" s="13"/>
    </row>
    <row r="149" spans="1:7" x14ac:dyDescent="0.3">
      <c r="A149" s="19">
        <v>9210</v>
      </c>
      <c r="B149" s="19" t="s">
        <v>271</v>
      </c>
      <c r="C149" s="19" t="s">
        <v>323</v>
      </c>
      <c r="D149" s="23">
        <f>IF(""=IFERROR(VLOOKUP($A149,in_saldo!$A$1:$D$1000,3,FALSE),""),0,VLOOKUP($A149,in_saldo!$A$1:$D$1000,3,FALSE))</f>
        <v>0</v>
      </c>
      <c r="E149" s="23">
        <f>IF(""=IFERROR(VLOOKUP($A149,in_saldo!$A$1:$D$1000,4,FALSE),""),0,VLOOKUP($A149,in_saldo!$A$1:$D$1000,4,FALSE))</f>
        <v>0</v>
      </c>
      <c r="F149" s="13"/>
    </row>
    <row r="150" spans="1:7" x14ac:dyDescent="0.3">
      <c r="A150" s="19">
        <v>9220</v>
      </c>
      <c r="B150" s="19" t="s">
        <v>272</v>
      </c>
      <c r="C150" s="19"/>
      <c r="D150" s="23">
        <f>IF(""=IFERROR(VLOOKUP($A150,in_saldo!$A$1:$D$1000,3,FALSE),""),0,VLOOKUP($A150,in_saldo!$A$1:$D$1000,3,FALSE))</f>
        <v>0</v>
      </c>
      <c r="E150" s="23">
        <f>IF(""=IFERROR(VLOOKUP($A150,in_saldo!$A$1:$D$1000,4,FALSE),""),0,VLOOKUP($A150,in_saldo!$A$1:$D$1000,4,FALSE))</f>
        <v>0</v>
      </c>
      <c r="F150" s="13"/>
    </row>
    <row r="151" spans="1:7" x14ac:dyDescent="0.3">
      <c r="B151" s="85" t="s">
        <v>344</v>
      </c>
      <c r="C151" s="19" t="s">
        <v>323</v>
      </c>
      <c r="D151" s="23">
        <f>IF(""=IFERROR(VLOOKUP($A150,in_saldo!$A$1:$D$1000,3,FALSE),""),0,VLOOKUP($A150,in_saldo!$A$1:$D$1000,3,FALSE))</f>
        <v>0</v>
      </c>
      <c r="E151" s="23">
        <f>IF(""=IFERROR(VLOOKUP($A150,in_saldo!$A$1:$D$1000,4,FALSE),""),0,VLOOKUP($A150,in_saldo!$A$1:$D$1000,4,FALSE))</f>
        <v>0</v>
      </c>
      <c r="F151" s="13"/>
    </row>
    <row r="152" spans="1:7" ht="30" customHeight="1" x14ac:dyDescent="0.3">
      <c r="A152" s="32"/>
      <c r="B152" s="31" t="s">
        <v>273</v>
      </c>
      <c r="C152" s="32"/>
      <c r="D152" s="33">
        <f>SUM(D148:D151)</f>
        <v>0</v>
      </c>
      <c r="E152" s="33">
        <f>SUM(E148:E151)</f>
        <v>0</v>
      </c>
      <c r="F152" s="13"/>
    </row>
    <row r="153" spans="1:7" ht="30" customHeight="1" x14ac:dyDescent="0.3">
      <c r="A153" s="40"/>
      <c r="B153" s="24" t="s">
        <v>322</v>
      </c>
      <c r="C153" s="40"/>
      <c r="D153" s="42"/>
      <c r="E153" s="42"/>
      <c r="F153" s="13"/>
    </row>
    <row r="154" spans="1:7" x14ac:dyDescent="0.3">
      <c r="A154" s="19">
        <v>9400</v>
      </c>
      <c r="B154" s="19" t="s">
        <v>326</v>
      </c>
      <c r="C154" s="19" t="s">
        <v>323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  <c r="F154" s="13"/>
    </row>
    <row r="155" spans="1:7" x14ac:dyDescent="0.3">
      <c r="A155" s="19">
        <v>9410</v>
      </c>
      <c r="B155" s="19" t="s">
        <v>327</v>
      </c>
      <c r="C155" s="19" t="s">
        <v>323</v>
      </c>
      <c r="D155" s="23">
        <f>IF(""=IFERROR(VLOOKUP($A155,in_saldo!$A$1:$D$1000,3,FALSE),""),0,VLOOKUP($A155,in_saldo!$A$1:$D$1000,3,FALSE))</f>
        <v>0</v>
      </c>
      <c r="E155" s="23">
        <f>IF(""=IFERROR(VLOOKUP($A155,in_saldo!$A$1:$D$1000,4,FALSE),""),0,VLOOKUP($A155,in_saldo!$A$1:$D$1000,4,FALSE))</f>
        <v>0</v>
      </c>
      <c r="F155" s="13"/>
    </row>
    <row r="156" spans="1:7" x14ac:dyDescent="0.3">
      <c r="A156" s="19">
        <v>9420</v>
      </c>
      <c r="B156" s="19" t="s">
        <v>328</v>
      </c>
      <c r="C156" s="19"/>
      <c r="D156" s="23">
        <f>IF(""=IFERROR(VLOOKUP($A156,in_saldo!$A$1:$D$1000,3,FALSE),""),0,VLOOKUP($A156,in_saldo!$A$1:$D$1000,3,FALSE))</f>
        <v>0</v>
      </c>
      <c r="E156" s="23">
        <f>IF(""=IFERROR(VLOOKUP($A156,in_saldo!$A$1:$D$1000,4,FALSE),""),0,VLOOKUP($A156,in_saldo!$A$1:$D$1000,4,FALSE))</f>
        <v>0</v>
      </c>
      <c r="F156" s="13"/>
    </row>
    <row r="157" spans="1:7" x14ac:dyDescent="0.3">
      <c r="B157" s="85" t="s">
        <v>344</v>
      </c>
      <c r="C157" s="19" t="s">
        <v>323</v>
      </c>
      <c r="D157" s="23">
        <f>IF(""=IFERROR(VLOOKUP($A156,in_saldo!$A$1:$D$1000,3,FALSE),""),0,VLOOKUP($A156,in_saldo!$A$1:$D$1000,3,FALSE))</f>
        <v>0</v>
      </c>
      <c r="E157" s="23">
        <f>IF(""=IFERROR(VLOOKUP($A156,in_saldo!$A$1:$D$1000,4,FALSE),""),0,VLOOKUP($A156,in_saldo!$A$1:$D$1000,4,FALSE))</f>
        <v>0</v>
      </c>
      <c r="F157" s="13"/>
    </row>
    <row r="158" spans="1:7" ht="30" customHeight="1" x14ac:dyDescent="0.3">
      <c r="A158" s="32"/>
      <c r="B158" s="31" t="s">
        <v>273</v>
      </c>
      <c r="C158" s="32"/>
      <c r="D158" s="33">
        <f>SUM(D154:D157)</f>
        <v>0</v>
      </c>
      <c r="E158" s="33">
        <f>SUM(E154:E157)</f>
        <v>0</v>
      </c>
      <c r="F158" s="13"/>
    </row>
    <row r="159" spans="1:7" ht="30" customHeight="1" x14ac:dyDescent="0.3">
      <c r="A159" s="27"/>
      <c r="B159" s="28" t="s">
        <v>33</v>
      </c>
      <c r="C159" s="27"/>
      <c r="D159" s="29">
        <f>D31+D55+D72+D85+D101+D133+D141+D146+D152</f>
        <v>0</v>
      </c>
      <c r="E159" s="29">
        <f>E31+E55+E72+E85+E101+E133+E141+E146+E152</f>
        <v>0</v>
      </c>
      <c r="F159" s="13"/>
      <c r="G159" s="1"/>
    </row>
    <row r="160" spans="1:7" ht="45" customHeight="1" x14ac:dyDescent="0.3">
      <c r="A160" s="19"/>
      <c r="B160" s="24" t="s">
        <v>54</v>
      </c>
      <c r="C160" s="19"/>
      <c r="D160" s="23"/>
      <c r="E160" s="23"/>
      <c r="F160" s="13"/>
    </row>
    <row r="161" spans="1:6" s="45" customFormat="1" x14ac:dyDescent="0.3">
      <c r="A161" s="19"/>
      <c r="B161" s="24" t="s">
        <v>122</v>
      </c>
      <c r="C161" s="19"/>
      <c r="D161" s="23"/>
      <c r="E161" s="23"/>
      <c r="F161" s="19"/>
    </row>
    <row r="162" spans="1:6" s="45" customFormat="1" x14ac:dyDescent="0.3">
      <c r="A162" s="19">
        <v>50000</v>
      </c>
      <c r="B162" s="19" t="s">
        <v>108</v>
      </c>
      <c r="C162" s="19" t="s">
        <v>323</v>
      </c>
      <c r="D162" s="23">
        <f>IF(""=IFERROR(VLOOKUP($A162,in_saldo!$A$1:$D$1000,3,FALSE),""),0,VLOOKUP($A162,in_saldo!$A$1:$D$1000,3,FALSE))</f>
        <v>0</v>
      </c>
      <c r="E162" s="23">
        <f>IF(""=IFERROR(VLOOKUP($A162,in_saldo!$A$1:$D$1000,4,FALSE),""),0,VLOOKUP($A162,in_saldo!$A$1:$D$1000,4,FALSE))</f>
        <v>0</v>
      </c>
      <c r="F162" s="19"/>
    </row>
    <row r="163" spans="1:6" s="45" customFormat="1" x14ac:dyDescent="0.3">
      <c r="A163" s="19">
        <v>50020</v>
      </c>
      <c r="B163" s="19" t="s">
        <v>109</v>
      </c>
      <c r="C163" s="19" t="s">
        <v>110</v>
      </c>
      <c r="D163" s="23">
        <f>IF(""=IFERROR(VLOOKUP($A163,in_saldo!$A$1:$D$1000,3,FALSE),""),0,VLOOKUP($A163,in_saldo!$A$1:$D$1000,3,FALSE))</f>
        <v>0</v>
      </c>
      <c r="E163" s="23">
        <f>IF(""=IFERROR(VLOOKUP($A163,in_saldo!$A$1:$D$1000,4,FALSE),""),0,VLOOKUP($A163,in_saldo!$A$1:$D$1000,4,FALSE))</f>
        <v>0</v>
      </c>
      <c r="F163" s="19"/>
    </row>
    <row r="164" spans="1:6" s="45" customFormat="1" x14ac:dyDescent="0.3">
      <c r="A164" s="19">
        <v>50040</v>
      </c>
      <c r="B164" s="19" t="s">
        <v>111</v>
      </c>
      <c r="C164" s="19" t="s">
        <v>323</v>
      </c>
      <c r="D164" s="23">
        <f>IF(""=IFERROR(VLOOKUP($A164,in_saldo!$A$1:$D$1000,3,FALSE),""),0,VLOOKUP($A164,in_saldo!$A$1:$D$1000,3,FALSE))</f>
        <v>0</v>
      </c>
      <c r="E164" s="23">
        <f>IF(""=IFERROR(VLOOKUP($A164,in_saldo!$A$1:$D$1000,4,FALSE),""),0,VLOOKUP($A164,in_saldo!$A$1:$D$1000,4,FALSE))</f>
        <v>0</v>
      </c>
      <c r="F164" s="19"/>
    </row>
    <row r="165" spans="1:6" s="45" customFormat="1" x14ac:dyDescent="0.3">
      <c r="A165" s="19">
        <v>50060</v>
      </c>
      <c r="B165" s="19" t="s">
        <v>112</v>
      </c>
      <c r="C165" s="19"/>
      <c r="D165" s="23">
        <f>IF(""=IFERROR(VLOOKUP($A165,in_saldo!$A$1:$D$1000,3,FALSE),""),0,VLOOKUP($A165,in_saldo!$A$1:$D$1000,3,FALSE))</f>
        <v>0</v>
      </c>
      <c r="E165" s="23">
        <f>IF(""=IFERROR(VLOOKUP($A165,in_saldo!$A$1:$D$1000,4,FALSE),""),0,VLOOKUP($A165,in_saldo!$A$1:$D$1000,4,FALSE))</f>
        <v>0</v>
      </c>
      <c r="F165" s="19"/>
    </row>
    <row r="166" spans="1:6" s="45" customFormat="1" x14ac:dyDescent="0.3">
      <c r="B166" s="85" t="s">
        <v>344</v>
      </c>
      <c r="C166" s="19" t="s">
        <v>323</v>
      </c>
      <c r="D166" s="23">
        <f>IF(""=IFERROR(VLOOKUP($A165,in_saldo!$A$1:$D$1000,3,FALSE),""),0,VLOOKUP($A165,in_saldo!$A$1:$D$1000,3,FALSE))</f>
        <v>0</v>
      </c>
      <c r="E166" s="23">
        <f>IF(""=IFERROR(VLOOKUP($A165,in_saldo!$A$1:$D$1000,4,FALSE),""),0,VLOOKUP($A165,in_saldo!$A$1:$D$1000,4,FALSE))</f>
        <v>0</v>
      </c>
      <c r="F166" s="19"/>
    </row>
    <row r="167" spans="1:6" s="45" customFormat="1" ht="30" customHeight="1" x14ac:dyDescent="0.3">
      <c r="A167" s="20"/>
      <c r="B167" s="31" t="s">
        <v>120</v>
      </c>
      <c r="C167" s="20"/>
      <c r="D167" s="33">
        <f>SUM(D162:D166)</f>
        <v>0</v>
      </c>
      <c r="E167" s="33">
        <f>SUM(E162:E166)</f>
        <v>0</v>
      </c>
      <c r="F167" s="19"/>
    </row>
    <row r="168" spans="1:6" s="45" customFormat="1" ht="30" customHeight="1" x14ac:dyDescent="0.3">
      <c r="A168" s="19"/>
      <c r="B168" s="24" t="s">
        <v>121</v>
      </c>
      <c r="C168" s="19"/>
      <c r="D168" s="23"/>
      <c r="E168" s="23"/>
      <c r="F168" s="19"/>
    </row>
    <row r="169" spans="1:6" s="45" customFormat="1" x14ac:dyDescent="0.3">
      <c r="A169" s="19">
        <v>51000</v>
      </c>
      <c r="B169" s="19" t="s">
        <v>113</v>
      </c>
      <c r="C169" s="19" t="s">
        <v>323</v>
      </c>
      <c r="D169" s="23">
        <f>IF(""=IFERROR(VLOOKUP($A169,in_saldo!$A$1:$D$1000,3,FALSE),""),0,VLOOKUP($A169,in_saldo!$A$1:$D$1000,3,FALSE))</f>
        <v>0</v>
      </c>
      <c r="E169" s="23">
        <f>IF(""=IFERROR(VLOOKUP($A169,in_saldo!$A$1:$D$1000,4,FALSE),""),0,VLOOKUP($A169,in_saldo!$A$1:$D$1000,4,FALSE))</f>
        <v>0</v>
      </c>
      <c r="F169" s="19"/>
    </row>
    <row r="170" spans="1:6" s="45" customFormat="1" x14ac:dyDescent="0.3">
      <c r="A170" s="19">
        <v>51020</v>
      </c>
      <c r="B170" s="19" t="s">
        <v>114</v>
      </c>
      <c r="C170" s="19" t="s">
        <v>110</v>
      </c>
      <c r="D170" s="23">
        <f>IF(""=IFERROR(VLOOKUP($A170,in_saldo!$A$1:$D$1000,3,FALSE),""),0,VLOOKUP($A170,in_saldo!$A$1:$D$1000,3,FALSE))</f>
        <v>0</v>
      </c>
      <c r="E170" s="23">
        <f>IF(""=IFERROR(VLOOKUP($A170,in_saldo!$A$1:$D$1000,4,FALSE),""),0,VLOOKUP($A170,in_saldo!$A$1:$D$1000,4,FALSE))</f>
        <v>0</v>
      </c>
      <c r="F170" s="19"/>
    </row>
    <row r="171" spans="1:6" s="45" customFormat="1" x14ac:dyDescent="0.3">
      <c r="A171" s="19">
        <v>51040</v>
      </c>
      <c r="B171" s="19" t="s">
        <v>115</v>
      </c>
      <c r="C171" s="19" t="s">
        <v>323</v>
      </c>
      <c r="D171" s="23">
        <f>IF(""=IFERROR(VLOOKUP($A171,in_saldo!$A$1:$D$1000,3,FALSE),""),0,VLOOKUP($A171,in_saldo!$A$1:$D$1000,3,FALSE))</f>
        <v>0</v>
      </c>
      <c r="E171" s="23">
        <f>IF(""=IFERROR(VLOOKUP($A171,in_saldo!$A$1:$D$1000,4,FALSE),""),0,VLOOKUP($A171,in_saldo!$A$1:$D$1000,4,FALSE))</f>
        <v>0</v>
      </c>
      <c r="F171" s="19"/>
    </row>
    <row r="172" spans="1:6" s="45" customFormat="1" x14ac:dyDescent="0.3">
      <c r="A172" s="19">
        <v>51060</v>
      </c>
      <c r="B172" s="19" t="s">
        <v>116</v>
      </c>
      <c r="C172" s="19"/>
      <c r="D172" s="23">
        <f>IF(""=IFERROR(VLOOKUP($A172,in_saldo!$A$1:$D$1000,3,FALSE),""),0,VLOOKUP($A172,in_saldo!$A$1:$D$1000,3,FALSE))</f>
        <v>0</v>
      </c>
      <c r="E172" s="23">
        <f>IF(""=IFERROR(VLOOKUP($A172,in_saldo!$A$1:$D$1000,4,FALSE),""),0,VLOOKUP($A172,in_saldo!$A$1:$D$1000,4,FALSE))</f>
        <v>0</v>
      </c>
      <c r="F172" s="19"/>
    </row>
    <row r="173" spans="1:6" s="45" customFormat="1" x14ac:dyDescent="0.3">
      <c r="B173" s="85" t="s">
        <v>344</v>
      </c>
      <c r="C173" s="19" t="s">
        <v>323</v>
      </c>
      <c r="D173" s="23">
        <f>IF(""=IFERROR(VLOOKUP($A172,in_saldo!$A$1:$D$1000,3,FALSE),""),0,VLOOKUP($A172,in_saldo!$A$1:$D$1000,3,FALSE))</f>
        <v>0</v>
      </c>
      <c r="E173" s="23">
        <f>IF(""=IFERROR(VLOOKUP($A172,in_saldo!$A$1:$D$1000,4,FALSE),""),0,VLOOKUP($A172,in_saldo!$A$1:$D$1000,4,FALSE))</f>
        <v>0</v>
      </c>
      <c r="F173" s="19"/>
    </row>
    <row r="174" spans="1:6" s="45" customFormat="1" ht="30" customHeight="1" x14ac:dyDescent="0.3">
      <c r="A174" s="20"/>
      <c r="B174" s="31" t="s">
        <v>123</v>
      </c>
      <c r="C174" s="20"/>
      <c r="D174" s="33">
        <f>SUM(D169:D173)</f>
        <v>0</v>
      </c>
      <c r="E174" s="33">
        <f>SUM(E169:E173)</f>
        <v>0</v>
      </c>
      <c r="F174" s="19"/>
    </row>
    <row r="175" spans="1:6" s="45" customFormat="1" x14ac:dyDescent="0.3">
      <c r="A175" s="19"/>
      <c r="B175" s="24" t="s">
        <v>124</v>
      </c>
      <c r="C175" s="19"/>
      <c r="D175" s="23"/>
      <c r="E175" s="23"/>
      <c r="F175" s="19"/>
    </row>
    <row r="176" spans="1:6" s="45" customFormat="1" x14ac:dyDescent="0.3">
      <c r="A176" s="19">
        <v>51500</v>
      </c>
      <c r="B176" s="19" t="s">
        <v>117</v>
      </c>
      <c r="C176" s="19" t="s">
        <v>323</v>
      </c>
      <c r="D176" s="23">
        <f>IF(""=IFERROR(VLOOKUP($A176,in_saldo!$A$1:$D$1000,3,FALSE),""),0,VLOOKUP($A176,in_saldo!$A$1:$D$1000,3,FALSE))</f>
        <v>0</v>
      </c>
      <c r="E176" s="23">
        <f>IF(""=IFERROR(VLOOKUP($A176,in_saldo!$A$1:$D$1000,4,FALSE),""),0,VLOOKUP($A176,in_saldo!$A$1:$D$1000,4,FALSE))</f>
        <v>0</v>
      </c>
      <c r="F176" s="19"/>
    </row>
    <row r="177" spans="1:6" s="45" customFormat="1" x14ac:dyDescent="0.3">
      <c r="A177" s="19"/>
      <c r="B177" s="85" t="s">
        <v>344</v>
      </c>
      <c r="C177" s="19" t="s">
        <v>323</v>
      </c>
      <c r="D177" s="23">
        <f>IF(""=IFERROR(VLOOKUP($A177,in_saldo!$A$1:$D$1000,3,FALSE),""),0,VLOOKUP($A177,in_saldo!$A$1:$D$1000,3,FALSE))</f>
        <v>0</v>
      </c>
      <c r="E177" s="23">
        <f>IF(""=IFERROR(VLOOKUP($A177,in_saldo!$A$1:$D$1000,4,FALSE),""),0,VLOOKUP($A177,in_saldo!$A$1:$D$1000,4,FALSE))</f>
        <v>0</v>
      </c>
      <c r="F177" s="19"/>
    </row>
    <row r="178" spans="1:6" s="45" customFormat="1" ht="30" customHeight="1" x14ac:dyDescent="0.3">
      <c r="A178" s="20"/>
      <c r="B178" s="31" t="s">
        <v>125</v>
      </c>
      <c r="C178" s="20"/>
      <c r="D178" s="33">
        <f>SUM(D176:D177)</f>
        <v>0</v>
      </c>
      <c r="E178" s="33">
        <f>SUM(E176:E177)</f>
        <v>0</v>
      </c>
      <c r="F178" s="19"/>
    </row>
    <row r="179" spans="1:6" s="45" customFormat="1" x14ac:dyDescent="0.3">
      <c r="A179" s="19"/>
      <c r="B179" s="39"/>
      <c r="C179" s="19"/>
      <c r="D179" s="23"/>
      <c r="E179" s="23"/>
      <c r="F179" s="19"/>
    </row>
    <row r="180" spans="1:6" s="45" customFormat="1" ht="30" customHeight="1" x14ac:dyDescent="0.3">
      <c r="A180" s="20"/>
      <c r="B180" s="31" t="s">
        <v>126</v>
      </c>
      <c r="C180" s="20"/>
      <c r="D180" s="33">
        <f>D167+D174+D178</f>
        <v>0</v>
      </c>
      <c r="E180" s="33">
        <f>E167+E174+E178</f>
        <v>0</v>
      </c>
      <c r="F180" s="19"/>
    </row>
    <row r="181" spans="1:6" s="45" customFormat="1" ht="30" customHeight="1" x14ac:dyDescent="0.3">
      <c r="A181" s="19"/>
      <c r="B181" s="24" t="s">
        <v>100</v>
      </c>
      <c r="C181" s="19"/>
      <c r="D181" s="23"/>
      <c r="E181" s="23"/>
      <c r="F181" s="19"/>
    </row>
    <row r="182" spans="1:6" s="45" customFormat="1" x14ac:dyDescent="0.3">
      <c r="A182" s="19">
        <v>52000</v>
      </c>
      <c r="B182" s="19" t="s">
        <v>118</v>
      </c>
      <c r="C182" s="19" t="s">
        <v>323</v>
      </c>
      <c r="D182" s="23">
        <f>IF(""=IFERROR(VLOOKUP($A182,in_saldo!$A$1:$D$1000,3,FALSE),""),0,VLOOKUP($A182,in_saldo!$A$1:$D$1000,3,FALSE))</f>
        <v>0</v>
      </c>
      <c r="E182" s="23">
        <f>IF(""=IFERROR(VLOOKUP($A182,in_saldo!$A$1:$D$1000,4,FALSE),""),0,VLOOKUP($A182,in_saldo!$A$1:$D$1000,4,FALSE))</f>
        <v>0</v>
      </c>
      <c r="F182" s="19"/>
    </row>
    <row r="183" spans="1:6" s="45" customFormat="1" x14ac:dyDescent="0.3">
      <c r="A183" s="19">
        <v>52020</v>
      </c>
      <c r="B183" s="19" t="s">
        <v>119</v>
      </c>
      <c r="C183" s="19"/>
      <c r="D183" s="23">
        <f>IF(""=IFERROR(VLOOKUP($A183,in_saldo!$A$1:$D$1000,3,FALSE),""),0,VLOOKUP($A183,in_saldo!$A$1:$D$1000,3,FALSE))</f>
        <v>0</v>
      </c>
      <c r="E183" s="23">
        <f>IF(""=IFERROR(VLOOKUP($A183,in_saldo!$A$1:$D$1000,4,FALSE),""),0,VLOOKUP($A183,in_saldo!$A$1:$D$1000,4,FALSE))</f>
        <v>0</v>
      </c>
      <c r="F183" s="19"/>
    </row>
    <row r="184" spans="1:6" s="45" customFormat="1" x14ac:dyDescent="0.3">
      <c r="A184" s="21"/>
      <c r="B184" s="85" t="s">
        <v>344</v>
      </c>
      <c r="C184" s="21" t="s">
        <v>323</v>
      </c>
      <c r="D184" s="22">
        <f>IF(""=IFERROR(VLOOKUP($A183,in_saldo!$A$1:$D$1000,3,FALSE),""),0,VLOOKUP($A183,in_saldo!$A$1:$D$1000,3,FALSE))</f>
        <v>0</v>
      </c>
      <c r="E184" s="22">
        <f>IF(""=IFERROR(VLOOKUP($A183,in_saldo!$A$1:$D$1000,4,FALSE),""),0,VLOOKUP($A183,in_saldo!$A$1:$D$1000,4,FALSE))</f>
        <v>0</v>
      </c>
      <c r="F184" s="19"/>
    </row>
    <row r="185" spans="1:6" s="45" customFormat="1" ht="30" customHeight="1" x14ac:dyDescent="0.3">
      <c r="A185" s="27"/>
      <c r="B185" s="30" t="s">
        <v>127</v>
      </c>
      <c r="C185" s="27"/>
      <c r="D185" s="29">
        <f>SUM(D182:D184)</f>
        <v>0</v>
      </c>
      <c r="E185" s="29">
        <f>SUM(E182:E184)</f>
        <v>0</v>
      </c>
      <c r="F185" s="19"/>
    </row>
    <row r="186" spans="1:6" ht="30" customHeight="1" x14ac:dyDescent="0.3">
      <c r="A186" s="19"/>
      <c r="B186" s="24" t="s">
        <v>55</v>
      </c>
      <c r="C186" s="19"/>
      <c r="D186" s="23"/>
      <c r="E186" s="23"/>
      <c r="F186" s="13"/>
    </row>
    <row r="187" spans="1:6" x14ac:dyDescent="0.3">
      <c r="A187" s="19">
        <v>53000</v>
      </c>
      <c r="B187" s="19" t="s">
        <v>44</v>
      </c>
      <c r="C187" s="19" t="s">
        <v>323</v>
      </c>
      <c r="D187" s="23">
        <f>IF(""=IFERROR(VLOOKUP($A187,in_saldo!$A$1:$D$1000,3,FALSE),""),0,VLOOKUP($A187,in_saldo!$A$1:$D$1000,3,FALSE))</f>
        <v>0</v>
      </c>
      <c r="E187" s="23">
        <f>IF(""=IFERROR(VLOOKUP($A187,in_saldo!$A$1:$D$1000,4,FALSE),""),0,VLOOKUP($A187,in_saldo!$A$1:$D$1000,4,FALSE))</f>
        <v>0</v>
      </c>
      <c r="F187" s="13"/>
    </row>
    <row r="188" spans="1:6" x14ac:dyDescent="0.3">
      <c r="A188" s="19">
        <v>53020</v>
      </c>
      <c r="B188" s="19" t="s">
        <v>128</v>
      </c>
      <c r="C188" s="19"/>
      <c r="D188" s="23">
        <f>IF(""=IFERROR(VLOOKUP($A188,in_saldo!$A$1:$D$1000,3,FALSE),""),0,VLOOKUP($A188,in_saldo!$A$1:$D$1000,3,FALSE))</f>
        <v>0</v>
      </c>
      <c r="E188" s="23">
        <f>IF(""=IFERROR(VLOOKUP($A188,in_saldo!$A$1:$D$1000,4,FALSE),""),0,VLOOKUP($A188,in_saldo!$A$1:$D$1000,4,FALSE))</f>
        <v>0</v>
      </c>
      <c r="F188" s="13"/>
    </row>
    <row r="189" spans="1:6" x14ac:dyDescent="0.3">
      <c r="B189" s="85" t="s">
        <v>344</v>
      </c>
      <c r="C189" s="19" t="s">
        <v>323</v>
      </c>
      <c r="D189" s="23">
        <f>IF(""=IFERROR(VLOOKUP($A188,in_saldo!$A$1:$D$1000,3,FALSE),""),0,VLOOKUP($A188,in_saldo!$A$1:$D$1000,3,FALSE))</f>
        <v>0</v>
      </c>
      <c r="E189" s="23">
        <f>IF(""=IFERROR(VLOOKUP($A188,in_saldo!$A$1:$D$1000,4,FALSE),""),0,VLOOKUP($A188,in_saldo!$A$1:$D$1000,4,FALSE))</f>
        <v>0</v>
      </c>
      <c r="F189" s="13"/>
    </row>
    <row r="190" spans="1:6" ht="30" customHeight="1" x14ac:dyDescent="0.3">
      <c r="A190" s="32"/>
      <c r="B190" s="31" t="s">
        <v>61</v>
      </c>
      <c r="C190" s="32"/>
      <c r="D190" s="33">
        <f>SUM(D187:D189)</f>
        <v>0</v>
      </c>
      <c r="E190" s="33">
        <f>SUM(E187:E189)</f>
        <v>0</v>
      </c>
      <c r="F190" s="13"/>
    </row>
    <row r="191" spans="1:6" s="13" customFormat="1" x14ac:dyDescent="0.3">
      <c r="A191" s="19">
        <v>54000</v>
      </c>
      <c r="B191" s="19" t="s">
        <v>101</v>
      </c>
      <c r="C191" s="19" t="s">
        <v>323</v>
      </c>
      <c r="D191" s="23">
        <f>IF(""=IFERROR(VLOOKUP($A191,in_saldo!$A$1:$D$1000,3,FALSE),""),0,VLOOKUP($A191,in_saldo!$A$1:$D$1000,3,FALSE))</f>
        <v>0</v>
      </c>
      <c r="E191" s="23">
        <f>IF(""=IFERROR(VLOOKUP($A191,in_saldo!$A$1:$D$1000,4,FALSE),""),0,VLOOKUP($A191,in_saldo!$A$1:$D$1000,4,FALSE))</f>
        <v>0</v>
      </c>
    </row>
    <row r="192" spans="1:6" s="13" customFormat="1" x14ac:dyDescent="0.3">
      <c r="A192" s="19">
        <v>54020</v>
      </c>
      <c r="B192" s="19" t="s">
        <v>274</v>
      </c>
      <c r="C192" s="19" t="s">
        <v>323</v>
      </c>
      <c r="D192" s="23">
        <f>IF(""=IFERROR(VLOOKUP($A192,in_saldo!$A$1:$D$1000,3,FALSE),""),0,VLOOKUP($A192,in_saldo!$A$1:$D$1000,3,FALSE))</f>
        <v>0</v>
      </c>
      <c r="E192" s="23">
        <f>IF(""=IFERROR(VLOOKUP($A192,in_saldo!$A$1:$D$1000,4,FALSE),""),0,VLOOKUP($A192,in_saldo!$A$1:$D$1000,4,FALSE))</f>
        <v>0</v>
      </c>
    </row>
    <row r="193" spans="1:6" s="13" customFormat="1" x14ac:dyDescent="0.3">
      <c r="A193" s="19">
        <v>54040</v>
      </c>
      <c r="B193" s="19" t="s">
        <v>275</v>
      </c>
      <c r="C193" s="19" t="s">
        <v>323</v>
      </c>
      <c r="D193" s="23">
        <f>IF(""=IFERROR(VLOOKUP($A193,in_saldo!$A$1:$D$1000,3,FALSE),""),0,VLOOKUP($A193,in_saldo!$A$1:$D$1000,3,FALSE))</f>
        <v>0</v>
      </c>
      <c r="E193" s="23">
        <f>IF(""=IFERROR(VLOOKUP($A193,in_saldo!$A$1:$D$1000,4,FALSE),""),0,VLOOKUP($A193,in_saldo!$A$1:$D$1000,4,FALSE))</f>
        <v>0</v>
      </c>
    </row>
    <row r="194" spans="1:6" s="13" customFormat="1" x14ac:dyDescent="0.3">
      <c r="A194" s="19">
        <v>54060</v>
      </c>
      <c r="B194" s="19" t="s">
        <v>276</v>
      </c>
      <c r="C194" s="19"/>
      <c r="D194" s="23">
        <f>IF(""=IFERROR(VLOOKUP($A194,in_saldo!$A$1:$D$1000,3,FALSE),""),0,VLOOKUP($A194,in_saldo!$A$1:$D$1000,3,FALSE))</f>
        <v>0</v>
      </c>
      <c r="E194" s="23">
        <f>IF(""=IFERROR(VLOOKUP($A194,in_saldo!$A$1:$D$1000,4,FALSE),""),0,VLOOKUP($A194,in_saldo!$A$1:$D$1000,4,FALSE))</f>
        <v>0</v>
      </c>
    </row>
    <row r="195" spans="1:6" s="13" customFormat="1" x14ac:dyDescent="0.3">
      <c r="B195" s="85" t="s">
        <v>344</v>
      </c>
      <c r="C195" s="19" t="s">
        <v>323</v>
      </c>
      <c r="D195" s="23">
        <f>IF(""=IFERROR(VLOOKUP($A194,in_saldo!$A$1:$D$1000,3,FALSE),""),0,VLOOKUP($A194,in_saldo!$A$1:$D$1000,3,FALSE))</f>
        <v>0</v>
      </c>
      <c r="E195" s="23">
        <f>IF(""=IFERROR(VLOOKUP($A194,in_saldo!$A$1:$D$1000,4,FALSE),""),0,VLOOKUP($A194,in_saldo!$A$1:$D$1000,4,FALSE))</f>
        <v>0</v>
      </c>
    </row>
    <row r="196" spans="1:6" s="13" customFormat="1" ht="30" customHeight="1" x14ac:dyDescent="0.3">
      <c r="A196" s="32"/>
      <c r="B196" s="31" t="s">
        <v>277</v>
      </c>
      <c r="C196" s="32"/>
      <c r="D196" s="33">
        <f>SUM(D191:D195)</f>
        <v>0</v>
      </c>
      <c r="E196" s="33">
        <f>SUM(E191:E195)</f>
        <v>0</v>
      </c>
    </row>
    <row r="197" spans="1:6" ht="30" customHeight="1" x14ac:dyDescent="0.3">
      <c r="A197" s="27"/>
      <c r="B197" s="28" t="s">
        <v>62</v>
      </c>
      <c r="C197" s="27"/>
      <c r="D197" s="29">
        <f>D190+D196</f>
        <v>0</v>
      </c>
      <c r="E197" s="29">
        <f>E190+E196</f>
        <v>0</v>
      </c>
      <c r="F197" s="13"/>
    </row>
    <row r="198" spans="1:6" ht="30" customHeight="1" x14ac:dyDescent="0.3">
      <c r="A198" s="19"/>
      <c r="B198" s="24" t="s">
        <v>56</v>
      </c>
      <c r="C198" s="19"/>
      <c r="D198" s="23"/>
      <c r="E198" s="23"/>
      <c r="F198" s="13"/>
    </row>
    <row r="199" spans="1:6" x14ac:dyDescent="0.3">
      <c r="A199" s="19">
        <v>55000</v>
      </c>
      <c r="B199" s="19" t="s">
        <v>354</v>
      </c>
      <c r="C199" s="19" t="s">
        <v>323</v>
      </c>
      <c r="D199" s="23">
        <f>IF(""=IFERROR(VLOOKUP($A199,in_saldo!$A$1:$D$1000,3,FALSE),""),0,VLOOKUP($A199,in_saldo!$A$1:$D$1000,3,FALSE))</f>
        <v>0</v>
      </c>
      <c r="E199" s="23">
        <f>IF(""=IFERROR(VLOOKUP($A199,in_saldo!$A$1:$D$1000,4,FALSE),""),0,VLOOKUP($A199,in_saldo!$A$1:$D$1000,4,FALSE))</f>
        <v>0</v>
      </c>
      <c r="F199" s="13"/>
    </row>
    <row r="200" spans="1:6" x14ac:dyDescent="0.3">
      <c r="A200" s="19">
        <v>55040</v>
      </c>
      <c r="B200" s="19" t="s">
        <v>129</v>
      </c>
      <c r="C200" s="19" t="s">
        <v>323</v>
      </c>
      <c r="D200" s="23">
        <f>IF(""=IFERROR(VLOOKUP($A200,in_saldo!$A$1:$D$1000,3,FALSE),""),0,VLOOKUP($A200,in_saldo!$A$1:$D$1000,3,FALSE))</f>
        <v>0</v>
      </c>
      <c r="E200" s="23">
        <f>IF(""=IFERROR(VLOOKUP($A200,in_saldo!$A$1:$D$1000,4,FALSE),""),0,VLOOKUP($A200,in_saldo!$A$1:$D$1000,4,FALSE))</f>
        <v>0</v>
      </c>
      <c r="F200" s="13"/>
    </row>
    <row r="201" spans="1:6" x14ac:dyDescent="0.3">
      <c r="A201" s="21"/>
      <c r="B201" s="21" t="s">
        <v>344</v>
      </c>
      <c r="C201" s="21" t="s">
        <v>323</v>
      </c>
      <c r="D201" s="22">
        <f>IF(""=IFERROR(VLOOKUP($A201,in_saldo!$A$1:$D$1000,3,FALSE),""),0,VLOOKUP($A201,in_saldo!$A$1:$D$1000,3,FALSE))</f>
        <v>0</v>
      </c>
      <c r="E201" s="22">
        <f>IF(""=IFERROR(VLOOKUP($A201,in_saldo!$A$1:$D$1000,4,FALSE),""),0,VLOOKUP($A201,in_saldo!$A$1:$D$1000,4,FALSE))</f>
        <v>0</v>
      </c>
      <c r="F201" s="13"/>
    </row>
    <row r="202" spans="1:6" s="3" customFormat="1" ht="30" customHeight="1" x14ac:dyDescent="0.3">
      <c r="A202" s="27"/>
      <c r="B202" s="28" t="s">
        <v>57</v>
      </c>
      <c r="C202" s="27"/>
      <c r="D202" s="29">
        <f>SUM(D$199:D$201)</f>
        <v>0</v>
      </c>
      <c r="E202" s="29">
        <f>SUM(E$199:E$201)</f>
        <v>0</v>
      </c>
      <c r="F202" s="26"/>
    </row>
    <row r="203" spans="1:6" s="3" customFormat="1" ht="30" customHeight="1" x14ac:dyDescent="0.3">
      <c r="A203" s="32"/>
      <c r="B203" s="31" t="s">
        <v>58</v>
      </c>
      <c r="C203" s="32"/>
      <c r="D203" s="33">
        <f>D197+D202</f>
        <v>0</v>
      </c>
      <c r="E203" s="33">
        <f>E197+E202</f>
        <v>0</v>
      </c>
      <c r="F203" s="26"/>
    </row>
    <row r="204" spans="1:6" s="3" customFormat="1" ht="30" customHeight="1" x14ac:dyDescent="0.3">
      <c r="A204" s="32"/>
      <c r="B204" s="31" t="s">
        <v>59</v>
      </c>
      <c r="C204" s="32"/>
      <c r="D204" s="33">
        <f>D180+D203</f>
        <v>0</v>
      </c>
      <c r="E204" s="33">
        <f>E180+E203</f>
        <v>0</v>
      </c>
      <c r="F204" s="26"/>
    </row>
    <row r="205" spans="1:6" ht="45" customHeight="1" x14ac:dyDescent="0.3">
      <c r="A205" s="19"/>
      <c r="B205" s="24" t="s">
        <v>60</v>
      </c>
      <c r="C205" s="19"/>
      <c r="D205" s="23"/>
      <c r="E205" s="23"/>
      <c r="F205" s="13"/>
    </row>
    <row r="206" spans="1:6" ht="21.75" customHeight="1" x14ac:dyDescent="0.3">
      <c r="A206" s="19"/>
      <c r="B206" s="24" t="s">
        <v>63</v>
      </c>
      <c r="C206" s="19"/>
      <c r="D206" s="23"/>
      <c r="E206" s="23"/>
      <c r="F206" s="13"/>
    </row>
    <row r="207" spans="1:6" x14ac:dyDescent="0.3">
      <c r="A207" s="19">
        <v>60000</v>
      </c>
      <c r="B207" s="19" t="s">
        <v>329</v>
      </c>
      <c r="C207" s="19" t="s">
        <v>323</v>
      </c>
      <c r="D207" s="23">
        <f>IF(""=IFERROR(VLOOKUP($A207,in_saldo!$A$1:$D$1000,3,FALSE),""),0,VLOOKUP($A207,in_saldo!$A$1:$D$1000,3,FALSE))</f>
        <v>0</v>
      </c>
      <c r="E207" s="23">
        <f>IF(""=IFERROR(VLOOKUP($A207,in_saldo!$A$1:$D$1000,4,FALSE),""),0,VLOOKUP($A207,in_saldo!$A$1:$D$1000,4,FALSE))</f>
        <v>0</v>
      </c>
      <c r="F207" s="13"/>
    </row>
    <row r="208" spans="1:6" x14ac:dyDescent="0.3">
      <c r="A208" s="19">
        <v>60020</v>
      </c>
      <c r="B208" s="19" t="s">
        <v>330</v>
      </c>
      <c r="C208" s="19" t="s">
        <v>323</v>
      </c>
      <c r="D208" s="23">
        <f>IF(""=IFERROR(VLOOKUP($A208,in_saldo!$A$1:$D$1000,3,FALSE),""),0,VLOOKUP($A208,in_saldo!$A$1:$D$1000,3,FALSE))</f>
        <v>0</v>
      </c>
      <c r="E208" s="23">
        <f>IF(""=IFERROR(VLOOKUP($A208,in_saldo!$A$1:$D$1000,4,FALSE),""),0,VLOOKUP($A208,in_saldo!$A$1:$D$1000,4,FALSE))</f>
        <v>0</v>
      </c>
      <c r="F208" s="13"/>
    </row>
    <row r="209" spans="1:6" x14ac:dyDescent="0.3">
      <c r="A209" s="19">
        <v>60040</v>
      </c>
      <c r="B209" s="19" t="s">
        <v>331</v>
      </c>
      <c r="C209" s="19" t="s">
        <v>323</v>
      </c>
      <c r="D209" s="23">
        <f>IF(""=IFERROR(VLOOKUP($A209,in_saldo!$A$1:$D$1000,3,FALSE),""),0,VLOOKUP($A209,in_saldo!$A$1:$D$1000,3,FALSE))</f>
        <v>0</v>
      </c>
      <c r="E209" s="23">
        <f>IF(""=IFERROR(VLOOKUP($A209,in_saldo!$A$1:$D$1000,4,FALSE),""),0,VLOOKUP($A209,in_saldo!$A$1:$D$1000,4,FALSE))</f>
        <v>0</v>
      </c>
      <c r="F209" s="13"/>
    </row>
    <row r="210" spans="1:6" x14ac:dyDescent="0.3">
      <c r="A210" s="19">
        <v>60100</v>
      </c>
      <c r="B210" s="19" t="s">
        <v>46</v>
      </c>
      <c r="C210" s="19"/>
      <c r="D210" s="23">
        <f>IF(""=IFERROR(VLOOKUP($A210,in_saldo!$A$1:$D$1000,3,FALSE),""),0,VLOOKUP($A210,in_saldo!$A$1:$D$1000,3,FALSE))</f>
        <v>0</v>
      </c>
      <c r="E210" s="23">
        <f>IF(""=IFERROR(VLOOKUP($A210,in_saldo!$A$1:$D$1000,4,FALSE),""),0,VLOOKUP($A210,in_saldo!$A$1:$D$1000,4,FALSE))</f>
        <v>0</v>
      </c>
      <c r="F210" s="13"/>
    </row>
    <row r="211" spans="1:6" x14ac:dyDescent="0.3">
      <c r="B211" s="85" t="s">
        <v>344</v>
      </c>
      <c r="C211" s="19" t="s">
        <v>323</v>
      </c>
      <c r="D211" s="23">
        <f>IF(""=IFERROR(VLOOKUP($A210,in_saldo!$A$1:$D$1000,3,FALSE),""),0,VLOOKUP($A210,in_saldo!$A$1:$D$1000,3,FALSE))</f>
        <v>0</v>
      </c>
      <c r="E211" s="23">
        <f>IF(""=IFERROR(VLOOKUP($A210,in_saldo!$A$1:$D$1000,4,FALSE),""),0,VLOOKUP($A210,in_saldo!$A$1:$D$1000,4,FALSE))</f>
        <v>0</v>
      </c>
    </row>
    <row r="212" spans="1:6" s="3" customFormat="1" ht="30" customHeight="1" x14ac:dyDescent="0.3">
      <c r="A212" s="32"/>
      <c r="B212" s="31" t="s">
        <v>64</v>
      </c>
      <c r="C212" s="32"/>
      <c r="D212" s="33">
        <f>Resultatopgørelse!D158</f>
        <v>0</v>
      </c>
      <c r="E212" s="33">
        <f>Resultatopgørelse!E158</f>
        <v>0</v>
      </c>
    </row>
    <row r="213" spans="1:6" x14ac:dyDescent="0.3">
      <c r="A213" s="19">
        <v>60120</v>
      </c>
      <c r="B213" s="19" t="s">
        <v>47</v>
      </c>
      <c r="C213" s="19" t="s">
        <v>323</v>
      </c>
      <c r="D213" s="23">
        <f>IF(""=IFERROR(VLOOKUP($A213,in_saldo!$A$1:$D$1000,3,FALSE),""),0,VLOOKUP($A213,in_saldo!$A$1:$D$1000,3,FALSE))</f>
        <v>0</v>
      </c>
      <c r="E213" s="23">
        <f>IF(""=IFERROR(VLOOKUP($A213,in_saldo!$A$1:$D$1000,4,FALSE),""),0,VLOOKUP($A213,in_saldo!$A$1:$D$1000,4,FALSE))</f>
        <v>0</v>
      </c>
    </row>
    <row r="214" spans="1:6" x14ac:dyDescent="0.3">
      <c r="A214" s="19">
        <v>60140</v>
      </c>
      <c r="B214" s="19" t="s">
        <v>48</v>
      </c>
      <c r="C214" s="19" t="s">
        <v>323</v>
      </c>
      <c r="D214" s="23">
        <f>IF(""=IFERROR(VLOOKUP($A214,in_saldo!$A$1:$D$1000,3,FALSE),""),0,VLOOKUP($A214,in_saldo!$A$1:$D$1000,3,FALSE))</f>
        <v>0</v>
      </c>
      <c r="E214" s="23">
        <f>IF(""=IFERROR(VLOOKUP($A214,in_saldo!$A$1:$D$1000,4,FALSE),""),0,VLOOKUP($A214,in_saldo!$A$1:$D$1000,4,FALSE))</f>
        <v>0</v>
      </c>
    </row>
    <row r="215" spans="1:6" x14ac:dyDescent="0.3">
      <c r="A215" s="19">
        <v>60160</v>
      </c>
      <c r="B215" s="19" t="s">
        <v>130</v>
      </c>
      <c r="C215" s="19" t="s">
        <v>323</v>
      </c>
      <c r="D215" s="23">
        <f>IF(""=IFERROR(VLOOKUP($A215,in_saldo!$A$1:$D$1000,3,FALSE),""),0,VLOOKUP($A215,in_saldo!$A$1:$D$1000,3,FALSE))</f>
        <v>0</v>
      </c>
      <c r="E215" s="23">
        <f>IF(""=IFERROR(VLOOKUP($A215,in_saldo!$A$1:$D$1000,4,FALSE),""),0,VLOOKUP($A215,in_saldo!$A$1:$D$1000,4,FALSE))</f>
        <v>0</v>
      </c>
    </row>
    <row r="216" spans="1:6" x14ac:dyDescent="0.3">
      <c r="A216" s="19">
        <v>60180</v>
      </c>
      <c r="B216" s="19" t="s">
        <v>131</v>
      </c>
      <c r="C216" s="19" t="s">
        <v>323</v>
      </c>
      <c r="D216" s="23">
        <f>IF(""=IFERROR(VLOOKUP($A216,in_saldo!$A$1:$D$1000,3,FALSE),""),0,VLOOKUP($A216,in_saldo!$A$1:$D$1000,3,FALSE))</f>
        <v>0</v>
      </c>
      <c r="E216" s="23">
        <f>IF(""=IFERROR(VLOOKUP($A216,in_saldo!$A$1:$D$1000,4,FALSE),""),0,VLOOKUP($A216,in_saldo!$A$1:$D$1000,4,FALSE))</f>
        <v>0</v>
      </c>
    </row>
    <row r="217" spans="1:6" x14ac:dyDescent="0.3">
      <c r="A217" s="19">
        <v>60197</v>
      </c>
      <c r="B217" s="19" t="s">
        <v>132</v>
      </c>
      <c r="C217" s="19" t="s">
        <v>323</v>
      </c>
      <c r="D217" s="23">
        <f>IF(""=IFERROR(VLOOKUP($A217,in_saldo!$A$1:$D$1000,3,FALSE),""),0,VLOOKUP($A217,in_saldo!$A$1:$D$1000,3,FALSE))</f>
        <v>0</v>
      </c>
      <c r="E217" s="23">
        <f>IF(""=IFERROR(VLOOKUP($A217,in_saldo!$A$1:$D$1000,4,FALSE),""),0,VLOOKUP($A217,in_saldo!$A$1:$D$1000,4,FALSE))</f>
        <v>0</v>
      </c>
    </row>
    <row r="218" spans="1:6" x14ac:dyDescent="0.3">
      <c r="A218" s="19">
        <v>60200</v>
      </c>
      <c r="B218" s="19" t="s">
        <v>133</v>
      </c>
      <c r="C218" s="19"/>
      <c r="D218" s="23">
        <f>IF(""=IFERROR(VLOOKUP($A218,in_saldo!$A$1:$D$1000,3,FALSE),""),0,VLOOKUP($A218,in_saldo!$A$1:$D$1000,3,FALSE))</f>
        <v>0</v>
      </c>
      <c r="E218" s="23">
        <f>IF(""=IFERROR(VLOOKUP($A218,in_saldo!$A$1:$D$1000,4,FALSE),""),0,VLOOKUP($A218,in_saldo!$A$1:$D$1000,4,FALSE))</f>
        <v>0</v>
      </c>
    </row>
    <row r="219" spans="1:6" x14ac:dyDescent="0.3">
      <c r="B219" s="85" t="s">
        <v>344</v>
      </c>
      <c r="C219" s="19" t="s">
        <v>323</v>
      </c>
      <c r="D219" s="23">
        <f>IF(""=IFERROR(VLOOKUP($A218,in_saldo!$A$1:$D$1000,3,FALSE),""),0,VLOOKUP($A218,in_saldo!$A$1:$D$1000,3,FALSE))</f>
        <v>0</v>
      </c>
      <c r="E219" s="23">
        <f>IF(""=IFERROR(VLOOKUP($A218,in_saldo!$A$1:$D$1000,4,FALSE),""),0,VLOOKUP($A218,in_saldo!$A$1:$D$1000,4,FALSE))</f>
        <v>0</v>
      </c>
    </row>
    <row r="220" spans="1:6" ht="30" customHeight="1" x14ac:dyDescent="0.3">
      <c r="A220" s="20"/>
      <c r="B220" s="31" t="s">
        <v>65</v>
      </c>
      <c r="C220" s="32"/>
      <c r="D220" s="33">
        <f>SUM(D211:D219)</f>
        <v>0</v>
      </c>
      <c r="E220" s="33">
        <f>SUM(E211:E219)</f>
        <v>0</v>
      </c>
    </row>
    <row r="221" spans="1:6" x14ac:dyDescent="0.3">
      <c r="A221" s="19"/>
      <c r="B221" s="24" t="s">
        <v>134</v>
      </c>
      <c r="C221" s="19"/>
      <c r="D221" s="23"/>
      <c r="E221" s="23"/>
    </row>
    <row r="222" spans="1:6" x14ac:dyDescent="0.3">
      <c r="A222" s="19">
        <v>61000</v>
      </c>
      <c r="B222" s="19" t="s">
        <v>135</v>
      </c>
      <c r="C222" s="19" t="s">
        <v>323</v>
      </c>
      <c r="D222" s="23">
        <f>IF(""=IFERROR(VLOOKUP($A222,in_saldo!$A$1:$D$1000,3,FALSE),""),0,VLOOKUP($A222,in_saldo!$A$1:$D$1000,3,FALSE))</f>
        <v>0</v>
      </c>
      <c r="E222" s="23">
        <f>IF(""=IFERROR(VLOOKUP($A222,in_saldo!$A$1:$D$1000,4,FALSE),""),0,VLOOKUP($A222,in_saldo!$A$1:$D$1000,4,FALSE))</f>
        <v>0</v>
      </c>
    </row>
    <row r="223" spans="1:6" x14ac:dyDescent="0.3">
      <c r="A223" s="19">
        <v>61020</v>
      </c>
      <c r="B223" s="19" t="s">
        <v>332</v>
      </c>
      <c r="C223" s="19" t="s">
        <v>323</v>
      </c>
      <c r="D223" s="23">
        <f>IF(""=IFERROR(VLOOKUP($A223,in_saldo!$A$1:$D$1000,3,FALSE),""),0,VLOOKUP($A223,in_saldo!$A$1:$D$1000,3,FALSE))</f>
        <v>0</v>
      </c>
      <c r="E223" s="23">
        <f>IF(""=IFERROR(VLOOKUP($A223,in_saldo!$A$1:$D$1000,4,FALSE),""),0,VLOOKUP($A223,in_saldo!$A$1:$D$1000,4,FALSE))</f>
        <v>0</v>
      </c>
    </row>
    <row r="224" spans="1:6" x14ac:dyDescent="0.3">
      <c r="A224" s="19">
        <v>61040</v>
      </c>
      <c r="B224" s="19" t="s">
        <v>136</v>
      </c>
      <c r="C224" s="19"/>
      <c r="D224" s="23">
        <f>IF(""=IFERROR(VLOOKUP($A224,in_saldo!$A$1:$D$1000,3,FALSE),""),0,VLOOKUP($A224,in_saldo!$A$1:$D$1000,3,FALSE))</f>
        <v>0</v>
      </c>
      <c r="E224" s="23">
        <f>IF(""=IFERROR(VLOOKUP($A224,in_saldo!$A$1:$D$1000,4,FALSE),""),0,VLOOKUP($A224,in_saldo!$A$1:$D$1000,4,FALSE))</f>
        <v>0</v>
      </c>
    </row>
    <row r="225" spans="1:5" x14ac:dyDescent="0.3">
      <c r="B225" s="85" t="s">
        <v>344</v>
      </c>
      <c r="C225" s="19" t="s">
        <v>323</v>
      </c>
      <c r="D225" s="23">
        <f>IF(""=IFERROR(VLOOKUP($A224,in_saldo!$A$1:$D$1000,3,FALSE),""),0,VLOOKUP($A224,in_saldo!$A$1:$D$1000,3,FALSE))</f>
        <v>0</v>
      </c>
      <c r="E225" s="23">
        <f>IF(""=IFERROR(VLOOKUP($A224,in_saldo!$A$1:$D$1000,4,FALSE),""),0,VLOOKUP($A224,in_saldo!$A$1:$D$1000,4,FALSE))</f>
        <v>0</v>
      </c>
    </row>
    <row r="226" spans="1:5" s="3" customFormat="1" ht="30" customHeight="1" x14ac:dyDescent="0.3">
      <c r="A226" s="32"/>
      <c r="B226" s="31" t="s">
        <v>279</v>
      </c>
      <c r="C226" s="32"/>
      <c r="D226" s="33">
        <f>SUM(D222:D225)</f>
        <v>0</v>
      </c>
      <c r="E226" s="33">
        <f>SUM(E222:E225)</f>
        <v>0</v>
      </c>
    </row>
    <row r="227" spans="1:5" x14ac:dyDescent="0.3">
      <c r="A227" s="19"/>
      <c r="B227" s="24" t="s">
        <v>138</v>
      </c>
      <c r="C227" s="19"/>
      <c r="D227" s="23"/>
      <c r="E227" s="23"/>
    </row>
    <row r="228" spans="1:5" x14ac:dyDescent="0.3">
      <c r="A228" s="19">
        <v>62000</v>
      </c>
      <c r="B228" s="19" t="s">
        <v>139</v>
      </c>
      <c r="C228" s="19"/>
      <c r="D228" s="23">
        <f>IF(""=IFERROR(VLOOKUP($A228,in_saldo!$A$1:$D$1000,3,FALSE),""),0,VLOOKUP($A228,in_saldo!$A$1:$D$1000,3,FALSE))</f>
        <v>0</v>
      </c>
      <c r="E228" s="23">
        <f>IF(""=IFERROR(VLOOKUP($A228,in_saldo!$A$1:$D$1000,4,FALSE),""),0,VLOOKUP($A228,in_saldo!$A$1:$D$1000,4,FALSE))</f>
        <v>0</v>
      </c>
    </row>
    <row r="229" spans="1:5" x14ac:dyDescent="0.3">
      <c r="A229" s="19"/>
      <c r="B229" s="85" t="s">
        <v>344</v>
      </c>
      <c r="C229" s="19" t="s">
        <v>323</v>
      </c>
      <c r="D229" s="23">
        <f>IF(""=IFERROR(VLOOKUP($A229,in_saldo!$A$1:$D$1000,3,FALSE),""),0,VLOOKUP($A229,in_saldo!$A$1:$D$1000,3,FALSE))</f>
        <v>0</v>
      </c>
      <c r="E229" s="23">
        <f>IF(""=IFERROR(VLOOKUP($A229,in_saldo!$A$1:$D$1000,4,FALSE),""),0,VLOOKUP($A229,in_saldo!$A$1:$D$1000,4,FALSE))</f>
        <v>0</v>
      </c>
    </row>
    <row r="230" spans="1:5" s="3" customFormat="1" ht="30" customHeight="1" x14ac:dyDescent="0.3">
      <c r="A230" s="32"/>
      <c r="B230" s="31" t="s">
        <v>280</v>
      </c>
      <c r="C230" s="32"/>
      <c r="D230" s="33">
        <f>SUM(D$228:D$229)</f>
        <v>0</v>
      </c>
      <c r="E230" s="33">
        <f>SUM(E$228:E$229)</f>
        <v>0</v>
      </c>
    </row>
    <row r="231" spans="1:5" x14ac:dyDescent="0.3">
      <c r="A231" s="19"/>
      <c r="B231" s="24" t="s">
        <v>66</v>
      </c>
      <c r="C231" s="19"/>
      <c r="D231" s="23"/>
      <c r="E231" s="23"/>
    </row>
    <row r="232" spans="1:5" x14ac:dyDescent="0.3">
      <c r="A232" s="19">
        <v>63000</v>
      </c>
      <c r="B232" s="19" t="s">
        <v>141</v>
      </c>
      <c r="C232" s="19" t="s">
        <v>323</v>
      </c>
      <c r="D232" s="23">
        <f>IF(""=IFERROR(VLOOKUP($A232,in_saldo!$A$1:$D$1000,3,FALSE),""),0,VLOOKUP($A232,in_saldo!$A$1:$D$1000,3,FALSE))</f>
        <v>0</v>
      </c>
      <c r="E232" s="23">
        <f>IF(""=IFERROR(VLOOKUP($A232,in_saldo!$A$1:$D$1000,4,FALSE),""),0,VLOOKUP($A232,in_saldo!$A$1:$D$1000,4,FALSE))</f>
        <v>0</v>
      </c>
    </row>
    <row r="233" spans="1:5" x14ac:dyDescent="0.3">
      <c r="A233" s="19">
        <v>63020</v>
      </c>
      <c r="B233" s="19" t="s">
        <v>142</v>
      </c>
      <c r="C233" s="19" t="s">
        <v>323</v>
      </c>
      <c r="D233" s="23">
        <f>IF(""=IFERROR(VLOOKUP($A233,in_saldo!$A$1:$D$1000,3,FALSE),""),0,VLOOKUP($A233,in_saldo!$A$1:$D$1000,3,FALSE))</f>
        <v>0</v>
      </c>
      <c r="E233" s="23">
        <f>IF(""=IFERROR(VLOOKUP($A233,in_saldo!$A$1:$D$1000,4,FALSE),""),0,VLOOKUP($A233,in_saldo!$A$1:$D$1000,4,FALSE))</f>
        <v>0</v>
      </c>
    </row>
    <row r="234" spans="1:5" x14ac:dyDescent="0.3">
      <c r="A234" s="19">
        <v>63040</v>
      </c>
      <c r="B234" s="19" t="s">
        <v>143</v>
      </c>
      <c r="C234" s="19" t="s">
        <v>323</v>
      </c>
      <c r="D234" s="23">
        <f>IF(""=IFERROR(VLOOKUP($A234,in_saldo!$A$1:$D$1000,3,FALSE),""),0,VLOOKUP($A234,in_saldo!$A$1:$D$1000,3,FALSE))</f>
        <v>0</v>
      </c>
      <c r="E234" s="23">
        <f>IF(""=IFERROR(VLOOKUP($A234,in_saldo!$A$1:$D$1000,4,FALSE),""),0,VLOOKUP($A234,in_saldo!$A$1:$D$1000,4,FALSE))</f>
        <v>0</v>
      </c>
    </row>
    <row r="235" spans="1:5" x14ac:dyDescent="0.3">
      <c r="A235" s="19">
        <v>63060</v>
      </c>
      <c r="B235" s="19" t="s">
        <v>324</v>
      </c>
      <c r="C235" s="19" t="s">
        <v>323</v>
      </c>
      <c r="D235" s="23">
        <f>IF(""=IFERROR(VLOOKUP($A235,in_saldo!$A$1:$D$1000,3,FALSE),""),0,VLOOKUP($A235,in_saldo!$A$1:$D$1000,3,FALSE))</f>
        <v>0</v>
      </c>
      <c r="E235" s="23">
        <f>IF(""=IFERROR(VLOOKUP($A235,in_saldo!$A$1:$D$1000,4,FALSE),""),0,VLOOKUP($A235,in_saldo!$A$1:$D$1000,4,FALSE))</f>
        <v>0</v>
      </c>
    </row>
    <row r="236" spans="1:5" x14ac:dyDescent="0.3">
      <c r="A236" s="19">
        <v>63080</v>
      </c>
      <c r="B236" s="19" t="s">
        <v>144</v>
      </c>
      <c r="C236" s="19" t="s">
        <v>323</v>
      </c>
      <c r="D236" s="23">
        <f>IF(""=IFERROR(VLOOKUP($A236,in_saldo!$A$1:$D$1000,3,FALSE),""),0,VLOOKUP($A236,in_saldo!$A$1:$D$1000,3,FALSE))</f>
        <v>0</v>
      </c>
      <c r="E236" s="23">
        <f>IF(""=IFERROR(VLOOKUP($A236,in_saldo!$A$1:$D$1000,4,FALSE),""),0,VLOOKUP($A236,in_saldo!$A$1:$D$1000,4,FALSE))</f>
        <v>0</v>
      </c>
    </row>
    <row r="237" spans="1:5" x14ac:dyDescent="0.3">
      <c r="A237" s="19">
        <v>63100</v>
      </c>
      <c r="B237" s="19" t="s">
        <v>325</v>
      </c>
      <c r="C237" s="19"/>
      <c r="D237" s="23">
        <f>IF(""=IFERROR(VLOOKUP($A237,in_saldo!$A$1:$D$1000,3,FALSE),""),0,VLOOKUP($A237,in_saldo!$A$1:$D$1000,3,FALSE))</f>
        <v>0</v>
      </c>
      <c r="E237" s="23">
        <f>IF(""=IFERROR(VLOOKUP($A237,in_saldo!$A$1:$D$1000,4,FALSE),""),0,VLOOKUP($A237,in_saldo!$A$1:$D$1000,4,FALSE))</f>
        <v>0</v>
      </c>
    </row>
    <row r="238" spans="1:5" x14ac:dyDescent="0.3">
      <c r="B238" s="85" t="s">
        <v>344</v>
      </c>
      <c r="C238" s="19" t="s">
        <v>323</v>
      </c>
      <c r="D238" s="23">
        <f>IF(""=IFERROR(VLOOKUP($A237,in_saldo!$A$1:$D$1000,3,FALSE),""),0,VLOOKUP($A237,in_saldo!$A$1:$D$1000,3,FALSE))</f>
        <v>0</v>
      </c>
      <c r="E238" s="23">
        <f>IF(""=IFERROR(VLOOKUP($A237,in_saldo!$A$1:$D$1000,4,FALSE),""),0,VLOOKUP($A237,in_saldo!$A$1:$D$1000,4,FALSE))</f>
        <v>0</v>
      </c>
    </row>
    <row r="239" spans="1:5" s="3" customFormat="1" ht="30" customHeight="1" x14ac:dyDescent="0.3">
      <c r="A239" s="32"/>
      <c r="B239" s="31" t="s">
        <v>67</v>
      </c>
      <c r="C239" s="32"/>
      <c r="D239" s="33">
        <f>D238</f>
        <v>0</v>
      </c>
      <c r="E239" s="33">
        <f>E238</f>
        <v>0</v>
      </c>
    </row>
    <row r="240" spans="1:5" ht="30" customHeight="1" x14ac:dyDescent="0.3">
      <c r="A240" s="13"/>
      <c r="B240" s="24" t="s">
        <v>68</v>
      </c>
      <c r="C240" s="13"/>
      <c r="D240" s="15"/>
      <c r="E240" s="15"/>
    </row>
    <row r="241" spans="1:5" x14ac:dyDescent="0.3">
      <c r="A241" s="19">
        <v>64000</v>
      </c>
      <c r="B241" s="19" t="s">
        <v>50</v>
      </c>
      <c r="C241" s="19" t="s">
        <v>323</v>
      </c>
      <c r="D241" s="23">
        <f>IF(""=IFERROR(VLOOKUP($A241,in_saldo!$A$1:$D$1000,3,FALSE),""),0,VLOOKUP($A241,in_saldo!$A$1:$D$1000,3,FALSE))</f>
        <v>0</v>
      </c>
      <c r="E241" s="23">
        <f>IF(""=IFERROR(VLOOKUP($A241,in_saldo!$A$1:$D$1000,4,FALSE),""),0,VLOOKUP($A241,in_saldo!$A$1:$D$1000,4,FALSE))</f>
        <v>0</v>
      </c>
    </row>
    <row r="242" spans="1:5" x14ac:dyDescent="0.3">
      <c r="A242" s="19">
        <v>64020</v>
      </c>
      <c r="B242" s="19" t="s">
        <v>51</v>
      </c>
      <c r="C242" s="19" t="s">
        <v>323</v>
      </c>
      <c r="D242" s="23">
        <f>IF(""=IFERROR(VLOOKUP($A242,in_saldo!$A$1:$D$1000,3,FALSE),""),0,VLOOKUP($A242,in_saldo!$A$1:$D$1000,3,FALSE))</f>
        <v>0</v>
      </c>
      <c r="E242" s="23">
        <f>IF(""=IFERROR(VLOOKUP($A242,in_saldo!$A$1:$D$1000,4,FALSE),""),0,VLOOKUP($A242,in_saldo!$A$1:$D$1000,4,FALSE))</f>
        <v>0</v>
      </c>
    </row>
    <row r="243" spans="1:5" x14ac:dyDescent="0.3">
      <c r="A243" s="19">
        <v>64040</v>
      </c>
      <c r="B243" s="19" t="s">
        <v>145</v>
      </c>
      <c r="C243" s="19" t="s">
        <v>323</v>
      </c>
      <c r="D243" s="23">
        <f>IF(""=IFERROR(VLOOKUP($A243,in_saldo!$A$1:$D$1000,3,FALSE),""),0,VLOOKUP($A243,in_saldo!$A$1:$D$1000,3,FALSE))</f>
        <v>0</v>
      </c>
      <c r="E243" s="23">
        <f>IF(""=IFERROR(VLOOKUP($A243,in_saldo!$A$1:$D$1000,4,FALSE),""),0,VLOOKUP($A243,in_saldo!$A$1:$D$1000,4,FALSE))</f>
        <v>0</v>
      </c>
    </row>
    <row r="244" spans="1:5" x14ac:dyDescent="0.3">
      <c r="A244" s="19">
        <v>64060</v>
      </c>
      <c r="B244" s="19" t="s">
        <v>52</v>
      </c>
      <c r="C244" s="19" t="s">
        <v>323</v>
      </c>
      <c r="D244" s="23">
        <f>IF(""=IFERROR(VLOOKUP($A244,in_saldo!$A$1:$D$1000,3,FALSE),""),0,VLOOKUP($A244,in_saldo!$A$1:$D$1000,3,FALSE))</f>
        <v>0</v>
      </c>
      <c r="E244" s="23">
        <f>IF(""=IFERROR(VLOOKUP($A244,in_saldo!$A$1:$D$1000,4,FALSE),""),0,VLOOKUP($A244,in_saldo!$A$1:$D$1000,4,FALSE))</f>
        <v>0</v>
      </c>
    </row>
    <row r="245" spans="1:5" x14ac:dyDescent="0.3">
      <c r="A245" s="19">
        <v>64080</v>
      </c>
      <c r="B245" s="19" t="s">
        <v>146</v>
      </c>
      <c r="C245" s="19" t="s">
        <v>323</v>
      </c>
      <c r="D245" s="23">
        <f>IF(""=IFERROR(VLOOKUP($A245,in_saldo!$A$1:$D$1000,3,FALSE),""),0,VLOOKUP($A245,in_saldo!$A$1:$D$1000,3,FALSE))</f>
        <v>0</v>
      </c>
      <c r="E245" s="23">
        <f>IF(""=IFERROR(VLOOKUP($A245,in_saldo!$A$1:$D$1000,4,FALSE),""),0,VLOOKUP($A245,in_saldo!$A$1:$D$1000,4,FALSE))</f>
        <v>0</v>
      </c>
    </row>
    <row r="246" spans="1:5" x14ac:dyDescent="0.3">
      <c r="A246" s="19">
        <v>64100</v>
      </c>
      <c r="B246" s="19" t="s">
        <v>53</v>
      </c>
      <c r="C246" s="19"/>
      <c r="D246" s="23">
        <f>IF(""=IFERROR(VLOOKUP($A246,in_saldo!$A$1:$D$1000,3,FALSE),""),0,VLOOKUP($A246,in_saldo!$A$1:$D$1000,3,FALSE))</f>
        <v>0</v>
      </c>
      <c r="E246" s="23">
        <f>IF(""=IFERROR(VLOOKUP($A246,in_saldo!$A$1:$D$1000,4,FALSE),""),0,VLOOKUP($A246,in_saldo!$A$1:$D$1000,4,FALSE))</f>
        <v>0</v>
      </c>
    </row>
    <row r="247" spans="1:5" x14ac:dyDescent="0.3">
      <c r="B247" s="85" t="s">
        <v>344</v>
      </c>
      <c r="C247" s="19" t="s">
        <v>323</v>
      </c>
      <c r="D247" s="23">
        <f>IF(""=IFERROR(VLOOKUP($A246,in_saldo!$A$1:$D$1000,3,FALSE),""),0,VLOOKUP($A246,in_saldo!$A$1:$D$1000,3,FALSE))</f>
        <v>0</v>
      </c>
      <c r="E247" s="23">
        <f>IF(""=IFERROR(VLOOKUP($A246,in_saldo!$A$1:$D$1000,4,FALSE),""),0,VLOOKUP($A246,in_saldo!$A$1:$D$1000,4,FALSE))</f>
        <v>0</v>
      </c>
    </row>
    <row r="248" spans="1:5" ht="30" customHeight="1" x14ac:dyDescent="0.3">
      <c r="A248" s="7"/>
      <c r="B248" s="25" t="s">
        <v>69</v>
      </c>
      <c r="C248" s="7"/>
      <c r="D248" s="12">
        <f>SUM(D241:D247)</f>
        <v>0</v>
      </c>
      <c r="E248" s="12">
        <f>SUM(E241:E247)</f>
        <v>0</v>
      </c>
    </row>
    <row r="249" spans="1:5" ht="30" customHeight="1" x14ac:dyDescent="0.3">
      <c r="A249" s="13"/>
      <c r="B249" s="24" t="s">
        <v>155</v>
      </c>
      <c r="C249" s="13"/>
      <c r="D249" s="15"/>
      <c r="E249" s="15"/>
    </row>
    <row r="250" spans="1:5" x14ac:dyDescent="0.3">
      <c r="A250" s="19">
        <v>65000</v>
      </c>
      <c r="B250" s="19" t="s">
        <v>147</v>
      </c>
      <c r="C250" s="19" t="s">
        <v>323</v>
      </c>
      <c r="D250" s="23">
        <f>IF(""=IFERROR(VLOOKUP($A250,in_saldo!$A$1:$D$1000,3,FALSE),""),0,VLOOKUP($A250,in_saldo!$A$1:$D$1000,3,FALSE))</f>
        <v>0</v>
      </c>
      <c r="E250" s="23">
        <f>IF(""=IFERROR(VLOOKUP($A250,in_saldo!$A$1:$D$1000,4,FALSE),""),0,VLOOKUP($A250,in_saldo!$A$1:$D$1000,4,FALSE))</f>
        <v>0</v>
      </c>
    </row>
    <row r="251" spans="1:5" x14ac:dyDescent="0.3">
      <c r="A251" s="19">
        <v>65020</v>
      </c>
      <c r="B251" s="19" t="s">
        <v>148</v>
      </c>
      <c r="C251" s="19" t="s">
        <v>323</v>
      </c>
      <c r="D251" s="23">
        <f>IF(""=IFERROR(VLOOKUP($A251,in_saldo!$A$1:$D$1000,3,FALSE),""),0,VLOOKUP($A251,in_saldo!$A$1:$D$1000,3,FALSE))</f>
        <v>0</v>
      </c>
      <c r="E251" s="23">
        <f>IF(""=IFERROR(VLOOKUP($A251,in_saldo!$A$1:$D$1000,4,FALSE),""),0,VLOOKUP($A251,in_saldo!$A$1:$D$1000,4,FALSE))</f>
        <v>0</v>
      </c>
    </row>
    <row r="252" spans="1:5" x14ac:dyDescent="0.3">
      <c r="A252" s="19">
        <v>65040</v>
      </c>
      <c r="B252" s="19" t="s">
        <v>149</v>
      </c>
      <c r="C252" s="19" t="s">
        <v>323</v>
      </c>
      <c r="D252" s="23">
        <f>IF(""=IFERROR(VLOOKUP($A252,in_saldo!$A$1:$D$1000,3,FALSE),""),0,VLOOKUP($A252,in_saldo!$A$1:$D$1000,3,FALSE))</f>
        <v>0</v>
      </c>
      <c r="E252" s="23">
        <f>IF(""=IFERROR(VLOOKUP($A252,in_saldo!$A$1:$D$1000,4,FALSE),""),0,VLOOKUP($A252,in_saldo!$A$1:$D$1000,4,FALSE))</f>
        <v>0</v>
      </c>
    </row>
    <row r="253" spans="1:5" x14ac:dyDescent="0.3">
      <c r="A253" s="19">
        <v>65060</v>
      </c>
      <c r="B253" s="19" t="s">
        <v>150</v>
      </c>
      <c r="C253" s="19" t="s">
        <v>323</v>
      </c>
      <c r="D253" s="23">
        <f>IF(""=IFERROR(VLOOKUP($A253,in_saldo!$A$1:$D$1000,3,FALSE),""),0,VLOOKUP($A253,in_saldo!$A$1:$D$1000,3,FALSE))</f>
        <v>0</v>
      </c>
      <c r="E253" s="23">
        <f>IF(""=IFERROR(VLOOKUP($A253,in_saldo!$A$1:$D$1000,4,FALSE),""),0,VLOOKUP($A253,in_saldo!$A$1:$D$1000,4,FALSE))</f>
        <v>0</v>
      </c>
    </row>
    <row r="254" spans="1:5" x14ac:dyDescent="0.3">
      <c r="A254" s="19">
        <v>65080</v>
      </c>
      <c r="B254" s="19" t="s">
        <v>151</v>
      </c>
      <c r="C254" s="19" t="s">
        <v>323</v>
      </c>
      <c r="D254" s="23">
        <f>IF(""=IFERROR(VLOOKUP($A254,in_saldo!$A$1:$D$1000,3,FALSE),""),0,VLOOKUP($A254,in_saldo!$A$1:$D$1000,3,FALSE))</f>
        <v>0</v>
      </c>
      <c r="E254" s="23">
        <f>IF(""=IFERROR(VLOOKUP($A254,in_saldo!$A$1:$D$1000,4,FALSE),""),0,VLOOKUP($A254,in_saldo!$A$1:$D$1000,4,FALSE))</f>
        <v>0</v>
      </c>
    </row>
    <row r="255" spans="1:5" x14ac:dyDescent="0.3">
      <c r="A255" s="19">
        <v>65100</v>
      </c>
      <c r="B255" s="19" t="s">
        <v>152</v>
      </c>
      <c r="C255" s="19" t="s">
        <v>323</v>
      </c>
      <c r="D255" s="23">
        <f>IF(""=IFERROR(VLOOKUP($A255,in_saldo!$A$1:$D$1000,3,FALSE),""),0,VLOOKUP($A255,in_saldo!$A$1:$D$1000,3,FALSE))</f>
        <v>0</v>
      </c>
      <c r="E255" s="23">
        <f>IF(""=IFERROR(VLOOKUP($A255,in_saldo!$A$1:$D$1000,4,FALSE),""),0,VLOOKUP($A255,in_saldo!$A$1:$D$1000,4,FALSE))</f>
        <v>0</v>
      </c>
    </row>
    <row r="256" spans="1:5" x14ac:dyDescent="0.3">
      <c r="A256" s="19">
        <v>65120</v>
      </c>
      <c r="B256" s="19" t="s">
        <v>153</v>
      </c>
      <c r="C256" s="19"/>
      <c r="D256" s="23">
        <f>IF(""=IFERROR(VLOOKUP($A256,in_saldo!$A$1:$D$1000,3,FALSE),""),0,VLOOKUP($A256,in_saldo!$A$1:$D$1000,3,FALSE))</f>
        <v>0</v>
      </c>
      <c r="E256" s="23">
        <f>IF(""=IFERROR(VLOOKUP($A256,in_saldo!$A$1:$D$1000,4,FALSE),""),0,VLOOKUP($A256,in_saldo!$A$1:$D$1000,4,FALSE))</f>
        <v>0</v>
      </c>
    </row>
    <row r="257" spans="1:5" x14ac:dyDescent="0.3">
      <c r="B257" s="85" t="s">
        <v>344</v>
      </c>
      <c r="C257" s="19" t="s">
        <v>323</v>
      </c>
      <c r="D257" s="23">
        <f>IF(""=IFERROR(VLOOKUP($A256,in_saldo!$A$1:$D$1000,3,FALSE),""),0,VLOOKUP($A256,in_saldo!$A$1:$D$1000,3,FALSE))</f>
        <v>0</v>
      </c>
      <c r="E257" s="23">
        <f>IF(""=IFERROR(VLOOKUP($A256,in_saldo!$A$1:$D$1000,4,FALSE),""),0,VLOOKUP($A256,in_saldo!$A$1:$D$1000,4,FALSE))</f>
        <v>0</v>
      </c>
    </row>
    <row r="258" spans="1:5" ht="30" customHeight="1" x14ac:dyDescent="0.3">
      <c r="A258" s="47"/>
      <c r="B258" s="31" t="s">
        <v>154</v>
      </c>
      <c r="C258" s="47"/>
      <c r="D258" s="48">
        <f>SUM(D250:D257)</f>
        <v>0</v>
      </c>
      <c r="E258" s="48">
        <f>SUM(E250:E257)</f>
        <v>0</v>
      </c>
    </row>
    <row r="259" spans="1:5" ht="30" customHeight="1" x14ac:dyDescent="0.3">
      <c r="A259" s="26"/>
      <c r="B259" s="41" t="s">
        <v>70</v>
      </c>
      <c r="C259" s="26"/>
      <c r="D259" s="49">
        <f>D239+D248+D258</f>
        <v>0</v>
      </c>
      <c r="E259" s="49">
        <f>E239+E248+E258</f>
        <v>0</v>
      </c>
    </row>
    <row r="260" spans="1:5" ht="30" customHeight="1" x14ac:dyDescent="0.3">
      <c r="A260" s="7"/>
      <c r="B260" s="25" t="s">
        <v>71</v>
      </c>
      <c r="C260" s="7"/>
      <c r="D260" s="12">
        <f>D220+D259</f>
        <v>0</v>
      </c>
      <c r="E260" s="12">
        <f>E220+E259</f>
        <v>0</v>
      </c>
    </row>
    <row r="261" spans="1:5" x14ac:dyDescent="0.3">
      <c r="A261" s="13"/>
      <c r="B261" s="13"/>
      <c r="C261" s="13"/>
      <c r="D261" s="15"/>
      <c r="E261" s="15"/>
    </row>
    <row r="262" spans="1:5" x14ac:dyDescent="0.3">
      <c r="A262" s="13"/>
      <c r="B262" s="14" t="s">
        <v>156</v>
      </c>
      <c r="C262" s="13"/>
      <c r="D262" s="15"/>
      <c r="E262" s="15"/>
    </row>
    <row r="263" spans="1:5" x14ac:dyDescent="0.3">
      <c r="A263" s="19">
        <v>99999</v>
      </c>
      <c r="B263" s="19" t="s">
        <v>157</v>
      </c>
      <c r="C263" s="19" t="s">
        <v>323</v>
      </c>
      <c r="D263" s="23">
        <f>IF(""=IFERROR(VLOOKUP($A263,in_saldo!$A$1:$D$1000,3,FALSE),""),0,VLOOKUP($A263,in_saldo!$A$1:$D$1000,3,FALSE))</f>
        <v>0</v>
      </c>
      <c r="E263" s="23">
        <f>IF(""=IFERROR(VLOOKUP($A263,in_saldo!$A$1:$D$1000,4,FALSE),""),0,VLOOKUP($A263,in_saldo!$A$1:$D$1000,4,FALSE))</f>
        <v>0</v>
      </c>
    </row>
    <row r="264" spans="1:5" x14ac:dyDescent="0.3">
      <c r="A264" s="13"/>
      <c r="B264" s="13"/>
      <c r="C264" s="13"/>
      <c r="D264" s="15"/>
      <c r="E264" s="15"/>
    </row>
    <row r="265" spans="1:5" x14ac:dyDescent="0.3">
      <c r="A265" s="13"/>
      <c r="B265" s="13"/>
      <c r="C265" s="13"/>
      <c r="D265" s="15"/>
      <c r="E265" s="15"/>
    </row>
    <row r="266" spans="1:5" x14ac:dyDescent="0.3">
      <c r="A266" s="13"/>
      <c r="B266" s="13"/>
      <c r="C266" s="13"/>
      <c r="D266" s="15"/>
      <c r="E266" s="15"/>
    </row>
    <row r="267" spans="1:5" x14ac:dyDescent="0.3">
      <c r="A267" s="13"/>
      <c r="B267" s="13"/>
      <c r="C267" s="13"/>
      <c r="D267" s="15"/>
      <c r="E267" s="15"/>
    </row>
  </sheetData>
  <pageMargins left="0.7" right="0.7" top="0.75" bottom="0.75" header="0.3" footer="0.3"/>
  <pageSetup paperSize="9" orientation="portrait" r:id="rId1"/>
  <ignoredErrors>
    <ignoredError sqref="E203 D190:E190 D212:E212 D28:E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3F18-759C-4E38-9EFF-6EBA855C2343}">
  <dimension ref="A1:D17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109375" customWidth="1"/>
    <col min="2" max="2" width="62" bestFit="1" customWidth="1"/>
    <col min="3" max="4" width="14.33203125" style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>
        <v>1000</v>
      </c>
      <c r="B2" t="s">
        <v>5</v>
      </c>
      <c r="C2" s="1">
        <v>0</v>
      </c>
      <c r="D2" s="1">
        <v>0</v>
      </c>
    </row>
    <row r="3" spans="1:4" x14ac:dyDescent="0.3">
      <c r="A3">
        <v>1200</v>
      </c>
      <c r="B3" t="s">
        <v>6</v>
      </c>
      <c r="C3" s="1">
        <v>0</v>
      </c>
      <c r="D3" s="1">
        <v>0</v>
      </c>
    </row>
    <row r="4" spans="1:4" x14ac:dyDescent="0.3">
      <c r="A4">
        <v>1250</v>
      </c>
      <c r="B4" t="s">
        <v>165</v>
      </c>
      <c r="C4" s="1">
        <v>0</v>
      </c>
      <c r="D4" s="1">
        <v>0</v>
      </c>
    </row>
    <row r="5" spans="1:4" x14ac:dyDescent="0.3">
      <c r="A5">
        <v>2050</v>
      </c>
      <c r="B5" t="s">
        <v>7</v>
      </c>
      <c r="C5" s="1">
        <v>0</v>
      </c>
      <c r="D5" s="1">
        <v>0</v>
      </c>
    </row>
    <row r="6" spans="1:4" x14ac:dyDescent="0.3">
      <c r="A6">
        <v>2060</v>
      </c>
      <c r="B6" t="s">
        <v>8</v>
      </c>
      <c r="C6" s="1">
        <v>0</v>
      </c>
      <c r="D6" s="1">
        <v>0</v>
      </c>
    </row>
    <row r="7" spans="1:4" x14ac:dyDescent="0.3">
      <c r="A7">
        <v>3140</v>
      </c>
      <c r="B7" t="s">
        <v>9</v>
      </c>
      <c r="C7" s="1">
        <v>0</v>
      </c>
      <c r="D7" s="1">
        <v>0</v>
      </c>
    </row>
    <row r="8" spans="1:4" x14ac:dyDescent="0.3">
      <c r="A8">
        <v>3160</v>
      </c>
      <c r="B8" t="s">
        <v>10</v>
      </c>
      <c r="C8" s="1">
        <v>0</v>
      </c>
      <c r="D8" s="1">
        <v>0</v>
      </c>
    </row>
    <row r="9" spans="1:4" x14ac:dyDescent="0.3">
      <c r="A9">
        <v>3280</v>
      </c>
      <c r="B9" t="s">
        <v>197</v>
      </c>
      <c r="C9" s="1">
        <v>0</v>
      </c>
      <c r="D9" s="1">
        <v>0</v>
      </c>
    </row>
    <row r="10" spans="1:4" x14ac:dyDescent="0.3">
      <c r="A10">
        <v>4040</v>
      </c>
      <c r="B10" t="s">
        <v>207</v>
      </c>
      <c r="C10" s="1">
        <v>0</v>
      </c>
      <c r="D10" s="1">
        <v>0</v>
      </c>
    </row>
    <row r="11" spans="1:4" x14ac:dyDescent="0.3">
      <c r="A11">
        <v>6085</v>
      </c>
      <c r="B11" t="s">
        <v>238</v>
      </c>
      <c r="C11" s="1">
        <v>0</v>
      </c>
      <c r="D11" s="1">
        <v>0</v>
      </c>
    </row>
    <row r="12" spans="1:4" x14ac:dyDescent="0.3">
      <c r="A12">
        <v>6200</v>
      </c>
      <c r="B12" t="s">
        <v>244</v>
      </c>
      <c r="C12" s="1">
        <v>0</v>
      </c>
      <c r="D12" s="1">
        <v>0</v>
      </c>
    </row>
    <row r="13" spans="1:4" x14ac:dyDescent="0.3">
      <c r="A13">
        <v>6400</v>
      </c>
      <c r="B13" t="s">
        <v>11</v>
      </c>
      <c r="C13" s="1">
        <v>0</v>
      </c>
      <c r="D13" s="1">
        <v>0</v>
      </c>
    </row>
    <row r="14" spans="1:4" x14ac:dyDescent="0.3">
      <c r="A14">
        <v>7080</v>
      </c>
      <c r="B14" t="s">
        <v>12</v>
      </c>
      <c r="C14" s="1">
        <v>0</v>
      </c>
      <c r="D14" s="1">
        <v>0</v>
      </c>
    </row>
    <row r="15" spans="1:4" x14ac:dyDescent="0.3">
      <c r="A15">
        <v>7120</v>
      </c>
      <c r="B15" t="s">
        <v>13</v>
      </c>
      <c r="C15" s="1">
        <v>0</v>
      </c>
      <c r="D15" s="1">
        <v>0</v>
      </c>
    </row>
    <row r="16" spans="1:4" x14ac:dyDescent="0.3">
      <c r="A16">
        <v>7160</v>
      </c>
      <c r="B16" t="s">
        <v>14</v>
      </c>
      <c r="C16" s="1">
        <v>0</v>
      </c>
      <c r="D16" s="1">
        <v>0</v>
      </c>
    </row>
    <row r="17" spans="1:4" x14ac:dyDescent="0.3">
      <c r="A17">
        <v>7200</v>
      </c>
      <c r="B17" t="s">
        <v>15</v>
      </c>
      <c r="C17" s="1">
        <v>0</v>
      </c>
      <c r="D17" s="1">
        <v>0</v>
      </c>
    </row>
    <row r="18" spans="1:4" x14ac:dyDescent="0.3">
      <c r="A18">
        <v>7220</v>
      </c>
      <c r="B18" t="s">
        <v>16</v>
      </c>
      <c r="C18" s="1">
        <v>0</v>
      </c>
      <c r="D18" s="1">
        <v>0</v>
      </c>
    </row>
    <row r="19" spans="1:4" x14ac:dyDescent="0.3">
      <c r="A19">
        <v>7240</v>
      </c>
      <c r="B19" t="s">
        <v>17</v>
      </c>
      <c r="C19" s="1">
        <v>0</v>
      </c>
      <c r="D19" s="1">
        <v>0</v>
      </c>
    </row>
    <row r="20" spans="1:4" x14ac:dyDescent="0.3">
      <c r="A20">
        <v>7280</v>
      </c>
      <c r="B20" t="s">
        <v>18</v>
      </c>
      <c r="C20" s="1">
        <v>0</v>
      </c>
      <c r="D20" s="1">
        <v>0</v>
      </c>
    </row>
    <row r="21" spans="1:4" x14ac:dyDescent="0.3">
      <c r="A21">
        <v>7300</v>
      </c>
      <c r="B21" t="s">
        <v>19</v>
      </c>
      <c r="C21" s="1">
        <v>0</v>
      </c>
      <c r="D21" s="1">
        <v>0</v>
      </c>
    </row>
    <row r="22" spans="1:4" x14ac:dyDescent="0.3">
      <c r="A22">
        <v>7320</v>
      </c>
      <c r="B22" t="s">
        <v>20</v>
      </c>
      <c r="C22" s="1">
        <v>0</v>
      </c>
      <c r="D22" s="1">
        <v>0</v>
      </c>
    </row>
    <row r="23" spans="1:4" x14ac:dyDescent="0.3">
      <c r="A23">
        <v>8040</v>
      </c>
      <c r="B23" t="s">
        <v>21</v>
      </c>
      <c r="C23" s="1">
        <v>0</v>
      </c>
      <c r="D23" s="1">
        <v>0</v>
      </c>
    </row>
    <row r="24" spans="1:4" x14ac:dyDescent="0.3">
      <c r="A24">
        <v>8050</v>
      </c>
      <c r="B24" t="s">
        <v>22</v>
      </c>
      <c r="C24" s="1">
        <v>0</v>
      </c>
      <c r="D24" s="1">
        <v>0</v>
      </c>
    </row>
    <row r="25" spans="1:4" x14ac:dyDescent="0.3">
      <c r="A25">
        <v>9000</v>
      </c>
      <c r="B25" t="s">
        <v>23</v>
      </c>
      <c r="C25" s="1">
        <v>0</v>
      </c>
      <c r="D25" s="1">
        <v>0</v>
      </c>
    </row>
    <row r="26" spans="1:4" x14ac:dyDescent="0.3">
      <c r="A26">
        <v>9200</v>
      </c>
      <c r="B26" t="s">
        <v>23</v>
      </c>
      <c r="C26" s="1">
        <v>0</v>
      </c>
      <c r="D26" s="1">
        <v>0</v>
      </c>
    </row>
    <row r="27" spans="1:4" x14ac:dyDescent="0.3">
      <c r="A27">
        <v>53000</v>
      </c>
      <c r="B27" t="s">
        <v>44</v>
      </c>
      <c r="C27" s="1">
        <v>0</v>
      </c>
      <c r="D27" s="1">
        <v>0</v>
      </c>
    </row>
    <row r="28" spans="1:4" x14ac:dyDescent="0.3">
      <c r="A28">
        <v>55000</v>
      </c>
      <c r="B28" t="s">
        <v>45</v>
      </c>
      <c r="C28" s="1">
        <v>0</v>
      </c>
      <c r="D28" s="1">
        <v>0</v>
      </c>
    </row>
    <row r="29" spans="1:4" x14ac:dyDescent="0.3">
      <c r="A29">
        <v>60100</v>
      </c>
      <c r="B29" t="s">
        <v>46</v>
      </c>
      <c r="C29" s="1">
        <v>0</v>
      </c>
      <c r="D29" s="1">
        <v>0</v>
      </c>
    </row>
    <row r="30" spans="1:4" x14ac:dyDescent="0.3">
      <c r="A30">
        <v>60120</v>
      </c>
      <c r="B30" t="s">
        <v>47</v>
      </c>
      <c r="C30" s="1">
        <v>0</v>
      </c>
      <c r="D30" s="1">
        <v>0</v>
      </c>
    </row>
    <row r="31" spans="1:4" x14ac:dyDescent="0.3">
      <c r="A31">
        <v>60140</v>
      </c>
      <c r="B31" t="s">
        <v>48</v>
      </c>
      <c r="C31" s="1">
        <v>0</v>
      </c>
      <c r="D31" s="1">
        <v>0</v>
      </c>
    </row>
    <row r="32" spans="1:4" x14ac:dyDescent="0.3">
      <c r="A32">
        <v>60160</v>
      </c>
      <c r="B32" t="s">
        <v>130</v>
      </c>
      <c r="C32" s="1">
        <v>0</v>
      </c>
      <c r="D32" s="1">
        <v>0</v>
      </c>
    </row>
    <row r="33" spans="1:4" x14ac:dyDescent="0.3">
      <c r="A33">
        <v>63100</v>
      </c>
      <c r="B33" t="s">
        <v>49</v>
      </c>
      <c r="C33" s="1">
        <v>0</v>
      </c>
      <c r="D33" s="1">
        <v>0</v>
      </c>
    </row>
    <row r="34" spans="1:4" x14ac:dyDescent="0.3">
      <c r="A34">
        <v>64000</v>
      </c>
      <c r="B34" t="s">
        <v>50</v>
      </c>
      <c r="C34" s="1">
        <v>0</v>
      </c>
      <c r="D34" s="1">
        <v>0</v>
      </c>
    </row>
    <row r="35" spans="1:4" x14ac:dyDescent="0.3">
      <c r="A35">
        <v>64020</v>
      </c>
      <c r="B35" t="s">
        <v>51</v>
      </c>
      <c r="C35" s="1">
        <v>0</v>
      </c>
      <c r="D35" s="1">
        <v>0</v>
      </c>
    </row>
    <row r="36" spans="1:4" x14ac:dyDescent="0.3">
      <c r="A36">
        <v>64060</v>
      </c>
      <c r="B36" t="s">
        <v>52</v>
      </c>
      <c r="C36" s="1">
        <v>0</v>
      </c>
      <c r="D36" s="1">
        <v>0</v>
      </c>
    </row>
    <row r="37" spans="1:4" x14ac:dyDescent="0.3">
      <c r="A37">
        <v>64100</v>
      </c>
      <c r="B37" t="s">
        <v>53</v>
      </c>
      <c r="C37" s="1">
        <v>0</v>
      </c>
      <c r="D37" s="1">
        <v>0</v>
      </c>
    </row>
    <row r="38" spans="1:4" x14ac:dyDescent="0.3">
      <c r="C38"/>
      <c r="D38"/>
    </row>
    <row r="39" spans="1:4" x14ac:dyDescent="0.3">
      <c r="C39"/>
      <c r="D39"/>
    </row>
    <row r="40" spans="1:4" x14ac:dyDescent="0.3">
      <c r="C40"/>
      <c r="D40"/>
    </row>
    <row r="41" spans="1:4" x14ac:dyDescent="0.3">
      <c r="C41"/>
      <c r="D41"/>
    </row>
    <row r="42" spans="1:4" x14ac:dyDescent="0.3">
      <c r="C42"/>
      <c r="D42"/>
    </row>
    <row r="43" spans="1:4" x14ac:dyDescent="0.3">
      <c r="C43"/>
      <c r="D43"/>
    </row>
    <row r="44" spans="1:4" x14ac:dyDescent="0.3">
      <c r="C44"/>
      <c r="D44"/>
    </row>
    <row r="45" spans="1:4" x14ac:dyDescent="0.3">
      <c r="C45"/>
      <c r="D45"/>
    </row>
    <row r="46" spans="1:4" x14ac:dyDescent="0.3">
      <c r="C46"/>
      <c r="D46"/>
    </row>
    <row r="47" spans="1:4" x14ac:dyDescent="0.3">
      <c r="C47"/>
      <c r="D47"/>
    </row>
    <row r="48" spans="1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  <row r="59" spans="3:4" x14ac:dyDescent="0.3">
      <c r="C59"/>
      <c r="D59"/>
    </row>
    <row r="60" spans="3:4" x14ac:dyDescent="0.3">
      <c r="C60"/>
      <c r="D60"/>
    </row>
    <row r="61" spans="3:4" x14ac:dyDescent="0.3">
      <c r="C61"/>
      <c r="D61"/>
    </row>
    <row r="62" spans="3:4" x14ac:dyDescent="0.3">
      <c r="C62"/>
      <c r="D62"/>
    </row>
    <row r="63" spans="3:4" x14ac:dyDescent="0.3">
      <c r="C63"/>
      <c r="D63"/>
    </row>
    <row r="64" spans="3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4" x14ac:dyDescent="0.3">
      <c r="C129"/>
      <c r="D129"/>
    </row>
    <row r="130" spans="3:4" x14ac:dyDescent="0.3">
      <c r="C130"/>
      <c r="D130"/>
    </row>
    <row r="131" spans="3:4" x14ac:dyDescent="0.3">
      <c r="C131"/>
      <c r="D131"/>
    </row>
    <row r="132" spans="3:4" x14ac:dyDescent="0.3">
      <c r="C132"/>
      <c r="D132"/>
    </row>
    <row r="133" spans="3:4" x14ac:dyDescent="0.3">
      <c r="C133"/>
      <c r="D133"/>
    </row>
    <row r="134" spans="3:4" x14ac:dyDescent="0.3">
      <c r="C134"/>
      <c r="D134"/>
    </row>
    <row r="135" spans="3:4" x14ac:dyDescent="0.3">
      <c r="C135"/>
      <c r="D135"/>
    </row>
    <row r="136" spans="3:4" x14ac:dyDescent="0.3">
      <c r="C136"/>
      <c r="D136"/>
    </row>
    <row r="137" spans="3:4" x14ac:dyDescent="0.3">
      <c r="C137"/>
      <c r="D137"/>
    </row>
    <row r="138" spans="3:4" x14ac:dyDescent="0.3">
      <c r="C138"/>
      <c r="D138"/>
    </row>
    <row r="139" spans="3:4" x14ac:dyDescent="0.3">
      <c r="C139"/>
      <c r="D139"/>
    </row>
    <row r="140" spans="3:4" x14ac:dyDescent="0.3">
      <c r="C140"/>
      <c r="D140"/>
    </row>
    <row r="141" spans="3:4" x14ac:dyDescent="0.3">
      <c r="C141"/>
      <c r="D141"/>
    </row>
    <row r="142" spans="3:4" x14ac:dyDescent="0.3">
      <c r="C142"/>
      <c r="D142"/>
    </row>
    <row r="143" spans="3:4" x14ac:dyDescent="0.3">
      <c r="C143"/>
      <c r="D143"/>
    </row>
    <row r="144" spans="3:4" x14ac:dyDescent="0.3">
      <c r="C144"/>
      <c r="D144"/>
    </row>
    <row r="145" spans="3:4" x14ac:dyDescent="0.3">
      <c r="C145"/>
      <c r="D145"/>
    </row>
    <row r="146" spans="3:4" x14ac:dyDescent="0.3">
      <c r="C146"/>
      <c r="D146"/>
    </row>
    <row r="147" spans="3:4" x14ac:dyDescent="0.3">
      <c r="C147"/>
      <c r="D147"/>
    </row>
    <row r="148" spans="3:4" x14ac:dyDescent="0.3">
      <c r="C148"/>
      <c r="D148"/>
    </row>
    <row r="149" spans="3:4" x14ac:dyDescent="0.3">
      <c r="C149"/>
      <c r="D149"/>
    </row>
    <row r="150" spans="3:4" x14ac:dyDescent="0.3">
      <c r="C150"/>
      <c r="D150"/>
    </row>
    <row r="151" spans="3:4" x14ac:dyDescent="0.3">
      <c r="C151"/>
      <c r="D151"/>
    </row>
    <row r="152" spans="3:4" x14ac:dyDescent="0.3">
      <c r="C152"/>
      <c r="D152"/>
    </row>
    <row r="153" spans="3:4" x14ac:dyDescent="0.3">
      <c r="C153"/>
      <c r="D153"/>
    </row>
    <row r="154" spans="3:4" x14ac:dyDescent="0.3">
      <c r="C154"/>
      <c r="D154"/>
    </row>
    <row r="155" spans="3:4" x14ac:dyDescent="0.3">
      <c r="C155"/>
      <c r="D155"/>
    </row>
    <row r="156" spans="3:4" x14ac:dyDescent="0.3">
      <c r="C156"/>
      <c r="D156"/>
    </row>
    <row r="157" spans="3:4" x14ac:dyDescent="0.3">
      <c r="C157"/>
      <c r="D157"/>
    </row>
    <row r="158" spans="3:4" x14ac:dyDescent="0.3">
      <c r="C158"/>
      <c r="D158"/>
    </row>
    <row r="159" spans="3:4" x14ac:dyDescent="0.3">
      <c r="C159"/>
      <c r="D159"/>
    </row>
    <row r="160" spans="3:4" x14ac:dyDescent="0.3">
      <c r="C160"/>
      <c r="D160"/>
    </row>
    <row r="161" spans="3:4" x14ac:dyDescent="0.3">
      <c r="C161"/>
      <c r="D161"/>
    </row>
    <row r="162" spans="3:4" x14ac:dyDescent="0.3">
      <c r="C162"/>
      <c r="D162"/>
    </row>
    <row r="163" spans="3:4" x14ac:dyDescent="0.3">
      <c r="C163"/>
      <c r="D163"/>
    </row>
    <row r="164" spans="3:4" x14ac:dyDescent="0.3">
      <c r="C164"/>
      <c r="D164"/>
    </row>
    <row r="165" spans="3:4" x14ac:dyDescent="0.3">
      <c r="C165"/>
      <c r="D165"/>
    </row>
    <row r="166" spans="3:4" x14ac:dyDescent="0.3">
      <c r="C166"/>
      <c r="D166"/>
    </row>
    <row r="167" spans="3:4" x14ac:dyDescent="0.3">
      <c r="C167"/>
      <c r="D167"/>
    </row>
    <row r="168" spans="3:4" x14ac:dyDescent="0.3">
      <c r="C168"/>
      <c r="D168"/>
    </row>
    <row r="169" spans="3:4" x14ac:dyDescent="0.3">
      <c r="C169"/>
      <c r="D169"/>
    </row>
    <row r="170" spans="3:4" x14ac:dyDescent="0.3">
      <c r="C170"/>
      <c r="D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LÆSMIG</vt:lpstr>
      <vt:lpstr>Skatteregnskab</vt:lpstr>
      <vt:lpstr>Resultatopgørelse</vt:lpstr>
      <vt:lpstr>Balance</vt:lpstr>
      <vt:lpstr>Saldobalance</vt:lpstr>
      <vt:lpstr>in_saldo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khp</dc:creator>
  <cp:lastModifiedBy>Kai Harrekilde-Petersen</cp:lastModifiedBy>
  <cp:lastPrinted>2021-06-08T19:10:39Z</cp:lastPrinted>
  <dcterms:created xsi:type="dcterms:W3CDTF">2021-06-06T12:18:16Z</dcterms:created>
  <dcterms:modified xsi:type="dcterms:W3CDTF">2021-12-10T19:17:14Z</dcterms:modified>
</cp:coreProperties>
</file>