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9320" windowHeight="8640"/>
  </bookViews>
  <sheets>
    <sheet name="incubations Sylt1" sheetId="12" r:id="rId1"/>
    <sheet name="Label" sheetId="16" r:id="rId2"/>
  </sheets>
  <calcPr calcId="145621"/>
</workbook>
</file>

<file path=xl/calcChain.xml><?xml version="1.0" encoding="utf-8"?>
<calcChain xmlns="http://schemas.openxmlformats.org/spreadsheetml/2006/main">
  <c r="G6" i="16" l="1"/>
  <c r="G13" i="12"/>
  <c r="E17" i="12"/>
  <c r="E13" i="12"/>
  <c r="D13" i="12"/>
  <c r="E19" i="12"/>
  <c r="E23" i="12"/>
  <c r="E7" i="12"/>
  <c r="E8" i="12" s="1"/>
  <c r="E6" i="12"/>
  <c r="E16" i="12" s="1"/>
  <c r="E18" i="12" l="1"/>
  <c r="E20" i="12" s="1"/>
  <c r="G7" i="16"/>
  <c r="F6" i="16"/>
  <c r="F7" i="16" s="1"/>
  <c r="F8" i="16" s="1"/>
  <c r="F9" i="16" s="1"/>
  <c r="E9" i="16"/>
  <c r="E6" i="16"/>
  <c r="E7" i="16" s="1"/>
  <c r="E8" i="16" s="1"/>
  <c r="C6" i="16"/>
  <c r="D6" i="16"/>
  <c r="D7" i="16" s="1"/>
  <c r="D8" i="16" s="1"/>
  <c r="D9" i="16" s="1"/>
  <c r="C7" i="16"/>
  <c r="C8" i="16" s="1"/>
  <c r="G9" i="16" l="1"/>
  <c r="G8" i="16"/>
  <c r="D23" i="12"/>
  <c r="C23" i="12"/>
  <c r="C13" i="12"/>
  <c r="C19" i="12" s="1"/>
  <c r="C6" i="12"/>
  <c r="D6" i="12"/>
  <c r="D16" i="12" s="1"/>
  <c r="D19" i="12"/>
  <c r="D7" i="12" l="1"/>
  <c r="D8" i="12" s="1"/>
  <c r="D17" i="12" s="1"/>
  <c r="D18" i="12" s="1"/>
  <c r="D20" i="12" s="1"/>
  <c r="C16" i="12"/>
  <c r="C7" i="12"/>
  <c r="C8" i="12" s="1"/>
  <c r="C17" i="12" s="1"/>
  <c r="C18" i="12" s="1"/>
  <c r="C20" i="12" s="1"/>
</calcChain>
</file>

<file path=xl/sharedStrings.xml><?xml version="1.0" encoding="utf-8"?>
<sst xmlns="http://schemas.openxmlformats.org/spreadsheetml/2006/main" count="101" uniqueCount="81">
  <si>
    <t>diameter</t>
  </si>
  <si>
    <t>cm</t>
  </si>
  <si>
    <t>column height</t>
  </si>
  <si>
    <t>area</t>
  </si>
  <si>
    <t>cm²</t>
  </si>
  <si>
    <t>total volume</t>
  </si>
  <si>
    <t>ml</t>
  </si>
  <si>
    <t>pore volume</t>
  </si>
  <si>
    <t>porosity</t>
  </si>
  <si>
    <t>%</t>
  </si>
  <si>
    <t>inflow conc.</t>
  </si>
  <si>
    <t>outflow conc.</t>
  </si>
  <si>
    <t>Conc. difference</t>
  </si>
  <si>
    <t>Flow rate pump</t>
  </si>
  <si>
    <t>ml/min</t>
  </si>
  <si>
    <t>Flow rate measured</t>
  </si>
  <si>
    <t>Porewater flow</t>
  </si>
  <si>
    <t>µm/s</t>
  </si>
  <si>
    <t>Retention time</t>
  </si>
  <si>
    <t>min</t>
  </si>
  <si>
    <t>estimated O2 rate</t>
  </si>
  <si>
    <t>µM/h</t>
  </si>
  <si>
    <t>O2 gradient</t>
  </si>
  <si>
    <t>µM/cm</t>
  </si>
  <si>
    <t>time for zero O2</t>
  </si>
  <si>
    <t>h</t>
  </si>
  <si>
    <t>Temperature</t>
  </si>
  <si>
    <t>Oxygen</t>
  </si>
  <si>
    <t>Salinity</t>
  </si>
  <si>
    <t>°C</t>
  </si>
  <si>
    <t>µmol/l</t>
  </si>
  <si>
    <t>PSU</t>
  </si>
  <si>
    <t>m/s</t>
  </si>
  <si>
    <t>Pa</t>
  </si>
  <si>
    <t>m²</t>
  </si>
  <si>
    <t>Permeability</t>
  </si>
  <si>
    <t>mm</t>
  </si>
  <si>
    <t>kin. Viscosity</t>
  </si>
  <si>
    <t>m²/s</t>
  </si>
  <si>
    <t>Density</t>
  </si>
  <si>
    <t>kg/m³</t>
  </si>
  <si>
    <t>Core Basics</t>
  </si>
  <si>
    <t>Core Number</t>
  </si>
  <si>
    <t>Rates while purging</t>
  </si>
  <si>
    <t>distance between ports</t>
  </si>
  <si>
    <t>Flow rate pump 1</t>
  </si>
  <si>
    <t>Flow rate pump 2</t>
  </si>
  <si>
    <t>Flow rate measured 1</t>
  </si>
  <si>
    <t>Flow rate measured 2</t>
  </si>
  <si>
    <t>Porewater flow 1</t>
  </si>
  <si>
    <t>Porewater flow 2</t>
  </si>
  <si>
    <t>Darcy Flow 1</t>
  </si>
  <si>
    <t>Darcy Flow 2</t>
  </si>
  <si>
    <t>mm watercolumn 1</t>
  </si>
  <si>
    <t>mm watercolumn 2</t>
  </si>
  <si>
    <t>Pressure 1</t>
  </si>
  <si>
    <t>Pressure 2</t>
  </si>
  <si>
    <t>Permeability 1</t>
  </si>
  <si>
    <t>Permeability 2</t>
  </si>
  <si>
    <t>Stock addition</t>
  </si>
  <si>
    <t>L</t>
  </si>
  <si>
    <t>µmol</t>
  </si>
  <si>
    <t>Target mol</t>
  </si>
  <si>
    <t>µM</t>
  </si>
  <si>
    <t>Stock Conc</t>
  </si>
  <si>
    <t>Target Conc</t>
  </si>
  <si>
    <t>Vol</t>
  </si>
  <si>
    <t>Station Sylt1</t>
  </si>
  <si>
    <t>25.8.</t>
  </si>
  <si>
    <t>26.8.</t>
  </si>
  <si>
    <t>Sylt2</t>
  </si>
  <si>
    <t>27.8.</t>
  </si>
  <si>
    <t>28.8.</t>
  </si>
  <si>
    <t>NOAH-E</t>
  </si>
  <si>
    <t>31.8.</t>
  </si>
  <si>
    <t>Low Water</t>
  </si>
  <si>
    <t>Seep</t>
  </si>
  <si>
    <t>Lagoon</t>
  </si>
  <si>
    <t>Set to high flow rate (10 ml/min)</t>
  </si>
  <si>
    <t>l</t>
  </si>
  <si>
    <t>Nitrate Label addition 2ml / 5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</si>
</sst>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E+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1" applyNumberFormat="0" applyAlignment="0" applyProtection="0"/>
    <xf numFmtId="0" fontId="11" fillId="20" borderId="2" applyNumberFormat="0" applyAlignment="0" applyProtection="0"/>
    <xf numFmtId="0" fontId="12" fillId="7" borderId="2" applyNumberFormat="0" applyAlignment="0" applyProtection="0"/>
    <xf numFmtId="0" fontId="13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21" borderId="0" applyNumberFormat="0" applyBorder="0" applyAlignment="0" applyProtection="0"/>
    <xf numFmtId="0" fontId="6" fillId="0" borderId="0"/>
    <xf numFmtId="0" fontId="8" fillId="0" borderId="0"/>
    <xf numFmtId="0" fontId="8" fillId="22" borderId="4" applyNumberFormat="0" applyFont="0" applyAlignment="0" applyProtection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23" borderId="9" applyNumberFormat="0" applyAlignment="0" applyProtection="0"/>
    <xf numFmtId="0" fontId="2" fillId="0" borderId="0"/>
  </cellStyleXfs>
  <cellXfs count="54">
    <xf numFmtId="0" fontId="0" fillId="0" borderId="0" xfId="0"/>
    <xf numFmtId="0" fontId="8" fillId="0" borderId="0" xfId="33"/>
    <xf numFmtId="0" fontId="5" fillId="0" borderId="13" xfId="33" applyFont="1" applyBorder="1" applyAlignment="1">
      <alignment horizontal="left" vertical="center"/>
    </xf>
    <xf numFmtId="0" fontId="5" fillId="0" borderId="0" xfId="33" applyFont="1" applyBorder="1" applyAlignment="1">
      <alignment horizontal="center" vertical="center"/>
    </xf>
    <xf numFmtId="0" fontId="6" fillId="0" borderId="13" xfId="33" applyFont="1" applyBorder="1"/>
    <xf numFmtId="0" fontId="6" fillId="0" borderId="0" xfId="33" applyFont="1" applyBorder="1"/>
    <xf numFmtId="2" fontId="6" fillId="0" borderId="0" xfId="33" applyNumberFormat="1" applyFont="1" applyBorder="1"/>
    <xf numFmtId="2" fontId="7" fillId="0" borderId="0" xfId="33" applyNumberFormat="1" applyFont="1" applyBorder="1"/>
    <xf numFmtId="0" fontId="6" fillId="0" borderId="13" xfId="33" applyFont="1" applyFill="1" applyBorder="1"/>
    <xf numFmtId="0" fontId="6" fillId="0" borderId="14" xfId="33" applyFont="1" applyBorder="1"/>
    <xf numFmtId="0" fontId="6" fillId="0" borderId="15" xfId="33" applyFont="1" applyBorder="1"/>
    <xf numFmtId="2" fontId="7" fillId="0" borderId="15" xfId="33" applyNumberFormat="1" applyFont="1" applyBorder="1"/>
    <xf numFmtId="165" fontId="6" fillId="0" borderId="0" xfId="33" applyNumberFormat="1" applyFont="1" applyBorder="1"/>
    <xf numFmtId="165" fontId="7" fillId="0" borderId="0" xfId="33" applyNumberFormat="1" applyFont="1" applyBorder="1"/>
    <xf numFmtId="165" fontId="6" fillId="0" borderId="0" xfId="33" applyNumberFormat="1" applyFont="1" applyFill="1" applyBorder="1"/>
    <xf numFmtId="1" fontId="6" fillId="0" borderId="0" xfId="33" applyNumberFormat="1" applyFont="1" applyBorder="1"/>
    <xf numFmtId="0" fontId="4" fillId="0" borderId="13" xfId="33" applyFont="1" applyFill="1" applyBorder="1"/>
    <xf numFmtId="165" fontId="4" fillId="0" borderId="0" xfId="33" applyNumberFormat="1" applyFont="1" applyFill="1" applyBorder="1"/>
    <xf numFmtId="165" fontId="4" fillId="0" borderId="0" xfId="33" applyNumberFormat="1" applyFont="1" applyBorder="1"/>
    <xf numFmtId="0" fontId="4" fillId="0" borderId="0" xfId="33" applyFont="1" applyBorder="1"/>
    <xf numFmtId="2" fontId="6" fillId="0" borderId="15" xfId="33" applyNumberFormat="1" applyFont="1" applyBorder="1"/>
    <xf numFmtId="0" fontId="6" fillId="0" borderId="10" xfId="33" applyFont="1" applyBorder="1" applyAlignment="1">
      <alignment horizontal="left"/>
    </xf>
    <xf numFmtId="0" fontId="6" fillId="0" borderId="16" xfId="33" applyFont="1" applyBorder="1" applyAlignment="1">
      <alignment horizontal="left"/>
    </xf>
    <xf numFmtId="0" fontId="7" fillId="0" borderId="16" xfId="33" applyFont="1" applyBorder="1" applyAlignment="1">
      <alignment horizontal="right"/>
    </xf>
    <xf numFmtId="0" fontId="6" fillId="0" borderId="13" xfId="33" applyFont="1" applyBorder="1" applyAlignment="1">
      <alignment horizontal="left"/>
    </xf>
    <xf numFmtId="0" fontId="6" fillId="0" borderId="0" xfId="33" applyFont="1" applyBorder="1" applyAlignment="1">
      <alignment horizontal="left"/>
    </xf>
    <xf numFmtId="0" fontId="7" fillId="0" borderId="0" xfId="33" applyFont="1" applyBorder="1" applyAlignment="1">
      <alignment horizontal="right"/>
    </xf>
    <xf numFmtId="164" fontId="6" fillId="0" borderId="14" xfId="33" applyNumberFormat="1" applyFont="1" applyBorder="1" applyAlignment="1">
      <alignment horizontal="left"/>
    </xf>
    <xf numFmtId="0" fontId="6" fillId="0" borderId="15" xfId="33" applyFont="1" applyBorder="1" applyAlignment="1">
      <alignment horizontal="left"/>
    </xf>
    <xf numFmtId="165" fontId="6" fillId="0" borderId="15" xfId="33" applyNumberFormat="1" applyFont="1" applyBorder="1" applyAlignment="1">
      <alignment horizontal="right"/>
    </xf>
    <xf numFmtId="11" fontId="6" fillId="0" borderId="0" xfId="33" applyNumberFormat="1" applyFont="1" applyBorder="1"/>
    <xf numFmtId="0" fontId="7" fillId="0" borderId="0" xfId="33" applyFont="1" applyBorder="1"/>
    <xf numFmtId="166" fontId="4" fillId="0" borderId="0" xfId="33" applyNumberFormat="1" applyFont="1" applyBorder="1"/>
    <xf numFmtId="0" fontId="4" fillId="0" borderId="14" xfId="33" applyFont="1" applyFill="1" applyBorder="1"/>
    <xf numFmtId="165" fontId="4" fillId="0" borderId="15" xfId="33" applyNumberFormat="1" applyFont="1" applyFill="1" applyBorder="1"/>
    <xf numFmtId="0" fontId="8" fillId="0" borderId="0" xfId="33" applyFont="1"/>
    <xf numFmtId="166" fontId="8" fillId="0" borderId="0" xfId="33" applyNumberFormat="1" applyFont="1"/>
    <xf numFmtId="0" fontId="13" fillId="0" borderId="0" xfId="33" applyFont="1" applyBorder="1" applyAlignment="1">
      <alignment horizontal="center" vertical="center"/>
    </xf>
    <xf numFmtId="166" fontId="4" fillId="0" borderId="15" xfId="33" applyNumberFormat="1" applyFont="1" applyBorder="1"/>
    <xf numFmtId="0" fontId="3" fillId="0" borderId="13" xfId="33" applyFont="1" applyBorder="1" applyAlignment="1">
      <alignment horizontal="center" vertical="center"/>
    </xf>
    <xf numFmtId="0" fontId="3" fillId="0" borderId="0" xfId="33" applyFont="1" applyBorder="1" applyAlignment="1">
      <alignment horizontal="center" vertical="center"/>
    </xf>
    <xf numFmtId="0" fontId="13" fillId="0" borderId="0" xfId="33" applyFont="1" applyBorder="1" applyAlignment="1">
      <alignment horizontal="center" vertical="center"/>
    </xf>
    <xf numFmtId="0" fontId="7" fillId="0" borderId="0" xfId="33" applyNumberFormat="1" applyFont="1" applyBorder="1"/>
    <xf numFmtId="0" fontId="2" fillId="0" borderId="0" xfId="44"/>
    <xf numFmtId="164" fontId="2" fillId="0" borderId="0" xfId="44" applyNumberFormat="1"/>
    <xf numFmtId="0" fontId="3" fillId="0" borderId="17" xfId="33" applyFont="1" applyBorder="1" applyAlignment="1">
      <alignment horizontal="center" vertical="center"/>
    </xf>
    <xf numFmtId="0" fontId="3" fillId="0" borderId="11" xfId="33" applyFont="1" applyBorder="1" applyAlignment="1">
      <alignment horizontal="center" vertical="center"/>
    </xf>
    <xf numFmtId="0" fontId="13" fillId="0" borderId="11" xfId="33" applyFont="1" applyBorder="1" applyAlignment="1">
      <alignment horizontal="center" vertical="center"/>
    </xf>
    <xf numFmtId="0" fontId="13" fillId="0" borderId="12" xfId="33" applyFont="1" applyBorder="1" applyAlignment="1">
      <alignment horizontal="center" vertical="center"/>
    </xf>
    <xf numFmtId="0" fontId="3" fillId="0" borderId="17" xfId="32" applyFont="1" applyBorder="1" applyAlignment="1">
      <alignment horizontal="center" vertical="center"/>
    </xf>
    <xf numFmtId="0" fontId="3" fillId="0" borderId="11" xfId="32" applyFont="1" applyBorder="1" applyAlignment="1">
      <alignment horizontal="center" vertical="center"/>
    </xf>
    <xf numFmtId="0" fontId="13" fillId="0" borderId="11" xfId="33" applyFont="1" applyBorder="1" applyAlignment="1"/>
    <xf numFmtId="20" fontId="8" fillId="0" borderId="0" xfId="33" applyNumberFormat="1"/>
    <xf numFmtId="0" fontId="1" fillId="0" borderId="0" xfId="44" applyFont="1"/>
  </cellXfs>
  <cellStyles count="45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" xfId="19"/>
    <cellStyle name="Akzent2" xfId="20"/>
    <cellStyle name="Akzent3" xfId="21"/>
    <cellStyle name="Akzent4" xfId="22"/>
    <cellStyle name="Akzent5" xfId="23"/>
    <cellStyle name="Akzent6" xfId="24"/>
    <cellStyle name="Ausgabe" xfId="25"/>
    <cellStyle name="Berechnung" xfId="26"/>
    <cellStyle name="Eingabe" xfId="27"/>
    <cellStyle name="Ergebnis" xfId="28"/>
    <cellStyle name="Erklärender Text" xfId="29"/>
    <cellStyle name="Gut" xfId="30"/>
    <cellStyle name="Neutral" xfId="31" builtinId="28" customBuiltin="1"/>
    <cellStyle name="Normal" xfId="0" builtinId="0"/>
    <cellStyle name="Normal 2" xfId="32"/>
    <cellStyle name="Normal 3" xfId="44"/>
    <cellStyle name="Normal_Book2" xfId="33"/>
    <cellStyle name="Notiz" xfId="34"/>
    <cellStyle name="Schlecht" xfId="35"/>
    <cellStyle name="Überschrift" xfId="36"/>
    <cellStyle name="Überschrift 1" xfId="37"/>
    <cellStyle name="Überschrift 2" xfId="38"/>
    <cellStyle name="Überschrift 3" xfId="39"/>
    <cellStyle name="Überschrift 4" xfId="40"/>
    <cellStyle name="Verknüpfte Zelle" xfId="41"/>
    <cellStyle name="Warnender Text" xfId="42"/>
    <cellStyle name="Zelle überprüfen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K13" sqref="K13"/>
    </sheetView>
  </sheetViews>
  <sheetFormatPr defaultColWidth="9.109375" defaultRowHeight="14.4" x14ac:dyDescent="0.3"/>
  <cols>
    <col min="1" max="1" width="21" style="35" customWidth="1"/>
    <col min="2" max="2" width="10.109375" style="35" customWidth="1"/>
    <col min="3" max="5" width="9.109375" style="35"/>
    <col min="6" max="16384" width="9.109375" style="1"/>
  </cols>
  <sheetData>
    <row r="1" spans="1:11" ht="15" thickBot="1" x14ac:dyDescent="0.35">
      <c r="A1" s="45" t="s">
        <v>41</v>
      </c>
      <c r="B1" s="46"/>
      <c r="C1" s="47"/>
      <c r="D1" s="48"/>
      <c r="E1" s="1"/>
    </row>
    <row r="2" spans="1:11" ht="15" thickTop="1" x14ac:dyDescent="0.3">
      <c r="A2" s="39"/>
      <c r="B2" s="40"/>
      <c r="C2" s="37"/>
      <c r="D2" s="41"/>
      <c r="E2" s="41"/>
    </row>
    <row r="3" spans="1:11" x14ac:dyDescent="0.3">
      <c r="A3" s="2" t="s">
        <v>42</v>
      </c>
      <c r="B3" s="3"/>
      <c r="C3" s="3">
        <v>1</v>
      </c>
      <c r="D3" s="3">
        <v>2</v>
      </c>
      <c r="E3" s="3">
        <v>3</v>
      </c>
      <c r="I3" s="1">
        <v>1</v>
      </c>
      <c r="J3" s="1" t="s">
        <v>75</v>
      </c>
      <c r="K3" s="1">
        <v>1</v>
      </c>
    </row>
    <row r="4" spans="1:11" x14ac:dyDescent="0.3">
      <c r="A4" s="4" t="s">
        <v>0</v>
      </c>
      <c r="B4" s="5" t="s">
        <v>1</v>
      </c>
      <c r="C4" s="6">
        <v>9</v>
      </c>
      <c r="D4" s="6">
        <v>9</v>
      </c>
      <c r="E4" s="6">
        <v>9</v>
      </c>
      <c r="I4" s="1">
        <v>2</v>
      </c>
      <c r="J4" s="1" t="s">
        <v>76</v>
      </c>
      <c r="K4" s="1">
        <v>3</v>
      </c>
    </row>
    <row r="5" spans="1:11" x14ac:dyDescent="0.3">
      <c r="A5" s="4" t="s">
        <v>2</v>
      </c>
      <c r="B5" s="5" t="s">
        <v>1</v>
      </c>
      <c r="C5" s="7">
        <v>20.6</v>
      </c>
      <c r="D5" s="7">
        <v>22.6</v>
      </c>
      <c r="E5" s="7">
        <v>23</v>
      </c>
      <c r="I5" s="1">
        <v>3</v>
      </c>
      <c r="J5" s="1" t="s">
        <v>77</v>
      </c>
      <c r="K5" s="1">
        <v>4</v>
      </c>
    </row>
    <row r="6" spans="1:11" x14ac:dyDescent="0.3">
      <c r="A6" s="4" t="s">
        <v>3</v>
      </c>
      <c r="B6" s="5" t="s">
        <v>4</v>
      </c>
      <c r="C6" s="6">
        <f t="shared" ref="C6:D6" si="0">PI()*(C4/2)^2</f>
        <v>63.617251235193308</v>
      </c>
      <c r="D6" s="6">
        <f t="shared" si="0"/>
        <v>63.617251235193308</v>
      </c>
      <c r="E6" s="6">
        <f t="shared" ref="E6" si="1">PI()*(E4/2)^2</f>
        <v>63.617251235193308</v>
      </c>
    </row>
    <row r="7" spans="1:11" x14ac:dyDescent="0.3">
      <c r="A7" s="4" t="s">
        <v>5</v>
      </c>
      <c r="B7" s="5" t="s">
        <v>6</v>
      </c>
      <c r="C7" s="6">
        <f t="shared" ref="C7:D7" si="2">C6*C5</f>
        <v>1310.5153754449823</v>
      </c>
      <c r="D7" s="6">
        <f t="shared" si="2"/>
        <v>1437.7498779153689</v>
      </c>
      <c r="E7" s="6">
        <f t="shared" ref="E7" si="3">E6*E5</f>
        <v>1463.1967784094461</v>
      </c>
    </row>
    <row r="8" spans="1:11" x14ac:dyDescent="0.3">
      <c r="A8" s="8" t="s">
        <v>7</v>
      </c>
      <c r="B8" s="5" t="s">
        <v>6</v>
      </c>
      <c r="C8" s="6">
        <f t="shared" ref="C8:D8" si="4">C7*C9</f>
        <v>504.5484195463182</v>
      </c>
      <c r="D8" s="6">
        <f t="shared" si="4"/>
        <v>553.53370299741698</v>
      </c>
      <c r="E8" s="6">
        <f t="shared" ref="E8" si="5">E7*E9</f>
        <v>563.33075968763671</v>
      </c>
      <c r="I8" s="1">
        <v>21.03</v>
      </c>
      <c r="J8" s="52">
        <v>0.63541666666666663</v>
      </c>
      <c r="K8" s="1" t="s">
        <v>78</v>
      </c>
    </row>
    <row r="9" spans="1:11" ht="15" thickBot="1" x14ac:dyDescent="0.35">
      <c r="A9" s="9" t="s">
        <v>8</v>
      </c>
      <c r="B9" s="10" t="s">
        <v>9</v>
      </c>
      <c r="C9" s="11">
        <v>0.38500000000000001</v>
      </c>
      <c r="D9" s="11">
        <v>0.38500000000000001</v>
      </c>
      <c r="E9" s="11">
        <v>0.38500000000000001</v>
      </c>
    </row>
    <row r="10" spans="1:11" ht="15" thickBot="1" x14ac:dyDescent="0.35">
      <c r="A10" s="45" t="s">
        <v>43</v>
      </c>
      <c r="B10" s="46"/>
      <c r="C10" s="47"/>
      <c r="D10" s="47"/>
      <c r="E10" s="1"/>
    </row>
    <row r="11" spans="1:11" ht="15" thickTop="1" x14ac:dyDescent="0.3">
      <c r="A11" s="4" t="s">
        <v>10</v>
      </c>
      <c r="B11" s="12" t="s">
        <v>9</v>
      </c>
      <c r="C11" s="13">
        <v>100</v>
      </c>
      <c r="D11" s="13">
        <v>100</v>
      </c>
      <c r="E11" s="13">
        <v>100</v>
      </c>
      <c r="I11" s="52">
        <v>0.91875000000000007</v>
      </c>
      <c r="J11" s="52">
        <v>0.36458333333333331</v>
      </c>
      <c r="K11" s="1" t="s">
        <v>80</v>
      </c>
    </row>
    <row r="12" spans="1:11" x14ac:dyDescent="0.3">
      <c r="A12" s="4" t="s">
        <v>11</v>
      </c>
      <c r="B12" s="12" t="s">
        <v>9</v>
      </c>
      <c r="C12" s="13">
        <v>45.6</v>
      </c>
      <c r="D12" s="12">
        <v>76.2</v>
      </c>
      <c r="E12" s="12">
        <v>57.6</v>
      </c>
    </row>
    <row r="13" spans="1:11" x14ac:dyDescent="0.3">
      <c r="A13" s="8" t="s">
        <v>12</v>
      </c>
      <c r="B13" s="12" t="s">
        <v>9</v>
      </c>
      <c r="C13" s="12">
        <f t="shared" ref="C13:D13" si="6">C11-C12</f>
        <v>54.4</v>
      </c>
      <c r="D13" s="12">
        <f t="shared" ref="D12:E13" si="7">D11-D12</f>
        <v>23.799999999999997</v>
      </c>
      <c r="E13" s="12">
        <f>E11-E12</f>
        <v>42.4</v>
      </c>
      <c r="G13" s="1">
        <f>6.5/50*60</f>
        <v>7.8000000000000007</v>
      </c>
    </row>
    <row r="14" spans="1:11" x14ac:dyDescent="0.3">
      <c r="A14" s="8" t="s">
        <v>13</v>
      </c>
      <c r="B14" s="14" t="s">
        <v>14</v>
      </c>
      <c r="C14" s="13">
        <v>1</v>
      </c>
      <c r="D14" s="13">
        <v>1</v>
      </c>
      <c r="E14" s="13">
        <v>1</v>
      </c>
    </row>
    <row r="15" spans="1:11" x14ac:dyDescent="0.3">
      <c r="A15" s="8" t="s">
        <v>15</v>
      </c>
      <c r="B15" s="14" t="s">
        <v>14</v>
      </c>
      <c r="C15" s="13">
        <v>1</v>
      </c>
      <c r="D15" s="12">
        <v>1</v>
      </c>
      <c r="E15" s="12">
        <v>1</v>
      </c>
    </row>
    <row r="16" spans="1:11" x14ac:dyDescent="0.3">
      <c r="A16" s="8" t="s">
        <v>16</v>
      </c>
      <c r="B16" s="14" t="s">
        <v>17</v>
      </c>
      <c r="C16" s="15">
        <f t="shared" ref="C16:D16" si="8">C15/C$6/C$9*10000/60</f>
        <v>6.8047648160716303</v>
      </c>
      <c r="D16" s="15">
        <f t="shared" si="8"/>
        <v>6.8047648160716303</v>
      </c>
      <c r="E16" s="15">
        <f t="shared" ref="E16" si="9">E15/E$6/E$9*10000/60</f>
        <v>6.8047648160716303</v>
      </c>
    </row>
    <row r="17" spans="1:5" x14ac:dyDescent="0.3">
      <c r="A17" s="16" t="s">
        <v>18</v>
      </c>
      <c r="B17" s="17" t="s">
        <v>19</v>
      </c>
      <c r="C17" s="18">
        <f t="shared" ref="C17:E17" si="10">C$8/C15</f>
        <v>504.5484195463182</v>
      </c>
      <c r="D17" s="18">
        <f t="shared" si="10"/>
        <v>553.53370299741698</v>
      </c>
      <c r="E17" s="18">
        <f t="shared" si="10"/>
        <v>563.33075968763671</v>
      </c>
    </row>
    <row r="18" spans="1:5" x14ac:dyDescent="0.3">
      <c r="A18" s="16" t="s">
        <v>20</v>
      </c>
      <c r="B18" s="19" t="s">
        <v>21</v>
      </c>
      <c r="C18" s="18">
        <f t="shared" ref="C18:D18" si="11">C13/(C17/60)*C23/100</f>
        <v>16.606568891274033</v>
      </c>
      <c r="D18" s="18">
        <f t="shared" si="11"/>
        <v>6.6224204483454523</v>
      </c>
      <c r="E18" s="18">
        <f t="shared" ref="E18" si="12">E13/(E17/60)*E23/100</f>
        <v>11.592744191491686</v>
      </c>
    </row>
    <row r="19" spans="1:5" x14ac:dyDescent="0.3">
      <c r="A19" s="8" t="s">
        <v>22</v>
      </c>
      <c r="B19" s="5" t="s">
        <v>23</v>
      </c>
      <c r="C19" s="12">
        <f t="shared" ref="C19:D19" si="13">C13/C$5</f>
        <v>2.6407766990291259</v>
      </c>
      <c r="D19" s="12">
        <f t="shared" si="13"/>
        <v>1.0530973451327432</v>
      </c>
      <c r="E19" s="12">
        <f t="shared" ref="E19" si="14">E13/E$5</f>
        <v>1.8434782608695652</v>
      </c>
    </row>
    <row r="20" spans="1:5" ht="15" thickBot="1" x14ac:dyDescent="0.35">
      <c r="A20" s="9" t="s">
        <v>24</v>
      </c>
      <c r="B20" s="10" t="s">
        <v>25</v>
      </c>
      <c r="C20" s="20">
        <f t="shared" ref="C20:D20" si="15">C11/C18</f>
        <v>6.0217134951064617</v>
      </c>
      <c r="D20" s="20">
        <f t="shared" si="15"/>
        <v>15.100219138907743</v>
      </c>
      <c r="E20" s="20">
        <f t="shared" ref="E20" si="16">E11/E18</f>
        <v>8.6260852778407244</v>
      </c>
    </row>
    <row r="21" spans="1:5" x14ac:dyDescent="0.3">
      <c r="A21" s="21" t="s">
        <v>26</v>
      </c>
      <c r="B21" s="22" t="s">
        <v>29</v>
      </c>
      <c r="C21" s="23">
        <v>15</v>
      </c>
      <c r="D21" s="23">
        <v>15</v>
      </c>
      <c r="E21" s="23">
        <v>15</v>
      </c>
    </row>
    <row r="22" spans="1:5" x14ac:dyDescent="0.3">
      <c r="A22" s="24" t="s">
        <v>28</v>
      </c>
      <c r="B22" s="25" t="s">
        <v>31</v>
      </c>
      <c r="C22" s="26">
        <v>33</v>
      </c>
      <c r="D22" s="26">
        <v>33</v>
      </c>
      <c r="E22" s="26">
        <v>33</v>
      </c>
    </row>
    <row r="23" spans="1:5" ht="15" thickBot="1" x14ac:dyDescent="0.35">
      <c r="A23" s="27" t="s">
        <v>27</v>
      </c>
      <c r="B23" s="28" t="s">
        <v>30</v>
      </c>
      <c r="C23" s="29">
        <f t="shared" ref="C23:D23" si="17">(EXP(2.00856+3.224*(LN((298.15-C21)/(273.15+C21)))+3.99063*(LN((298.15-C21)/(273.15+C21)))^2+4.80299*(LN((298.15-C21)/(273.15+C21)))^3+0.978188*(LN((298.15-C21)/(273.15+C21)))^4+1.71069*(LN((298.15-C21)/(273.15+C21)))^5+C22*(-0.00624097-0.00693498*(LN((298.15-C21)/(273.15+C21)))-0.00690358*(LN((298.15-C21)/(273.15+C21)))^2-0.00429155*(LN((298.15-C21)/(273.15+C21)))^3)-0.00000031168*C22^2))/22.4389901823282*1000</f>
        <v>256.70398554471103</v>
      </c>
      <c r="D23" s="29">
        <f t="shared" si="17"/>
        <v>256.70398554471103</v>
      </c>
      <c r="E23" s="29">
        <f t="shared" ref="E23" si="18">(EXP(2.00856+3.224*(LN((298.15-E21)/(273.15+E21)))+3.99063*(LN((298.15-E21)/(273.15+E21)))^2+4.80299*(LN((298.15-E21)/(273.15+E21)))^3+0.978188*(LN((298.15-E21)/(273.15+E21)))^4+1.71069*(LN((298.15-E21)/(273.15+E21)))^5+E22*(-0.00624097-0.00693498*(LN((298.15-E21)/(273.15+E21)))-0.00690358*(LN((298.15-E21)/(273.15+E21)))^2-0.00429155*(LN((298.15-E21)/(273.15+E21)))^3)-0.00000031168*E22^2))/22.4389901823282*1000</f>
        <v>256.70398554471103</v>
      </c>
    </row>
    <row r="24" spans="1:5" ht="15" thickBot="1" x14ac:dyDescent="0.35">
      <c r="A24" s="49" t="s">
        <v>35</v>
      </c>
      <c r="B24" s="50"/>
      <c r="C24" s="51"/>
      <c r="D24" s="51"/>
      <c r="E24" s="1"/>
    </row>
    <row r="25" spans="1:5" ht="15" thickTop="1" x14ac:dyDescent="0.3">
      <c r="A25" s="8" t="s">
        <v>39</v>
      </c>
      <c r="B25" s="14" t="s">
        <v>40</v>
      </c>
      <c r="C25" s="5"/>
      <c r="D25" s="5"/>
      <c r="E25" s="5"/>
    </row>
    <row r="26" spans="1:5" x14ac:dyDescent="0.3">
      <c r="A26" s="8" t="s">
        <v>37</v>
      </c>
      <c r="B26" s="14" t="s">
        <v>38</v>
      </c>
      <c r="C26" s="30"/>
      <c r="D26" s="30"/>
      <c r="E26" s="30"/>
    </row>
    <row r="27" spans="1:5" x14ac:dyDescent="0.3">
      <c r="A27" s="4" t="s">
        <v>44</v>
      </c>
      <c r="B27" s="5" t="s">
        <v>1</v>
      </c>
      <c r="C27" s="6"/>
      <c r="D27" s="6"/>
      <c r="E27" s="6"/>
    </row>
    <row r="28" spans="1:5" x14ac:dyDescent="0.3">
      <c r="A28" s="8" t="s">
        <v>45</v>
      </c>
      <c r="B28" s="14" t="s">
        <v>14</v>
      </c>
      <c r="C28" s="13"/>
      <c r="D28" s="13"/>
      <c r="E28" s="13"/>
    </row>
    <row r="29" spans="1:5" x14ac:dyDescent="0.3">
      <c r="A29" s="8" t="s">
        <v>46</v>
      </c>
      <c r="B29" s="14" t="s">
        <v>14</v>
      </c>
      <c r="C29" s="7"/>
      <c r="D29" s="7"/>
      <c r="E29" s="7"/>
    </row>
    <row r="30" spans="1:5" x14ac:dyDescent="0.3">
      <c r="A30" s="8" t="s">
        <v>47</v>
      </c>
      <c r="B30" s="14" t="s">
        <v>14</v>
      </c>
      <c r="C30" s="12"/>
      <c r="D30" s="12"/>
      <c r="E30" s="12"/>
    </row>
    <row r="31" spans="1:5" x14ac:dyDescent="0.3">
      <c r="A31" s="8" t="s">
        <v>48</v>
      </c>
      <c r="B31" s="14" t="s">
        <v>14</v>
      </c>
      <c r="C31" s="7"/>
      <c r="D31" s="7"/>
      <c r="E31" s="7"/>
    </row>
    <row r="32" spans="1:5" x14ac:dyDescent="0.3">
      <c r="A32" s="8" t="s">
        <v>49</v>
      </c>
      <c r="B32" s="14" t="s">
        <v>17</v>
      </c>
      <c r="C32" s="15"/>
      <c r="D32" s="15"/>
      <c r="E32" s="15"/>
    </row>
    <row r="33" spans="1:5" x14ac:dyDescent="0.3">
      <c r="A33" s="8" t="s">
        <v>50</v>
      </c>
      <c r="B33" s="14" t="s">
        <v>17</v>
      </c>
      <c r="C33" s="15"/>
      <c r="D33" s="15"/>
      <c r="E33" s="15"/>
    </row>
    <row r="34" spans="1:5" x14ac:dyDescent="0.3">
      <c r="A34" s="8" t="s">
        <v>51</v>
      </c>
      <c r="B34" s="14" t="s">
        <v>32</v>
      </c>
      <c r="C34" s="30"/>
      <c r="D34" s="30"/>
      <c r="E34" s="30"/>
    </row>
    <row r="35" spans="1:5" x14ac:dyDescent="0.3">
      <c r="A35" s="8" t="s">
        <v>52</v>
      </c>
      <c r="B35" s="14" t="s">
        <v>32</v>
      </c>
      <c r="C35" s="30"/>
      <c r="D35" s="30"/>
      <c r="E35" s="30"/>
    </row>
    <row r="36" spans="1:5" x14ac:dyDescent="0.3">
      <c r="A36" s="8" t="s">
        <v>53</v>
      </c>
      <c r="B36" s="14" t="s">
        <v>36</v>
      </c>
      <c r="C36" s="13"/>
      <c r="D36" s="31"/>
      <c r="E36" s="31"/>
    </row>
    <row r="37" spans="1:5" x14ac:dyDescent="0.3">
      <c r="A37" s="8" t="s">
        <v>54</v>
      </c>
      <c r="B37" s="14" t="s">
        <v>36</v>
      </c>
      <c r="C37" s="31"/>
      <c r="D37" s="42"/>
      <c r="E37" s="42"/>
    </row>
    <row r="38" spans="1:5" x14ac:dyDescent="0.3">
      <c r="A38" s="8" t="s">
        <v>55</v>
      </c>
      <c r="B38" s="14" t="s">
        <v>33</v>
      </c>
      <c r="C38" s="12"/>
      <c r="D38" s="12"/>
      <c r="E38" s="12"/>
    </row>
    <row r="39" spans="1:5" x14ac:dyDescent="0.3">
      <c r="A39" s="8" t="s">
        <v>56</v>
      </c>
      <c r="B39" s="14" t="s">
        <v>33</v>
      </c>
      <c r="C39" s="12"/>
      <c r="D39" s="12"/>
      <c r="E39" s="12"/>
    </row>
    <row r="40" spans="1:5" x14ac:dyDescent="0.3">
      <c r="A40" s="16" t="s">
        <v>57</v>
      </c>
      <c r="B40" s="17" t="s">
        <v>34</v>
      </c>
      <c r="C40" s="32"/>
      <c r="D40" s="32"/>
      <c r="E40" s="32"/>
    </row>
    <row r="41" spans="1:5" ht="15" thickBot="1" x14ac:dyDescent="0.35">
      <c r="A41" s="33" t="s">
        <v>58</v>
      </c>
      <c r="B41" s="34" t="s">
        <v>34</v>
      </c>
      <c r="C41" s="32"/>
      <c r="D41" s="38"/>
      <c r="E41" s="38"/>
    </row>
    <row r="42" spans="1:5" x14ac:dyDescent="0.3">
      <c r="C42" s="32"/>
      <c r="D42" s="36"/>
      <c r="E42" s="36"/>
    </row>
  </sheetData>
  <mergeCells count="3">
    <mergeCell ref="A1:D1"/>
    <mergeCell ref="A10:D10"/>
    <mergeCell ref="A24:D24"/>
  </mergeCells>
  <phoneticPr fontId="8" type="noConversion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4" sqref="G4"/>
    </sheetView>
  </sheetViews>
  <sheetFormatPr defaultRowHeight="14.4" x14ac:dyDescent="0.3"/>
  <cols>
    <col min="1" max="1" width="14.6640625" style="43" customWidth="1"/>
    <col min="2" max="2" width="8.88671875" style="43"/>
    <col min="3" max="3" width="11.21875" style="43" customWidth="1"/>
    <col min="4" max="16384" width="8.88671875" style="43"/>
  </cols>
  <sheetData>
    <row r="1" spans="1:7" x14ac:dyDescent="0.3">
      <c r="C1" s="43" t="s">
        <v>67</v>
      </c>
      <c r="E1" s="43" t="s">
        <v>70</v>
      </c>
      <c r="G1" s="43" t="s">
        <v>73</v>
      </c>
    </row>
    <row r="2" spans="1:7" x14ac:dyDescent="0.3">
      <c r="C2" s="43" t="s">
        <v>68</v>
      </c>
      <c r="D2" s="43" t="s">
        <v>69</v>
      </c>
      <c r="E2" s="43" t="s">
        <v>71</v>
      </c>
      <c r="F2" s="43" t="s">
        <v>72</v>
      </c>
      <c r="G2" s="43" t="s">
        <v>74</v>
      </c>
    </row>
    <row r="3" spans="1:7" x14ac:dyDescent="0.3">
      <c r="A3" s="43" t="s">
        <v>66</v>
      </c>
      <c r="B3" s="53" t="s">
        <v>79</v>
      </c>
      <c r="C3" s="43">
        <v>4.5</v>
      </c>
      <c r="D3" s="43">
        <v>4.5</v>
      </c>
      <c r="E3" s="43">
        <v>4.5999999999999996</v>
      </c>
      <c r="F3" s="43">
        <v>4.5999999999999996</v>
      </c>
      <c r="G3" s="43">
        <v>5</v>
      </c>
    </row>
    <row r="4" spans="1:7" x14ac:dyDescent="0.3">
      <c r="A4" s="43" t="s">
        <v>65</v>
      </c>
      <c r="B4" s="43" t="s">
        <v>63</v>
      </c>
      <c r="C4" s="43">
        <v>10</v>
      </c>
      <c r="D4" s="43">
        <v>30</v>
      </c>
      <c r="E4" s="43">
        <v>30</v>
      </c>
      <c r="F4" s="43">
        <v>30</v>
      </c>
      <c r="G4" s="43">
        <v>30</v>
      </c>
    </row>
    <row r="5" spans="1:7" x14ac:dyDescent="0.3">
      <c r="A5" s="43" t="s">
        <v>64</v>
      </c>
      <c r="B5" s="43" t="s">
        <v>63</v>
      </c>
      <c r="C5" s="43">
        <v>100000</v>
      </c>
      <c r="D5" s="43">
        <v>100000</v>
      </c>
      <c r="E5" s="43">
        <v>100000</v>
      </c>
      <c r="F5" s="43">
        <v>100000</v>
      </c>
      <c r="G5" s="43">
        <v>100000</v>
      </c>
    </row>
    <row r="6" spans="1:7" x14ac:dyDescent="0.3">
      <c r="A6" s="43" t="s">
        <v>62</v>
      </c>
      <c r="B6" s="43" t="s">
        <v>61</v>
      </c>
      <c r="C6" s="43">
        <f>C4*C3</f>
        <v>45</v>
      </c>
      <c r="D6" s="43">
        <f>D4*D3</f>
        <v>135</v>
      </c>
      <c r="E6" s="43">
        <f>E4*E3</f>
        <v>138</v>
      </c>
      <c r="F6" s="43">
        <f>F4*F3</f>
        <v>138</v>
      </c>
      <c r="G6" s="43">
        <f>G4*G3</f>
        <v>150</v>
      </c>
    </row>
    <row r="7" spans="1:7" x14ac:dyDescent="0.3">
      <c r="A7" s="43" t="s">
        <v>59</v>
      </c>
      <c r="B7" s="43" t="s">
        <v>60</v>
      </c>
      <c r="C7" s="43">
        <f>C6/C5</f>
        <v>4.4999999999999999E-4</v>
      </c>
      <c r="D7" s="43">
        <f>D6/D5</f>
        <v>1.3500000000000001E-3</v>
      </c>
      <c r="E7" s="43">
        <f>E6/E5</f>
        <v>1.3799999999999999E-3</v>
      </c>
      <c r="F7" s="43">
        <f>F6/F5</f>
        <v>1.3799999999999999E-3</v>
      </c>
      <c r="G7" s="43">
        <f>G6/G5</f>
        <v>1.5E-3</v>
      </c>
    </row>
    <row r="8" spans="1:7" x14ac:dyDescent="0.3">
      <c r="A8" s="43" t="s">
        <v>59</v>
      </c>
      <c r="B8" s="43" t="s">
        <v>6</v>
      </c>
      <c r="C8" s="43">
        <f>C7*1000</f>
        <v>0.45</v>
      </c>
      <c r="D8" s="44">
        <f>D7*1000</f>
        <v>1.35</v>
      </c>
      <c r="E8" s="44">
        <f>E7*1000</f>
        <v>1.38</v>
      </c>
      <c r="F8" s="44">
        <f>F7*1000</f>
        <v>1.38</v>
      </c>
      <c r="G8" s="44">
        <f>G7*1000</f>
        <v>1.5</v>
      </c>
    </row>
    <row r="9" spans="1:7" x14ac:dyDescent="0.3">
      <c r="D9" s="43">
        <f>D8/2</f>
        <v>0.67500000000000004</v>
      </c>
      <c r="E9" s="44">
        <f>E8/2</f>
        <v>0.69</v>
      </c>
      <c r="F9" s="44">
        <f>F8/2</f>
        <v>0.69</v>
      </c>
      <c r="G9" s="44">
        <f>G8/2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incubations Sylt1</vt:lpstr>
      <vt:lpstr>Label</vt:lpstr>
    </vt:vector>
  </TitlesOfParts>
  <Company>mm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2014-05-20T18:11:47Z</dcterms:created>
  <dcterms:modified xsi:type="dcterms:W3CDTF">2017-03-23T16:09:01Z</dcterms:modified>
</cp:coreProperties>
</file>