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8620" windowHeight="12405" tabRatio="29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2" i="1" l="1"/>
  <c r="F32" i="1"/>
  <c r="H32" i="1"/>
  <c r="I32" i="1"/>
  <c r="K32" i="1"/>
  <c r="L32" i="1"/>
  <c r="N32" i="1"/>
  <c r="O32" i="1"/>
  <c r="Q32" i="1"/>
  <c r="R32" i="1"/>
  <c r="S32" i="1"/>
  <c r="S31" i="1"/>
  <c r="Q31" i="1"/>
  <c r="L31" i="1"/>
  <c r="N31" i="1"/>
  <c r="K31" i="1"/>
  <c r="H31" i="1"/>
  <c r="O31" i="1"/>
  <c r="R31" i="1"/>
  <c r="I31" i="1"/>
  <c r="F31" i="1"/>
  <c r="E31" i="1"/>
  <c r="C32" i="1"/>
  <c r="C31" i="1"/>
  <c r="B32" i="1"/>
  <c r="B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Q30" i="1"/>
  <c r="Q29" i="1"/>
  <c r="Q28" i="1"/>
  <c r="Q27" i="1"/>
  <c r="Q26" i="1"/>
  <c r="Q25" i="1"/>
  <c r="Q24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W12" i="1"/>
  <c r="AR9" i="1"/>
  <c r="AS9" i="1" s="1"/>
  <c r="AR8" i="1"/>
  <c r="AS8" i="1" s="1"/>
  <c r="AR7" i="1"/>
  <c r="AS7" i="1" s="1"/>
  <c r="AR6" i="1"/>
  <c r="AS6" i="1" s="1"/>
  <c r="AR5" i="1"/>
  <c r="AS5" i="1" s="1"/>
  <c r="AR4" i="1"/>
  <c r="AS4" i="1" s="1"/>
  <c r="AR3" i="1"/>
  <c r="AS3" i="1" s="1"/>
  <c r="AJ9" i="1"/>
  <c r="AK9" i="1" s="1"/>
  <c r="AJ8" i="1"/>
  <c r="AK8" i="1" s="1"/>
  <c r="AJ7" i="1"/>
  <c r="AK7" i="1" s="1"/>
  <c r="AJ6" i="1"/>
  <c r="AK6" i="1" s="1"/>
  <c r="AJ5" i="1"/>
  <c r="AK5" i="1" s="1"/>
  <c r="AJ4" i="1"/>
  <c r="AK4" i="1" s="1"/>
  <c r="AJ3" i="1"/>
  <c r="AK3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3" i="1"/>
  <c r="E3" i="1" s="1"/>
  <c r="B24" i="1" l="1"/>
</calcChain>
</file>

<file path=xl/sharedStrings.xml><?xml version="1.0" encoding="utf-8"?>
<sst xmlns="http://schemas.openxmlformats.org/spreadsheetml/2006/main" count="48" uniqueCount="11">
  <si>
    <t>time</t>
  </si>
  <si>
    <t xml:space="preserve"> time</t>
  </si>
  <si>
    <t>hour</t>
  </si>
  <si>
    <t>min</t>
  </si>
  <si>
    <t>reference time from 22:00</t>
  </si>
  <si>
    <t>time min:</t>
  </si>
  <si>
    <t>temp</t>
  </si>
  <si>
    <t>Salinity</t>
  </si>
  <si>
    <t>to uM O2</t>
  </si>
  <si>
    <t>rate uM/min</t>
  </si>
  <si>
    <t>uM/hr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</si>
</sst>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/>
      <diagonal/>
    </border>
  </borders>
  <cellStyleXfs count="47">
    <xf numFmtId="0" fontId="0" fillId="0" borderId="0"/>
    <xf numFmtId="0" fontId="2" fillId="0" borderId="0"/>
    <xf numFmtId="0" fontId="3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1" applyNumberFormat="0" applyAlignment="0" applyProtection="0"/>
    <xf numFmtId="0" fontId="9" fillId="20" borderId="2" applyNumberFormat="0" applyAlignment="0" applyProtection="0"/>
    <xf numFmtId="0" fontId="10" fillId="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21" borderId="0" applyNumberFormat="0" applyBorder="0" applyAlignment="0" applyProtection="0"/>
    <xf numFmtId="0" fontId="4" fillId="0" borderId="0"/>
    <xf numFmtId="0" fontId="6" fillId="0" borderId="0"/>
    <xf numFmtId="0" fontId="6" fillId="22" borderId="4" applyNumberFormat="0" applyFont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23" borderId="9" applyNumberFormat="0" applyAlignment="0" applyProtection="0"/>
    <xf numFmtId="0" fontId="1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NumberFormat="1"/>
    <xf numFmtId="0" fontId="2" fillId="0" borderId="0" xfId="1"/>
    <xf numFmtId="0" fontId="5" fillId="0" borderId="10" xfId="35" applyFont="1" applyBorder="1" applyAlignment="1">
      <alignment horizontal="right"/>
    </xf>
    <xf numFmtId="0" fontId="5" fillId="0" borderId="0" xfId="35" applyFont="1" applyBorder="1" applyAlignment="1">
      <alignment horizontal="right"/>
    </xf>
    <xf numFmtId="0" fontId="0" fillId="24" borderId="0" xfId="0" applyFill="1"/>
  </cellXfs>
  <cellStyles count="47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Akzent1" xfId="21"/>
    <cellStyle name="Akzent2" xfId="22"/>
    <cellStyle name="Akzent3" xfId="23"/>
    <cellStyle name="Akzent4" xfId="24"/>
    <cellStyle name="Akzent5" xfId="25"/>
    <cellStyle name="Akzent6" xfId="26"/>
    <cellStyle name="Ausgabe" xfId="27"/>
    <cellStyle name="Berechnung" xfId="28"/>
    <cellStyle name="Eingabe" xfId="29"/>
    <cellStyle name="Ergebnis" xfId="30"/>
    <cellStyle name="Erklärender Text" xfId="31"/>
    <cellStyle name="Gut" xfId="32"/>
    <cellStyle name="Neutral 2" xfId="33"/>
    <cellStyle name="Normal" xfId="0" builtinId="0"/>
    <cellStyle name="Normal 2" xfId="34"/>
    <cellStyle name="Normal 3" xfId="46"/>
    <cellStyle name="Normal 4" xfId="2"/>
    <cellStyle name="Normal 5" xfId="1"/>
    <cellStyle name="Normal_Book2" xfId="35"/>
    <cellStyle name="Notiz" xfId="36"/>
    <cellStyle name="Schlecht" xfId="37"/>
    <cellStyle name="Überschrift" xfId="38"/>
    <cellStyle name="Überschrift 1" xfId="39"/>
    <cellStyle name="Überschrift 2" xfId="40"/>
    <cellStyle name="Überschrift 3" xfId="41"/>
    <cellStyle name="Überschrift 4" xfId="42"/>
    <cellStyle name="Verknüpfte Zelle" xfId="43"/>
    <cellStyle name="Warnender Text" xfId="44"/>
    <cellStyle name="Zelle überprüfen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Exp_3_1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>
              <a:noFill/>
            </a:ln>
          </c:spPr>
          <c:xVal>
            <c:numRef>
              <c:f>Sheet1!$A$24:$A$30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41</c:v>
                </c:pt>
                <c:pt idx="4">
                  <c:v>56</c:v>
                </c:pt>
                <c:pt idx="5">
                  <c:v>549</c:v>
                </c:pt>
                <c:pt idx="6">
                  <c:v>612</c:v>
                </c:pt>
              </c:numCache>
            </c:numRef>
          </c:xVal>
          <c:yVal>
            <c:numRef>
              <c:f>Sheet1!$B$24:$B$30</c:f>
              <c:numCache>
                <c:formatCode>General</c:formatCode>
                <c:ptCount val="7"/>
                <c:pt idx="0">
                  <c:v>145.78219339084137</c:v>
                </c:pt>
                <c:pt idx="1">
                  <c:v>146.86035013012918</c:v>
                </c:pt>
                <c:pt idx="2">
                  <c:v>150.01780915232911</c:v>
                </c:pt>
                <c:pt idx="3">
                  <c:v>152.63618980488519</c:v>
                </c:pt>
                <c:pt idx="4">
                  <c:v>146.09023817349504</c:v>
                </c:pt>
                <c:pt idx="5">
                  <c:v>93.902317912255299</c:v>
                </c:pt>
                <c:pt idx="6">
                  <c:v>95.519553021186979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8575">
              <a:noFill/>
            </a:ln>
          </c:spPr>
          <c:xVal>
            <c:numRef>
              <c:f>Sheet1!$A$24:$A$30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41</c:v>
                </c:pt>
                <c:pt idx="4">
                  <c:v>56</c:v>
                </c:pt>
                <c:pt idx="5">
                  <c:v>549</c:v>
                </c:pt>
                <c:pt idx="6">
                  <c:v>612</c:v>
                </c:pt>
              </c:numCache>
            </c:numRef>
          </c:xVal>
          <c:yVal>
            <c:numRef>
              <c:f>Sheet1!$C$24:$C$30</c:f>
              <c:numCache>
                <c:formatCode>General</c:formatCode>
                <c:ptCount val="7"/>
                <c:pt idx="0">
                  <c:v>84.250248055774151</c:v>
                </c:pt>
                <c:pt idx="1">
                  <c:v>93.234887549839044</c:v>
                </c:pt>
                <c:pt idx="2">
                  <c:v>102.24519744245839</c:v>
                </c:pt>
                <c:pt idx="3">
                  <c:v>110.45972497988916</c:v>
                </c:pt>
                <c:pt idx="4">
                  <c:v>115.61947508933785</c:v>
                </c:pt>
                <c:pt idx="5">
                  <c:v>86.817287911221271</c:v>
                </c:pt>
                <c:pt idx="6">
                  <c:v>89.178964578232623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28575">
              <a:noFill/>
            </a:ln>
          </c:spPr>
          <c:xVal>
            <c:numRef>
              <c:f>Sheet1!$D$24:$D$30</c:f>
              <c:numCache>
                <c:formatCode>General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24</c:v>
                </c:pt>
                <c:pt idx="3">
                  <c:v>42</c:v>
                </c:pt>
                <c:pt idx="4">
                  <c:v>58</c:v>
                </c:pt>
                <c:pt idx="5">
                  <c:v>550</c:v>
                </c:pt>
                <c:pt idx="6">
                  <c:v>614</c:v>
                </c:pt>
              </c:numCache>
            </c:numRef>
          </c:xVal>
          <c:yVal>
            <c:numRef>
              <c:f>Sheet1!$E$24:$E$30</c:f>
              <c:numCache>
                <c:formatCode>General</c:formatCode>
                <c:ptCount val="7"/>
                <c:pt idx="0">
                  <c:v>128.89107114199942</c:v>
                </c:pt>
                <c:pt idx="1">
                  <c:v>135.33434117917167</c:v>
                </c:pt>
                <c:pt idx="2">
                  <c:v>146.16724936915844</c:v>
                </c:pt>
                <c:pt idx="3">
                  <c:v>147.73314368098119</c:v>
                </c:pt>
                <c:pt idx="4">
                  <c:v>147.47643969543648</c:v>
                </c:pt>
                <c:pt idx="5">
                  <c:v>70.593596024795531</c:v>
                </c:pt>
                <c:pt idx="6">
                  <c:v>88.434523020152952</c:v>
                </c:pt>
              </c:numCache>
            </c:numRef>
          </c:yVal>
          <c:smooth val="0"/>
        </c:ser>
        <c:ser>
          <c:idx val="3"/>
          <c:order val="3"/>
          <c:tx>
            <c:v>5</c:v>
          </c:tx>
          <c:spPr>
            <a:ln w="28575">
              <a:noFill/>
            </a:ln>
          </c:spPr>
          <c:xVal>
            <c:numRef>
              <c:f>Sheet1!$D$24:$D$30</c:f>
              <c:numCache>
                <c:formatCode>General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24</c:v>
                </c:pt>
                <c:pt idx="3">
                  <c:v>42</c:v>
                </c:pt>
                <c:pt idx="4">
                  <c:v>58</c:v>
                </c:pt>
                <c:pt idx="5">
                  <c:v>550</c:v>
                </c:pt>
                <c:pt idx="6">
                  <c:v>614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97.70153689831703</c:v>
                </c:pt>
                <c:pt idx="1">
                  <c:v>95.981620195167451</c:v>
                </c:pt>
                <c:pt idx="2">
                  <c:v>105.14595247911365</c:v>
                </c:pt>
                <c:pt idx="3">
                  <c:v>97.804218492534915</c:v>
                </c:pt>
                <c:pt idx="4">
                  <c:v>99.267431210139762</c:v>
                </c:pt>
                <c:pt idx="5">
                  <c:v>29.726321526077538</c:v>
                </c:pt>
                <c:pt idx="6">
                  <c:v>37.196407505428631</c:v>
                </c:pt>
              </c:numCache>
            </c:numRef>
          </c:yVal>
          <c:smooth val="0"/>
        </c:ser>
        <c:ser>
          <c:idx val="4"/>
          <c:order val="4"/>
          <c:tx>
            <c:v>6</c:v>
          </c:tx>
          <c:spPr>
            <a:ln w="28575">
              <a:noFill/>
            </a:ln>
          </c:spPr>
          <c:xVal>
            <c:numRef>
              <c:f>Sheet1!$G$24:$G$30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25</c:v>
                </c:pt>
                <c:pt idx="3">
                  <c:v>43</c:v>
                </c:pt>
                <c:pt idx="4">
                  <c:v>59</c:v>
                </c:pt>
                <c:pt idx="5">
                  <c:v>551</c:v>
                </c:pt>
                <c:pt idx="6">
                  <c:v>615</c:v>
                </c:pt>
              </c:numCache>
            </c:numRef>
          </c:xVal>
          <c:yVal>
            <c:numRef>
              <c:f>Sheet1!$H$24:$H$30</c:f>
              <c:numCache>
                <c:formatCode>General</c:formatCode>
                <c:ptCount val="7"/>
                <c:pt idx="0">
                  <c:v>116.28690545175408</c:v>
                </c:pt>
                <c:pt idx="1">
                  <c:v>112.25665287870214</c:v>
                </c:pt>
                <c:pt idx="2">
                  <c:v>108.25207070420466</c:v>
                </c:pt>
                <c:pt idx="3">
                  <c:v>107.43061795046157</c:v>
                </c:pt>
                <c:pt idx="4">
                  <c:v>102.78427581210229</c:v>
                </c:pt>
                <c:pt idx="5">
                  <c:v>25.824420945797932</c:v>
                </c:pt>
                <c:pt idx="6">
                  <c:v>26.594532902432061</c:v>
                </c:pt>
              </c:numCache>
            </c:numRef>
          </c:yVal>
          <c:smooth val="0"/>
        </c:ser>
        <c:ser>
          <c:idx val="5"/>
          <c:order val="5"/>
          <c:tx>
            <c:v>7</c:v>
          </c:tx>
          <c:spPr>
            <a:ln w="28575">
              <a:noFill/>
            </a:ln>
          </c:spPr>
          <c:xVal>
            <c:numRef>
              <c:f>Sheet1!$G$24:$G$30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25</c:v>
                </c:pt>
                <c:pt idx="3">
                  <c:v>43</c:v>
                </c:pt>
                <c:pt idx="4">
                  <c:v>59</c:v>
                </c:pt>
                <c:pt idx="5">
                  <c:v>551</c:v>
                </c:pt>
                <c:pt idx="6">
                  <c:v>615</c:v>
                </c:pt>
              </c:numCache>
            </c:numRef>
          </c:xVal>
          <c:yVal>
            <c:numRef>
              <c:f>Sheet1!$I$24:$I$30</c:f>
              <c:numCache>
                <c:formatCode>General</c:formatCode>
                <c:ptCount val="7"/>
                <c:pt idx="0">
                  <c:v>186.23874151268785</c:v>
                </c:pt>
                <c:pt idx="1">
                  <c:v>184.44181361387487</c:v>
                </c:pt>
                <c:pt idx="2">
                  <c:v>178.61463314200992</c:v>
                </c:pt>
                <c:pt idx="3">
                  <c:v>176.56100125765224</c:v>
                </c:pt>
                <c:pt idx="4">
                  <c:v>174.73840296028476</c:v>
                </c:pt>
                <c:pt idx="5">
                  <c:v>126.04165690245313</c:v>
                </c:pt>
                <c:pt idx="6">
                  <c:v>136.48950911412285</c:v>
                </c:pt>
              </c:numCache>
            </c:numRef>
          </c:yVal>
          <c:smooth val="0"/>
        </c:ser>
        <c:ser>
          <c:idx val="6"/>
          <c:order val="6"/>
          <c:tx>
            <c:v>8</c:v>
          </c:tx>
          <c:spPr>
            <a:ln w="28575">
              <a:noFill/>
            </a:ln>
          </c:spPr>
          <c:xVal>
            <c:numRef>
              <c:f>Sheet1!$J$24:$J$30</c:f>
              <c:numCache>
                <c:formatCode>General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46</c:v>
                </c:pt>
                <c:pt idx="4">
                  <c:v>62</c:v>
                </c:pt>
                <c:pt idx="5">
                  <c:v>554</c:v>
                </c:pt>
                <c:pt idx="6">
                  <c:v>620</c:v>
                </c:pt>
              </c:numCache>
            </c:numRef>
          </c:xVal>
          <c:yVal>
            <c:numRef>
              <c:f>Sheet1!$K$24:$K$30</c:f>
              <c:numCache>
                <c:formatCode>General</c:formatCode>
                <c:ptCount val="7"/>
                <c:pt idx="0">
                  <c:v>80.091643489949831</c:v>
                </c:pt>
                <c:pt idx="1">
                  <c:v>103.5800581672909</c:v>
                </c:pt>
                <c:pt idx="2">
                  <c:v>122.7558458874808</c:v>
                </c:pt>
                <c:pt idx="3">
                  <c:v>131.40677020033758</c:v>
                </c:pt>
                <c:pt idx="4">
                  <c:v>150.76225071040878</c:v>
                </c:pt>
                <c:pt idx="5">
                  <c:v>98.343296862178789</c:v>
                </c:pt>
                <c:pt idx="6">
                  <c:v>89.949076534866748</c:v>
                </c:pt>
              </c:numCache>
            </c:numRef>
          </c:yVal>
          <c:smooth val="0"/>
        </c:ser>
        <c:ser>
          <c:idx val="7"/>
          <c:order val="7"/>
          <c:tx>
            <c:v>9</c:v>
          </c:tx>
          <c:spPr>
            <a:ln w="28575">
              <a:noFill/>
            </a:ln>
          </c:spPr>
          <c:xVal>
            <c:numRef>
              <c:f>Sheet1!$J$24:$J$30</c:f>
              <c:numCache>
                <c:formatCode>General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46</c:v>
                </c:pt>
                <c:pt idx="4">
                  <c:v>62</c:v>
                </c:pt>
                <c:pt idx="5">
                  <c:v>554</c:v>
                </c:pt>
                <c:pt idx="6">
                  <c:v>620</c:v>
                </c:pt>
              </c:numCache>
            </c:numRef>
          </c:xVal>
          <c:yVal>
            <c:numRef>
              <c:f>Sheet1!$L$24:$L$30</c:f>
              <c:numCache>
                <c:formatCode>General</c:formatCode>
                <c:ptCount val="7"/>
                <c:pt idx="0">
                  <c:v>169.29627846673694</c:v>
                </c:pt>
                <c:pt idx="1">
                  <c:v>212.49955923391178</c:v>
                </c:pt>
                <c:pt idx="2">
                  <c:v>196.50690093447628</c:v>
                </c:pt>
                <c:pt idx="3">
                  <c:v>205.26050684155092</c:v>
                </c:pt>
                <c:pt idx="4">
                  <c:v>214.47617992260606</c:v>
                </c:pt>
                <c:pt idx="5">
                  <c:v>150.17183154365594</c:v>
                </c:pt>
                <c:pt idx="6">
                  <c:v>105.76204204442097</c:v>
                </c:pt>
              </c:numCache>
            </c:numRef>
          </c:yVal>
          <c:smooth val="0"/>
        </c:ser>
        <c:ser>
          <c:idx val="8"/>
          <c:order val="8"/>
          <c:tx>
            <c:v>10</c:v>
          </c:tx>
          <c:spPr>
            <a:ln w="28575">
              <a:noFill/>
            </a:ln>
          </c:spPr>
          <c:xVal>
            <c:numRef>
              <c:f>Sheet1!$M$24:$M$30</c:f>
              <c:numCache>
                <c:formatCode>General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46</c:v>
                </c:pt>
                <c:pt idx="4">
                  <c:v>62</c:v>
                </c:pt>
                <c:pt idx="5">
                  <c:v>554</c:v>
                </c:pt>
                <c:pt idx="6">
                  <c:v>620</c:v>
                </c:pt>
              </c:numCache>
            </c:numRef>
          </c:xVal>
          <c:yVal>
            <c:numRef>
              <c:f>Sheet1!$N$24:$N$30</c:f>
              <c:numCache>
                <c:formatCode>General</c:formatCode>
                <c:ptCount val="7"/>
                <c:pt idx="0">
                  <c:v>69.515439285507739</c:v>
                </c:pt>
                <c:pt idx="1">
                  <c:v>70.182869647923994</c:v>
                </c:pt>
                <c:pt idx="2">
                  <c:v>110.40838418278021</c:v>
                </c:pt>
                <c:pt idx="3">
                  <c:v>66.974069828615114</c:v>
                </c:pt>
                <c:pt idx="4">
                  <c:v>40.199844136301749</c:v>
                </c:pt>
                <c:pt idx="5">
                  <c:v>-20.561989242131354</c:v>
                </c:pt>
                <c:pt idx="6">
                  <c:v>-10.704556197214449</c:v>
                </c:pt>
              </c:numCache>
            </c:numRef>
          </c:yVal>
          <c:smooth val="0"/>
        </c:ser>
        <c:ser>
          <c:idx val="9"/>
          <c:order val="9"/>
          <c:tx>
            <c:v>11</c:v>
          </c:tx>
          <c:spPr>
            <a:ln w="28575">
              <a:noFill/>
            </a:ln>
          </c:spPr>
          <c:xVal>
            <c:numRef>
              <c:f>Sheet1!$M$24:$M$30</c:f>
              <c:numCache>
                <c:formatCode>General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46</c:v>
                </c:pt>
                <c:pt idx="4">
                  <c:v>62</c:v>
                </c:pt>
                <c:pt idx="5">
                  <c:v>554</c:v>
                </c:pt>
                <c:pt idx="6">
                  <c:v>620</c:v>
                </c:pt>
              </c:numCache>
            </c:numRef>
          </c:xVal>
          <c:yVal>
            <c:numRef>
              <c:f>Sheet1!$O$24:$O$30</c:f>
              <c:numCache>
                <c:formatCode>General</c:formatCode>
                <c:ptCount val="7"/>
                <c:pt idx="0">
                  <c:v>183.38932727314156</c:v>
                </c:pt>
                <c:pt idx="1">
                  <c:v>188.1640214042732</c:v>
                </c:pt>
                <c:pt idx="2">
                  <c:v>176.09893408367174</c:v>
                </c:pt>
                <c:pt idx="3">
                  <c:v>175.58552611258239</c:v>
                </c:pt>
                <c:pt idx="4">
                  <c:v>171.81197752507512</c:v>
                </c:pt>
                <c:pt idx="5">
                  <c:v>115.00338552403053</c:v>
                </c:pt>
                <c:pt idx="6">
                  <c:v>115.08039671969395</c:v>
                </c:pt>
              </c:numCache>
            </c:numRef>
          </c:yVal>
          <c:smooth val="0"/>
        </c:ser>
        <c:ser>
          <c:idx val="10"/>
          <c:order val="10"/>
          <c:tx>
            <c:v>12</c:v>
          </c:tx>
          <c:spPr>
            <a:ln w="28575">
              <a:noFill/>
            </a:ln>
          </c:spPr>
          <c:xVal>
            <c:numRef>
              <c:f>Sheet1!$P$24:$P$30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29</c:v>
                </c:pt>
                <c:pt idx="3">
                  <c:v>47</c:v>
                </c:pt>
                <c:pt idx="4">
                  <c:v>63</c:v>
                </c:pt>
                <c:pt idx="5">
                  <c:v>557</c:v>
                </c:pt>
                <c:pt idx="6">
                  <c:v>621</c:v>
                </c:pt>
              </c:numCache>
            </c:numRef>
          </c:xVal>
          <c:yVal>
            <c:numRef>
              <c:f>Sheet1!$Q$24:$Q$30</c:f>
              <c:numCache>
                <c:formatCode>General</c:formatCode>
                <c:ptCount val="7"/>
                <c:pt idx="0">
                  <c:v>69.387087292735401</c:v>
                </c:pt>
                <c:pt idx="1">
                  <c:v>58.810883088293295</c:v>
                </c:pt>
                <c:pt idx="2">
                  <c:v>52.316272254012098</c:v>
                </c:pt>
                <c:pt idx="3">
                  <c:v>48.440042072286978</c:v>
                </c:pt>
                <c:pt idx="4">
                  <c:v>46.514762180701645</c:v>
                </c:pt>
                <c:pt idx="5">
                  <c:v>-2.9264254352097057</c:v>
                </c:pt>
                <c:pt idx="6">
                  <c:v>-2.0793022829121592</c:v>
                </c:pt>
              </c:numCache>
            </c:numRef>
          </c:yVal>
          <c:smooth val="0"/>
        </c:ser>
        <c:ser>
          <c:idx val="11"/>
          <c:order val="11"/>
          <c:tx>
            <c:v>13</c:v>
          </c:tx>
          <c:spPr>
            <a:ln w="28575">
              <a:noFill/>
            </a:ln>
          </c:spPr>
          <c:xVal>
            <c:numRef>
              <c:f>Sheet1!$P$24:$P$30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29</c:v>
                </c:pt>
                <c:pt idx="3">
                  <c:v>47</c:v>
                </c:pt>
                <c:pt idx="4">
                  <c:v>63</c:v>
                </c:pt>
                <c:pt idx="5">
                  <c:v>557</c:v>
                </c:pt>
                <c:pt idx="6">
                  <c:v>621</c:v>
                </c:pt>
              </c:numCache>
            </c:numRef>
          </c:xVal>
          <c:yVal>
            <c:numRef>
              <c:f>Sheet1!$R$24:$R$30</c:f>
              <c:numCache>
                <c:formatCode>General</c:formatCode>
                <c:ptCount val="7"/>
                <c:pt idx="0">
                  <c:v>153.68867614561847</c:v>
                </c:pt>
                <c:pt idx="1">
                  <c:v>141.46956643369026</c:v>
                </c:pt>
                <c:pt idx="2">
                  <c:v>156.69211277649163</c:v>
                </c:pt>
                <c:pt idx="3">
                  <c:v>163.93116516885246</c:v>
                </c:pt>
                <c:pt idx="4">
                  <c:v>166.62655701707195</c:v>
                </c:pt>
                <c:pt idx="5">
                  <c:v>106.30112041406483</c:v>
                </c:pt>
                <c:pt idx="6">
                  <c:v>101.65477827570558</c:v>
                </c:pt>
              </c:numCache>
            </c:numRef>
          </c:yVal>
          <c:smooth val="0"/>
        </c:ser>
        <c:ser>
          <c:idx val="12"/>
          <c:order val="12"/>
          <c:tx>
            <c:v>14</c:v>
          </c:tx>
          <c:spPr>
            <a:ln w="28575">
              <a:noFill/>
            </a:ln>
          </c:spPr>
          <c:xVal>
            <c:numRef>
              <c:f>Sheet1!$P$24:$P$30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29</c:v>
                </c:pt>
                <c:pt idx="3">
                  <c:v>47</c:v>
                </c:pt>
                <c:pt idx="4">
                  <c:v>63</c:v>
                </c:pt>
                <c:pt idx="5">
                  <c:v>557</c:v>
                </c:pt>
                <c:pt idx="6">
                  <c:v>621</c:v>
                </c:pt>
              </c:numCache>
            </c:numRef>
          </c:xVal>
          <c:yVal>
            <c:numRef>
              <c:f>Sheet1!$S$24:$S$30</c:f>
              <c:numCache>
                <c:formatCode>General</c:formatCode>
                <c:ptCount val="7"/>
                <c:pt idx="0">
                  <c:v>103.86243255139009</c:v>
                </c:pt>
                <c:pt idx="1">
                  <c:v>122.21676751783693</c:v>
                </c:pt>
                <c:pt idx="2">
                  <c:v>127.35084722873114</c:v>
                </c:pt>
                <c:pt idx="3">
                  <c:v>124.42442179352143</c:v>
                </c:pt>
                <c:pt idx="4">
                  <c:v>119.00796769852803</c:v>
                </c:pt>
                <c:pt idx="5">
                  <c:v>-33.833585294792918</c:v>
                </c:pt>
                <c:pt idx="6">
                  <c:v>-2.6183806525560529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544"/>
      </c:scatterChart>
      <c:valAx>
        <c:axId val="1180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min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028544"/>
        <c:crosses val="autoZero"/>
        <c:crossBetween val="midCat"/>
      </c:valAx>
      <c:valAx>
        <c:axId val="11802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[)2] uM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0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338136</xdr:colOff>
      <xdr:row>32</xdr:row>
      <xdr:rowOff>152400</xdr:rowOff>
    </xdr:from>
    <xdr:to>
      <xdr:col>18</xdr:col>
      <xdr:colOff>28575</xdr:colOff>
      <xdr:row>64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abSelected="1" topLeftCell="A28" workbookViewId="0">
      <selection activeCell="T36" sqref="T36"/>
    </sheetView>
  </sheetViews>
  <sheetFormatPr defaultRowHeight="15" x14ac:dyDescent="0.25"/>
  <sheetData>
    <row r="1" spans="1:48" x14ac:dyDescent="0.25">
      <c r="A1" t="s">
        <v>4</v>
      </c>
    </row>
    <row r="2" spans="1:48" x14ac:dyDescent="0.25">
      <c r="A2" t="s">
        <v>0</v>
      </c>
      <c r="B2" t="s">
        <v>2</v>
      </c>
      <c r="C2" t="s">
        <v>3</v>
      </c>
      <c r="D2" t="s">
        <v>5</v>
      </c>
      <c r="E2" t="s">
        <v>5</v>
      </c>
      <c r="F2">
        <v>1</v>
      </c>
      <c r="G2">
        <v>2</v>
      </c>
      <c r="I2" t="s">
        <v>0</v>
      </c>
      <c r="J2" t="s">
        <v>2</v>
      </c>
      <c r="K2" t="s">
        <v>3</v>
      </c>
      <c r="L2" t="s">
        <v>5</v>
      </c>
      <c r="M2" t="s">
        <v>5</v>
      </c>
      <c r="N2">
        <v>3</v>
      </c>
      <c r="O2">
        <v>5</v>
      </c>
      <c r="Q2" t="s">
        <v>0</v>
      </c>
      <c r="R2" t="s">
        <v>2</v>
      </c>
      <c r="S2" t="s">
        <v>3</v>
      </c>
      <c r="T2" t="s">
        <v>5</v>
      </c>
      <c r="U2" t="s">
        <v>5</v>
      </c>
      <c r="V2">
        <v>6</v>
      </c>
      <c r="W2">
        <v>7</v>
      </c>
      <c r="Y2" t="s">
        <v>0</v>
      </c>
      <c r="Z2" t="s">
        <v>2</v>
      </c>
      <c r="AA2" t="s">
        <v>3</v>
      </c>
      <c r="AB2" t="s">
        <v>5</v>
      </c>
      <c r="AC2" t="s">
        <v>5</v>
      </c>
      <c r="AD2">
        <v>8</v>
      </c>
      <c r="AE2">
        <v>9</v>
      </c>
      <c r="AG2" t="s">
        <v>1</v>
      </c>
      <c r="AH2" t="s">
        <v>2</v>
      </c>
      <c r="AI2" t="s">
        <v>3</v>
      </c>
      <c r="AJ2" t="s">
        <v>5</v>
      </c>
      <c r="AK2" t="s">
        <v>5</v>
      </c>
      <c r="AL2">
        <v>10</v>
      </c>
      <c r="AM2">
        <v>11</v>
      </c>
      <c r="AO2" t="s">
        <v>0</v>
      </c>
      <c r="AP2" t="s">
        <v>2</v>
      </c>
      <c r="AQ2" t="s">
        <v>3</v>
      </c>
      <c r="AR2" t="s">
        <v>5</v>
      </c>
      <c r="AS2" t="s">
        <v>5</v>
      </c>
      <c r="AT2">
        <v>12</v>
      </c>
      <c r="AU2">
        <v>13</v>
      </c>
      <c r="AV2">
        <v>14</v>
      </c>
    </row>
    <row r="3" spans="1:48" x14ac:dyDescent="0.25">
      <c r="A3" s="1">
        <v>0.95486111111111116</v>
      </c>
      <c r="B3" s="2">
        <v>0</v>
      </c>
      <c r="C3" s="2">
        <v>55</v>
      </c>
      <c r="D3" s="2">
        <f>B3*60+C3</f>
        <v>55</v>
      </c>
      <c r="E3" s="2">
        <f>D3-55</f>
        <v>0</v>
      </c>
      <c r="F3">
        <v>56.79</v>
      </c>
      <c r="G3">
        <v>32.82</v>
      </c>
      <c r="I3" s="1">
        <v>0.9555555555555556</v>
      </c>
      <c r="J3" s="2">
        <v>0</v>
      </c>
      <c r="K3" s="2">
        <v>56</v>
      </c>
      <c r="L3" s="2">
        <f>J3*60+K3</f>
        <v>56</v>
      </c>
      <c r="M3" s="2">
        <f>L3-55</f>
        <v>1</v>
      </c>
      <c r="N3">
        <v>50.21</v>
      </c>
      <c r="O3">
        <v>38.06</v>
      </c>
      <c r="Q3" s="1">
        <v>0.95624999999999993</v>
      </c>
      <c r="R3" s="2">
        <v>0</v>
      </c>
      <c r="S3" s="2">
        <v>57</v>
      </c>
      <c r="T3" s="2">
        <f>R3*60+S3</f>
        <v>57</v>
      </c>
      <c r="U3" s="2">
        <f>T3-55</f>
        <v>2</v>
      </c>
      <c r="V3">
        <v>45.3</v>
      </c>
      <c r="W3">
        <v>72.55</v>
      </c>
      <c r="Y3" s="1">
        <v>0.95694444444444438</v>
      </c>
      <c r="Z3" s="2">
        <v>0</v>
      </c>
      <c r="AA3" s="2">
        <v>58</v>
      </c>
      <c r="AB3" s="2">
        <f>Z3*60+AA3</f>
        <v>58</v>
      </c>
      <c r="AC3" s="2">
        <f>AB3-55</f>
        <v>3</v>
      </c>
      <c r="AD3">
        <v>31.2</v>
      </c>
      <c r="AE3">
        <v>65.95</v>
      </c>
      <c r="AG3" s="1">
        <v>0.95694444444444438</v>
      </c>
      <c r="AH3" s="2">
        <v>0</v>
      </c>
      <c r="AI3" s="2">
        <v>58</v>
      </c>
      <c r="AJ3" s="2">
        <f>AH3*60+AI3</f>
        <v>58</v>
      </c>
      <c r="AK3" s="2">
        <f>AJ3-55</f>
        <v>3</v>
      </c>
      <c r="AL3">
        <v>27.08</v>
      </c>
      <c r="AM3">
        <v>71.44</v>
      </c>
      <c r="AO3" s="1">
        <v>0.95763888888888893</v>
      </c>
      <c r="AP3" s="2">
        <v>0</v>
      </c>
      <c r="AQ3" s="2">
        <v>59</v>
      </c>
      <c r="AR3" s="2">
        <f>AP3*60+AQ3</f>
        <v>59</v>
      </c>
      <c r="AS3" s="2">
        <f>AR3-55</f>
        <v>4</v>
      </c>
      <c r="AT3">
        <v>27.03</v>
      </c>
      <c r="AU3">
        <v>59.87</v>
      </c>
      <c r="AV3">
        <v>40.46</v>
      </c>
    </row>
    <row r="4" spans="1:48" x14ac:dyDescent="0.25">
      <c r="A4" s="1">
        <v>0.96180555555555547</v>
      </c>
      <c r="B4" s="2">
        <v>1</v>
      </c>
      <c r="C4" s="2">
        <v>5</v>
      </c>
      <c r="D4" s="2">
        <f t="shared" ref="D4:D9" si="0">B4*60+C4</f>
        <v>65</v>
      </c>
      <c r="E4" s="2">
        <f t="shared" ref="E4:E9" si="1">D4-55</f>
        <v>10</v>
      </c>
      <c r="F4">
        <v>57.21</v>
      </c>
      <c r="G4">
        <v>36.32</v>
      </c>
      <c r="I4" s="1">
        <v>0.96250000000000002</v>
      </c>
      <c r="J4" s="2">
        <v>1</v>
      </c>
      <c r="K4" s="2">
        <v>6</v>
      </c>
      <c r="L4" s="2">
        <f t="shared" ref="L4:L9" si="2">J4*60+K4</f>
        <v>66</v>
      </c>
      <c r="M4" s="2">
        <f t="shared" ref="M4:M9" si="3">L4-55</f>
        <v>11</v>
      </c>
      <c r="N4">
        <v>52.72</v>
      </c>
      <c r="O4">
        <v>37.39</v>
      </c>
      <c r="Q4" s="1">
        <v>0.96250000000000002</v>
      </c>
      <c r="R4" s="2">
        <v>1</v>
      </c>
      <c r="S4" s="2">
        <v>6</v>
      </c>
      <c r="T4" s="2">
        <f t="shared" ref="T4:T9" si="4">R4*60+S4</f>
        <v>66</v>
      </c>
      <c r="U4" s="2">
        <f t="shared" ref="U4:U9" si="5">T4-55</f>
        <v>11</v>
      </c>
      <c r="V4">
        <v>43.73</v>
      </c>
      <c r="W4">
        <v>71.849999999999994</v>
      </c>
      <c r="Y4" s="1">
        <v>0.96527777777777779</v>
      </c>
      <c r="Z4" s="2">
        <v>1</v>
      </c>
      <c r="AA4" s="2">
        <v>10</v>
      </c>
      <c r="AB4" s="2">
        <f t="shared" ref="AB4:AB9" si="6">Z4*60+AA4</f>
        <v>70</v>
      </c>
      <c r="AC4" s="2">
        <f t="shared" ref="AC4:AC9" si="7">AB4-55</f>
        <v>15</v>
      </c>
      <c r="AD4">
        <v>40.35</v>
      </c>
      <c r="AE4">
        <v>82.78</v>
      </c>
      <c r="AG4" s="1">
        <v>0.96527777777777779</v>
      </c>
      <c r="AH4" s="2">
        <v>1</v>
      </c>
      <c r="AI4" s="2">
        <v>10</v>
      </c>
      <c r="AJ4" s="2">
        <f t="shared" ref="AJ4:AJ9" si="8">AH4*60+AI4</f>
        <v>70</v>
      </c>
      <c r="AK4" s="2">
        <f t="shared" ref="AK4:AK9" si="9">AJ4-55</f>
        <v>15</v>
      </c>
      <c r="AL4">
        <v>27.34</v>
      </c>
      <c r="AM4">
        <v>73.3</v>
      </c>
      <c r="AO4" s="1">
        <v>0.96597222222222223</v>
      </c>
      <c r="AP4" s="2">
        <v>1</v>
      </c>
      <c r="AQ4" s="2">
        <v>11</v>
      </c>
      <c r="AR4" s="2">
        <f t="shared" ref="AR4:AR9" si="10">AP4*60+AQ4</f>
        <v>71</v>
      </c>
      <c r="AS4" s="2">
        <f t="shared" ref="AS4:AS9" si="11">AR4-55</f>
        <v>16</v>
      </c>
      <c r="AT4">
        <v>22.91</v>
      </c>
      <c r="AU4">
        <v>55.11</v>
      </c>
      <c r="AV4">
        <v>47.61</v>
      </c>
    </row>
    <row r="5" spans="1:48" x14ac:dyDescent="0.25">
      <c r="A5" s="1">
        <v>0.96805555555555556</v>
      </c>
      <c r="B5" s="2">
        <v>1</v>
      </c>
      <c r="C5" s="2">
        <v>14</v>
      </c>
      <c r="D5" s="2">
        <f t="shared" si="0"/>
        <v>74</v>
      </c>
      <c r="E5" s="2">
        <f t="shared" si="1"/>
        <v>19</v>
      </c>
      <c r="F5">
        <v>58.44</v>
      </c>
      <c r="G5">
        <v>39.83</v>
      </c>
      <c r="I5" s="1">
        <v>0.97152777777777777</v>
      </c>
      <c r="J5" s="2">
        <v>1</v>
      </c>
      <c r="K5" s="2">
        <v>19</v>
      </c>
      <c r="L5" s="2">
        <f t="shared" si="2"/>
        <v>79</v>
      </c>
      <c r="M5" s="2">
        <f t="shared" si="3"/>
        <v>24</v>
      </c>
      <c r="N5">
        <v>56.94</v>
      </c>
      <c r="O5">
        <v>40.96</v>
      </c>
      <c r="Q5" s="1">
        <v>0.97222222222222221</v>
      </c>
      <c r="R5" s="2">
        <v>1</v>
      </c>
      <c r="S5" s="2">
        <v>20</v>
      </c>
      <c r="T5" s="2">
        <f t="shared" si="4"/>
        <v>80</v>
      </c>
      <c r="U5" s="2">
        <f t="shared" si="5"/>
        <v>25</v>
      </c>
      <c r="V5">
        <v>42.17</v>
      </c>
      <c r="W5">
        <v>69.58</v>
      </c>
      <c r="Y5" s="1">
        <v>0.97430555555555554</v>
      </c>
      <c r="Z5" s="2">
        <v>1</v>
      </c>
      <c r="AA5" s="2">
        <v>23</v>
      </c>
      <c r="AB5" s="2">
        <f t="shared" si="6"/>
        <v>83</v>
      </c>
      <c r="AC5" s="2">
        <f t="shared" si="7"/>
        <v>28</v>
      </c>
      <c r="AD5">
        <v>47.82</v>
      </c>
      <c r="AE5">
        <v>76.55</v>
      </c>
      <c r="AG5" s="1">
        <v>0.97430555555555554</v>
      </c>
      <c r="AH5" s="2">
        <v>1</v>
      </c>
      <c r="AI5" s="2">
        <v>23</v>
      </c>
      <c r="AJ5" s="2">
        <f t="shared" si="8"/>
        <v>83</v>
      </c>
      <c r="AK5" s="2">
        <f t="shared" si="9"/>
        <v>28</v>
      </c>
      <c r="AL5">
        <v>43.01</v>
      </c>
      <c r="AM5">
        <v>68.599999999999994</v>
      </c>
      <c r="AO5" s="1">
        <v>0.97499999999999998</v>
      </c>
      <c r="AP5" s="2">
        <v>1</v>
      </c>
      <c r="AQ5" s="2">
        <v>24</v>
      </c>
      <c r="AR5" s="2">
        <f t="shared" si="10"/>
        <v>84</v>
      </c>
      <c r="AS5" s="2">
        <f t="shared" si="11"/>
        <v>29</v>
      </c>
      <c r="AT5">
        <v>20.38</v>
      </c>
      <c r="AU5">
        <v>61.04</v>
      </c>
      <c r="AV5">
        <v>49.61</v>
      </c>
    </row>
    <row r="6" spans="1:48" x14ac:dyDescent="0.25">
      <c r="A6" s="1">
        <v>0.98333333333333339</v>
      </c>
      <c r="B6" s="2">
        <v>1</v>
      </c>
      <c r="C6" s="2">
        <v>36</v>
      </c>
      <c r="D6" s="2">
        <f t="shared" si="0"/>
        <v>96</v>
      </c>
      <c r="E6" s="2">
        <f t="shared" si="1"/>
        <v>41</v>
      </c>
      <c r="F6">
        <v>59.46</v>
      </c>
      <c r="G6">
        <v>43.03</v>
      </c>
      <c r="I6" s="1">
        <v>0.98402777777777783</v>
      </c>
      <c r="J6" s="2">
        <v>1</v>
      </c>
      <c r="K6" s="2">
        <v>37</v>
      </c>
      <c r="L6" s="2">
        <f t="shared" si="2"/>
        <v>97</v>
      </c>
      <c r="M6" s="2">
        <f t="shared" si="3"/>
        <v>42</v>
      </c>
      <c r="N6">
        <v>57.55</v>
      </c>
      <c r="O6">
        <v>38.1</v>
      </c>
      <c r="Q6" s="1">
        <v>0.98472222222222217</v>
      </c>
      <c r="R6" s="2">
        <v>1</v>
      </c>
      <c r="S6" s="2">
        <v>38</v>
      </c>
      <c r="T6" s="2">
        <f t="shared" si="4"/>
        <v>98</v>
      </c>
      <c r="U6" s="2">
        <f t="shared" si="5"/>
        <v>43</v>
      </c>
      <c r="V6">
        <v>41.85</v>
      </c>
      <c r="W6">
        <v>68.78</v>
      </c>
      <c r="Y6" s="1">
        <v>0.9868055555555556</v>
      </c>
      <c r="Z6" s="2">
        <v>1</v>
      </c>
      <c r="AA6" s="2">
        <v>41</v>
      </c>
      <c r="AB6" s="2">
        <f t="shared" si="6"/>
        <v>101</v>
      </c>
      <c r="AC6" s="2">
        <f t="shared" si="7"/>
        <v>46</v>
      </c>
      <c r="AD6">
        <v>51.19</v>
      </c>
      <c r="AE6">
        <v>79.959999999999994</v>
      </c>
      <c r="AG6" s="1">
        <v>0.9868055555555556</v>
      </c>
      <c r="AH6" s="2">
        <v>1</v>
      </c>
      <c r="AI6" s="2">
        <v>41</v>
      </c>
      <c r="AJ6" s="2">
        <f t="shared" si="8"/>
        <v>101</v>
      </c>
      <c r="AK6" s="2">
        <f t="shared" si="9"/>
        <v>46</v>
      </c>
      <c r="AL6">
        <v>26.09</v>
      </c>
      <c r="AM6">
        <v>68.400000000000006</v>
      </c>
      <c r="AO6" s="1">
        <v>0.98749999999999993</v>
      </c>
      <c r="AP6" s="2">
        <v>1</v>
      </c>
      <c r="AQ6" s="2">
        <v>42</v>
      </c>
      <c r="AR6" s="2">
        <f t="shared" si="10"/>
        <v>102</v>
      </c>
      <c r="AS6" s="2">
        <f t="shared" si="11"/>
        <v>47</v>
      </c>
      <c r="AT6">
        <v>18.87</v>
      </c>
      <c r="AU6">
        <v>63.86</v>
      </c>
      <c r="AV6">
        <v>48.47</v>
      </c>
    </row>
    <row r="7" spans="1:48" x14ac:dyDescent="0.25">
      <c r="A7" s="1">
        <v>0.99375000000000002</v>
      </c>
      <c r="B7" s="2">
        <v>1</v>
      </c>
      <c r="C7" s="2">
        <v>51</v>
      </c>
      <c r="D7" s="2">
        <f t="shared" si="0"/>
        <v>111</v>
      </c>
      <c r="E7" s="2">
        <f t="shared" si="1"/>
        <v>56</v>
      </c>
      <c r="F7">
        <v>56.91</v>
      </c>
      <c r="G7">
        <v>45.04</v>
      </c>
      <c r="I7" s="1">
        <v>0.99513888888888891</v>
      </c>
      <c r="J7" s="2">
        <v>1</v>
      </c>
      <c r="K7" s="2">
        <v>53</v>
      </c>
      <c r="L7" s="2">
        <f t="shared" si="2"/>
        <v>113</v>
      </c>
      <c r="M7" s="2">
        <f t="shared" si="3"/>
        <v>58</v>
      </c>
      <c r="N7">
        <v>57.45</v>
      </c>
      <c r="O7">
        <v>38.67</v>
      </c>
      <c r="Q7" s="1">
        <v>0.99583333333333324</v>
      </c>
      <c r="R7" s="2">
        <v>1</v>
      </c>
      <c r="S7" s="2">
        <v>54</v>
      </c>
      <c r="T7" s="2">
        <f t="shared" si="4"/>
        <v>114</v>
      </c>
      <c r="U7" s="2">
        <f t="shared" si="5"/>
        <v>59</v>
      </c>
      <c r="V7">
        <v>40.04</v>
      </c>
      <c r="W7">
        <v>68.069999999999993</v>
      </c>
      <c r="Y7" s="1">
        <v>0.99791666666666667</v>
      </c>
      <c r="Z7" s="2">
        <v>1</v>
      </c>
      <c r="AA7" s="2">
        <v>57</v>
      </c>
      <c r="AB7" s="2">
        <f t="shared" si="6"/>
        <v>117</v>
      </c>
      <c r="AC7" s="2">
        <f t="shared" si="7"/>
        <v>62</v>
      </c>
      <c r="AD7">
        <v>58.73</v>
      </c>
      <c r="AE7">
        <v>83.55</v>
      </c>
      <c r="AG7" s="1">
        <v>0.99791666666666667</v>
      </c>
      <c r="AH7" s="2">
        <v>1</v>
      </c>
      <c r="AI7" s="2">
        <v>57</v>
      </c>
      <c r="AJ7" s="2">
        <f t="shared" si="8"/>
        <v>117</v>
      </c>
      <c r="AK7" s="2">
        <f t="shared" si="9"/>
        <v>62</v>
      </c>
      <c r="AL7">
        <v>15.66</v>
      </c>
      <c r="AM7">
        <v>66.930000000000007</v>
      </c>
      <c r="AO7" s="1">
        <v>0.99861111111111101</v>
      </c>
      <c r="AP7" s="2">
        <v>1</v>
      </c>
      <c r="AQ7" s="2">
        <v>58</v>
      </c>
      <c r="AR7" s="2">
        <f t="shared" si="10"/>
        <v>118</v>
      </c>
      <c r="AS7" s="2">
        <f t="shared" si="11"/>
        <v>63</v>
      </c>
      <c r="AT7">
        <v>18.12</v>
      </c>
      <c r="AU7">
        <v>64.91</v>
      </c>
      <c r="AV7">
        <v>46.36</v>
      </c>
    </row>
    <row r="8" spans="1:48" x14ac:dyDescent="0.25">
      <c r="A8" s="1">
        <v>0.33611111111111108</v>
      </c>
      <c r="B8" s="2">
        <v>10</v>
      </c>
      <c r="C8" s="2">
        <v>4</v>
      </c>
      <c r="D8" s="2">
        <f t="shared" si="0"/>
        <v>604</v>
      </c>
      <c r="E8" s="2">
        <f t="shared" si="1"/>
        <v>549</v>
      </c>
      <c r="F8">
        <v>36.58</v>
      </c>
      <c r="G8">
        <v>33.82</v>
      </c>
      <c r="I8" s="1">
        <v>0.33680555555555558</v>
      </c>
      <c r="J8" s="2">
        <v>10</v>
      </c>
      <c r="K8" s="2">
        <v>5</v>
      </c>
      <c r="L8" s="2">
        <f t="shared" si="2"/>
        <v>605</v>
      </c>
      <c r="M8" s="2">
        <f t="shared" si="3"/>
        <v>550</v>
      </c>
      <c r="N8">
        <v>27.5</v>
      </c>
      <c r="O8">
        <v>11.58</v>
      </c>
      <c r="Q8" s="1">
        <v>0.33749999999999997</v>
      </c>
      <c r="R8" s="2">
        <v>10</v>
      </c>
      <c r="S8" s="2">
        <v>6</v>
      </c>
      <c r="T8" s="2">
        <f t="shared" si="4"/>
        <v>606</v>
      </c>
      <c r="U8" s="2">
        <f t="shared" si="5"/>
        <v>551</v>
      </c>
      <c r="V8">
        <v>10.06</v>
      </c>
      <c r="W8">
        <v>49.1</v>
      </c>
      <c r="Y8" s="1">
        <v>0.33958333333333335</v>
      </c>
      <c r="Z8" s="2">
        <v>10</v>
      </c>
      <c r="AA8" s="2">
        <v>9</v>
      </c>
      <c r="AB8" s="2">
        <f t="shared" si="6"/>
        <v>609</v>
      </c>
      <c r="AC8" s="2">
        <f t="shared" si="7"/>
        <v>554</v>
      </c>
      <c r="AD8">
        <v>38.31</v>
      </c>
      <c r="AE8">
        <v>58.5</v>
      </c>
      <c r="AG8" s="1">
        <v>0.33958333333333335</v>
      </c>
      <c r="AH8" s="2">
        <v>10</v>
      </c>
      <c r="AI8" s="2">
        <v>9</v>
      </c>
      <c r="AJ8" s="2">
        <f t="shared" si="8"/>
        <v>609</v>
      </c>
      <c r="AK8" s="2">
        <f t="shared" si="9"/>
        <v>554</v>
      </c>
      <c r="AL8">
        <v>-8.01</v>
      </c>
      <c r="AM8">
        <v>44.8</v>
      </c>
      <c r="AO8" s="1">
        <v>0.34166666666666662</v>
      </c>
      <c r="AP8" s="2">
        <v>10</v>
      </c>
      <c r="AQ8" s="2">
        <v>12</v>
      </c>
      <c r="AR8" s="2">
        <f t="shared" si="10"/>
        <v>612</v>
      </c>
      <c r="AS8" s="2">
        <f t="shared" si="11"/>
        <v>557</v>
      </c>
      <c r="AT8">
        <v>-1.1399999999999999</v>
      </c>
      <c r="AU8">
        <v>41.41</v>
      </c>
      <c r="AV8">
        <v>-13.18</v>
      </c>
    </row>
    <row r="9" spans="1:48" x14ac:dyDescent="0.25">
      <c r="A9" s="1">
        <v>0.37986111111111115</v>
      </c>
      <c r="B9" s="2">
        <v>11</v>
      </c>
      <c r="C9" s="2">
        <v>7</v>
      </c>
      <c r="D9" s="2">
        <f t="shared" si="0"/>
        <v>667</v>
      </c>
      <c r="E9" s="2">
        <f t="shared" si="1"/>
        <v>612</v>
      </c>
      <c r="F9">
        <v>37.21</v>
      </c>
      <c r="G9">
        <v>34.74</v>
      </c>
      <c r="I9" s="1">
        <v>0.38125000000000003</v>
      </c>
      <c r="J9" s="2">
        <v>11</v>
      </c>
      <c r="K9" s="2">
        <v>9</v>
      </c>
      <c r="L9" s="2">
        <f t="shared" si="2"/>
        <v>669</v>
      </c>
      <c r="M9" s="2">
        <f t="shared" si="3"/>
        <v>614</v>
      </c>
      <c r="N9">
        <v>34.450000000000003</v>
      </c>
      <c r="O9">
        <v>14.49</v>
      </c>
      <c r="Q9" s="1">
        <v>0.38194444444444442</v>
      </c>
      <c r="R9" s="2">
        <v>11</v>
      </c>
      <c r="S9" s="2">
        <v>10</v>
      </c>
      <c r="T9" s="2">
        <f t="shared" si="4"/>
        <v>670</v>
      </c>
      <c r="U9" s="2">
        <f t="shared" si="5"/>
        <v>615</v>
      </c>
      <c r="V9">
        <v>10.36</v>
      </c>
      <c r="W9">
        <v>53.17</v>
      </c>
      <c r="Y9" s="1">
        <v>0.38541666666666669</v>
      </c>
      <c r="Z9" s="2">
        <v>11</v>
      </c>
      <c r="AA9" s="2">
        <v>15</v>
      </c>
      <c r="AB9" s="2">
        <f t="shared" si="6"/>
        <v>675</v>
      </c>
      <c r="AC9" s="2">
        <f t="shared" si="7"/>
        <v>620</v>
      </c>
      <c r="AD9">
        <v>35.04</v>
      </c>
      <c r="AE9">
        <v>41.2</v>
      </c>
      <c r="AG9" s="1">
        <v>0.38541666666666669</v>
      </c>
      <c r="AH9" s="2">
        <v>11</v>
      </c>
      <c r="AI9" s="2">
        <v>15</v>
      </c>
      <c r="AJ9" s="2">
        <f t="shared" si="8"/>
        <v>675</v>
      </c>
      <c r="AK9" s="2">
        <f t="shared" si="9"/>
        <v>620</v>
      </c>
      <c r="AL9">
        <v>-4.17</v>
      </c>
      <c r="AM9">
        <v>44.83</v>
      </c>
      <c r="AO9" s="1">
        <v>0.38611111111111113</v>
      </c>
      <c r="AP9" s="2">
        <v>11</v>
      </c>
      <c r="AQ9" s="2">
        <v>16</v>
      </c>
      <c r="AR9" s="2">
        <f t="shared" si="10"/>
        <v>676</v>
      </c>
      <c r="AS9" s="2">
        <f t="shared" si="11"/>
        <v>621</v>
      </c>
      <c r="AT9">
        <v>-0.81</v>
      </c>
      <c r="AU9">
        <v>39.6</v>
      </c>
      <c r="AV9">
        <v>-1.02</v>
      </c>
    </row>
    <row r="11" spans="1:48" ht="15.75" thickBot="1" x14ac:dyDescent="0.3"/>
    <row r="12" spans="1:48" x14ac:dyDescent="0.25">
      <c r="A12" t="s">
        <v>5</v>
      </c>
      <c r="B12">
        <v>1</v>
      </c>
      <c r="C12">
        <v>2</v>
      </c>
      <c r="D12" t="s">
        <v>5</v>
      </c>
      <c r="E12">
        <v>3</v>
      </c>
      <c r="F12">
        <v>5</v>
      </c>
      <c r="G12" t="s">
        <v>5</v>
      </c>
      <c r="H12">
        <v>6</v>
      </c>
      <c r="I12">
        <v>7</v>
      </c>
      <c r="J12" t="s">
        <v>5</v>
      </c>
      <c r="K12">
        <v>8</v>
      </c>
      <c r="L12">
        <v>9</v>
      </c>
      <c r="M12" t="s">
        <v>5</v>
      </c>
      <c r="N12">
        <v>10</v>
      </c>
      <c r="O12">
        <v>11</v>
      </c>
      <c r="P12" t="s">
        <v>5</v>
      </c>
      <c r="Q12">
        <v>12</v>
      </c>
      <c r="R12">
        <v>13</v>
      </c>
      <c r="S12">
        <v>14</v>
      </c>
      <c r="W12" s="3">
        <f>(EXP(2.00856+3.224*(LN((298.15-$Z$12)/(273.15+$Z$12)))+3.99063*(LN((298.15-$Z$12)/(273.15+$Z$12)))^2+4.80299*(LN((298.15-$Z$12)/(273.15+$Z$12)))^3+0.978188*(LN((298.15-$Z$12)/(273.15+$Z$12)))^4+1.71069*(LN((298.15-$Z$12)/(273.15+$Z$12)))^5+$Z$13*(-0.00624097-0.00693498*(LN((298.15-$Z$12)/(273.15+$Z$12)))-0.00690358*(LN((298.15-$Z$12)/(273.15+$Z$12)))^2-0.00429155*(LN((298.15-$Z$12)/(273.15+$Z$12)))^3)-0.00000031168*$Z$13^2))/22.4389901823282*1000</f>
        <v>256.70398554471103</v>
      </c>
      <c r="X12" s="3"/>
      <c r="Y12" s="3" t="s">
        <v>6</v>
      </c>
      <c r="Z12" s="4">
        <v>15</v>
      </c>
    </row>
    <row r="13" spans="1:48" x14ac:dyDescent="0.25">
      <c r="A13">
        <v>0</v>
      </c>
      <c r="B13">
        <v>56.79</v>
      </c>
      <c r="C13">
        <v>32.82</v>
      </c>
      <c r="D13">
        <v>1</v>
      </c>
      <c r="E13">
        <v>50.21</v>
      </c>
      <c r="F13">
        <v>38.06</v>
      </c>
      <c r="G13">
        <v>2</v>
      </c>
      <c r="H13">
        <v>45.3</v>
      </c>
      <c r="I13">
        <v>72.55</v>
      </c>
      <c r="J13">
        <v>3</v>
      </c>
      <c r="K13">
        <v>31.2</v>
      </c>
      <c r="L13">
        <v>65.95</v>
      </c>
      <c r="M13">
        <v>3</v>
      </c>
      <c r="N13">
        <v>27.08</v>
      </c>
      <c r="O13">
        <v>71.44</v>
      </c>
      <c r="P13">
        <v>4</v>
      </c>
      <c r="Q13">
        <v>27.03</v>
      </c>
      <c r="R13">
        <v>59.87</v>
      </c>
      <c r="S13">
        <v>40.46</v>
      </c>
      <c r="W13" s="3"/>
      <c r="X13" s="3"/>
      <c r="Y13" s="3" t="s">
        <v>7</v>
      </c>
      <c r="Z13" s="5">
        <v>33</v>
      </c>
    </row>
    <row r="14" spans="1:48" x14ac:dyDescent="0.25">
      <c r="A14">
        <v>10</v>
      </c>
      <c r="B14">
        <v>57.21</v>
      </c>
      <c r="C14">
        <v>36.32</v>
      </c>
      <c r="D14">
        <v>11</v>
      </c>
      <c r="E14">
        <v>52.72</v>
      </c>
      <c r="F14">
        <v>37.39</v>
      </c>
      <c r="G14">
        <v>11</v>
      </c>
      <c r="H14">
        <v>43.73</v>
      </c>
      <c r="I14">
        <v>71.849999999999994</v>
      </c>
      <c r="J14">
        <v>15</v>
      </c>
      <c r="K14">
        <v>40.35</v>
      </c>
      <c r="L14">
        <v>82.78</v>
      </c>
      <c r="M14">
        <v>15</v>
      </c>
      <c r="N14">
        <v>27.34</v>
      </c>
      <c r="O14">
        <v>73.3</v>
      </c>
      <c r="P14">
        <v>16</v>
      </c>
      <c r="Q14">
        <v>22.91</v>
      </c>
      <c r="R14">
        <v>55.11</v>
      </c>
      <c r="S14">
        <v>47.61</v>
      </c>
    </row>
    <row r="15" spans="1:48" x14ac:dyDescent="0.25">
      <c r="A15">
        <v>19</v>
      </c>
      <c r="B15">
        <v>58.44</v>
      </c>
      <c r="C15">
        <v>39.83</v>
      </c>
      <c r="D15">
        <v>24</v>
      </c>
      <c r="E15">
        <v>56.94</v>
      </c>
      <c r="F15">
        <v>40.96</v>
      </c>
      <c r="G15">
        <v>25</v>
      </c>
      <c r="H15">
        <v>42.17</v>
      </c>
      <c r="I15">
        <v>69.58</v>
      </c>
      <c r="J15">
        <v>28</v>
      </c>
      <c r="K15">
        <v>47.82</v>
      </c>
      <c r="L15">
        <v>76.55</v>
      </c>
      <c r="M15">
        <v>28</v>
      </c>
      <c r="N15">
        <v>43.01</v>
      </c>
      <c r="O15">
        <v>68.599999999999994</v>
      </c>
      <c r="P15">
        <v>29</v>
      </c>
      <c r="Q15">
        <v>20.38</v>
      </c>
      <c r="R15">
        <v>61.04</v>
      </c>
      <c r="S15">
        <v>49.61</v>
      </c>
    </row>
    <row r="16" spans="1:48" x14ac:dyDescent="0.25">
      <c r="A16">
        <v>41</v>
      </c>
      <c r="B16">
        <v>59.46</v>
      </c>
      <c r="C16">
        <v>43.03</v>
      </c>
      <c r="D16">
        <v>42</v>
      </c>
      <c r="E16">
        <v>57.55</v>
      </c>
      <c r="F16">
        <v>38.1</v>
      </c>
      <c r="G16">
        <v>43</v>
      </c>
      <c r="H16">
        <v>41.85</v>
      </c>
      <c r="I16">
        <v>68.78</v>
      </c>
      <c r="J16">
        <v>46</v>
      </c>
      <c r="K16">
        <v>51.19</v>
      </c>
      <c r="L16">
        <v>79.959999999999994</v>
      </c>
      <c r="M16">
        <v>46</v>
      </c>
      <c r="N16">
        <v>26.09</v>
      </c>
      <c r="O16">
        <v>68.400000000000006</v>
      </c>
      <c r="P16">
        <v>47</v>
      </c>
      <c r="Q16">
        <v>18.87</v>
      </c>
      <c r="R16">
        <v>63.86</v>
      </c>
      <c r="S16">
        <v>48.47</v>
      </c>
    </row>
    <row r="17" spans="1:19" x14ac:dyDescent="0.25">
      <c r="A17">
        <v>56</v>
      </c>
      <c r="B17">
        <v>56.91</v>
      </c>
      <c r="C17">
        <v>45.04</v>
      </c>
      <c r="D17">
        <v>58</v>
      </c>
      <c r="E17">
        <v>57.45</v>
      </c>
      <c r="F17">
        <v>38.67</v>
      </c>
      <c r="G17">
        <v>59</v>
      </c>
      <c r="H17">
        <v>40.04</v>
      </c>
      <c r="I17">
        <v>68.069999999999993</v>
      </c>
      <c r="J17">
        <v>62</v>
      </c>
      <c r="K17">
        <v>58.73</v>
      </c>
      <c r="L17">
        <v>83.55</v>
      </c>
      <c r="M17">
        <v>62</v>
      </c>
      <c r="N17">
        <v>15.66</v>
      </c>
      <c r="O17">
        <v>66.930000000000007</v>
      </c>
      <c r="P17">
        <v>63</v>
      </c>
      <c r="Q17">
        <v>18.12</v>
      </c>
      <c r="R17">
        <v>64.91</v>
      </c>
      <c r="S17">
        <v>46.36</v>
      </c>
    </row>
    <row r="18" spans="1:19" x14ac:dyDescent="0.25">
      <c r="A18">
        <v>549</v>
      </c>
      <c r="B18">
        <v>36.58</v>
      </c>
      <c r="C18">
        <v>33.82</v>
      </c>
      <c r="D18">
        <v>550</v>
      </c>
      <c r="E18">
        <v>27.5</v>
      </c>
      <c r="F18">
        <v>11.58</v>
      </c>
      <c r="G18">
        <v>551</v>
      </c>
      <c r="H18">
        <v>10.06</v>
      </c>
      <c r="I18">
        <v>49.1</v>
      </c>
      <c r="J18">
        <v>554</v>
      </c>
      <c r="K18">
        <v>38.31</v>
      </c>
      <c r="L18">
        <v>58.5</v>
      </c>
      <c r="M18">
        <v>554</v>
      </c>
      <c r="N18">
        <v>-8.01</v>
      </c>
      <c r="O18">
        <v>44.8</v>
      </c>
      <c r="P18">
        <v>557</v>
      </c>
      <c r="Q18">
        <v>-1.1399999999999999</v>
      </c>
      <c r="R18">
        <v>41.41</v>
      </c>
      <c r="S18">
        <v>-13.18</v>
      </c>
    </row>
    <row r="19" spans="1:19" x14ac:dyDescent="0.25">
      <c r="A19">
        <v>612</v>
      </c>
      <c r="B19">
        <v>37.21</v>
      </c>
      <c r="C19">
        <v>34.74</v>
      </c>
      <c r="D19">
        <v>614</v>
      </c>
      <c r="E19">
        <v>34.450000000000003</v>
      </c>
      <c r="F19">
        <v>14.49</v>
      </c>
      <c r="G19">
        <v>615</v>
      </c>
      <c r="H19">
        <v>10.36</v>
      </c>
      <c r="I19">
        <v>53.17</v>
      </c>
      <c r="J19">
        <v>620</v>
      </c>
      <c r="K19">
        <v>35.04</v>
      </c>
      <c r="L19">
        <v>41.2</v>
      </c>
      <c r="M19">
        <v>620</v>
      </c>
      <c r="N19">
        <v>-4.17</v>
      </c>
      <c r="O19">
        <v>44.83</v>
      </c>
      <c r="P19">
        <v>621</v>
      </c>
      <c r="Q19">
        <v>-0.81</v>
      </c>
      <c r="R19">
        <v>39.6</v>
      </c>
      <c r="S19">
        <v>-1.02</v>
      </c>
    </row>
    <row r="22" spans="1:19" x14ac:dyDescent="0.25">
      <c r="A22" t="s">
        <v>8</v>
      </c>
    </row>
    <row r="23" spans="1:19" x14ac:dyDescent="0.25">
      <c r="A23" t="s">
        <v>5</v>
      </c>
      <c r="B23">
        <v>1</v>
      </c>
      <c r="C23">
        <v>2</v>
      </c>
      <c r="D23" t="s">
        <v>5</v>
      </c>
      <c r="E23">
        <v>3</v>
      </c>
      <c r="F23">
        <v>5</v>
      </c>
      <c r="G23" t="s">
        <v>5</v>
      </c>
      <c r="H23">
        <v>6</v>
      </c>
      <c r="I23">
        <v>7</v>
      </c>
      <c r="J23" t="s">
        <v>5</v>
      </c>
      <c r="K23">
        <v>8</v>
      </c>
      <c r="L23">
        <v>9</v>
      </c>
      <c r="M23" t="s">
        <v>5</v>
      </c>
      <c r="N23">
        <v>10</v>
      </c>
      <c r="O23">
        <v>11</v>
      </c>
      <c r="P23" t="s">
        <v>5</v>
      </c>
      <c r="Q23">
        <v>12</v>
      </c>
      <c r="R23">
        <v>13</v>
      </c>
      <c r="S23">
        <v>14</v>
      </c>
    </row>
    <row r="24" spans="1:19" x14ac:dyDescent="0.25">
      <c r="A24">
        <v>0</v>
      </c>
      <c r="B24">
        <f>(B13*$W$12)/100</f>
        <v>145.78219339084137</v>
      </c>
      <c r="C24">
        <f>(C13*$W$12)/100</f>
        <v>84.250248055774151</v>
      </c>
      <c r="D24">
        <v>1</v>
      </c>
      <c r="E24">
        <f>(E13*$W$12)/100</f>
        <v>128.89107114199942</v>
      </c>
      <c r="F24">
        <f>(F13*$W$12)/100</f>
        <v>97.70153689831703</v>
      </c>
      <c r="G24">
        <v>2</v>
      </c>
      <c r="H24">
        <f>(H13*$W$12)/100</f>
        <v>116.28690545175408</v>
      </c>
      <c r="I24">
        <f>(I13*$W$12)/100</f>
        <v>186.23874151268785</v>
      </c>
      <c r="J24">
        <v>3</v>
      </c>
      <c r="K24">
        <f>(K13*$W$12)/100</f>
        <v>80.091643489949831</v>
      </c>
      <c r="L24">
        <f>(L13*$W$12)/100</f>
        <v>169.29627846673694</v>
      </c>
      <c r="M24">
        <v>3</v>
      </c>
      <c r="N24">
        <f>(N13*$W$12)/100</f>
        <v>69.515439285507739</v>
      </c>
      <c r="O24">
        <f>(O13*$W$12)/100</f>
        <v>183.38932727314156</v>
      </c>
      <c r="P24">
        <v>4</v>
      </c>
      <c r="Q24">
        <f>(Q13*$W$12)/100</f>
        <v>69.387087292735401</v>
      </c>
      <c r="R24">
        <f>(R13*$W$12)/100</f>
        <v>153.68867614561847</v>
      </c>
      <c r="S24">
        <f>(S13*$W$12)/100</f>
        <v>103.86243255139009</v>
      </c>
    </row>
    <row r="25" spans="1:19" x14ac:dyDescent="0.25">
      <c r="A25">
        <v>10</v>
      </c>
      <c r="B25">
        <f t="shared" ref="B25:C25" si="12">(B14*$W$12)/100</f>
        <v>146.86035013012918</v>
      </c>
      <c r="C25">
        <f t="shared" si="12"/>
        <v>93.234887549839044</v>
      </c>
      <c r="D25">
        <v>11</v>
      </c>
      <c r="E25">
        <f t="shared" ref="E25:F25" si="13">(E14*$W$12)/100</f>
        <v>135.33434117917167</v>
      </c>
      <c r="F25">
        <f t="shared" si="13"/>
        <v>95.981620195167451</v>
      </c>
      <c r="G25">
        <v>11</v>
      </c>
      <c r="H25">
        <f t="shared" ref="H25:I25" si="14">(H14*$W$12)/100</f>
        <v>112.25665287870214</v>
      </c>
      <c r="I25">
        <f t="shared" si="14"/>
        <v>184.44181361387487</v>
      </c>
      <c r="J25">
        <v>15</v>
      </c>
      <c r="K25">
        <f t="shared" ref="K25:L25" si="15">(K14*$W$12)/100</f>
        <v>103.5800581672909</v>
      </c>
      <c r="L25">
        <f t="shared" si="15"/>
        <v>212.49955923391178</v>
      </c>
      <c r="M25">
        <v>15</v>
      </c>
      <c r="N25">
        <f t="shared" ref="N25:O25" si="16">(N14*$W$12)/100</f>
        <v>70.182869647923994</v>
      </c>
      <c r="O25">
        <f t="shared" si="16"/>
        <v>188.1640214042732</v>
      </c>
      <c r="P25">
        <v>16</v>
      </c>
      <c r="Q25">
        <f t="shared" ref="Q25:S25" si="17">(Q14*$W$12)/100</f>
        <v>58.810883088293295</v>
      </c>
      <c r="R25">
        <f t="shared" si="17"/>
        <v>141.46956643369026</v>
      </c>
      <c r="S25">
        <f t="shared" si="17"/>
        <v>122.21676751783693</v>
      </c>
    </row>
    <row r="26" spans="1:19" x14ac:dyDescent="0.25">
      <c r="A26">
        <v>19</v>
      </c>
      <c r="B26">
        <f t="shared" ref="B26:C26" si="18">(B15*$W$12)/100</f>
        <v>150.01780915232911</v>
      </c>
      <c r="C26">
        <f t="shared" si="18"/>
        <v>102.24519744245839</v>
      </c>
      <c r="D26">
        <v>24</v>
      </c>
      <c r="E26">
        <f t="shared" ref="E26:F26" si="19">(E15*$W$12)/100</f>
        <v>146.16724936915844</v>
      </c>
      <c r="F26">
        <f t="shared" si="19"/>
        <v>105.14595247911365</v>
      </c>
      <c r="G26">
        <v>25</v>
      </c>
      <c r="H26">
        <f t="shared" ref="H26:I26" si="20">(H15*$W$12)/100</f>
        <v>108.25207070420466</v>
      </c>
      <c r="I26">
        <f t="shared" si="20"/>
        <v>178.61463314200992</v>
      </c>
      <c r="J26">
        <v>28</v>
      </c>
      <c r="K26">
        <f t="shared" ref="K26:L26" si="21">(K15*$W$12)/100</f>
        <v>122.7558458874808</v>
      </c>
      <c r="L26">
        <f t="shared" si="21"/>
        <v>196.50690093447628</v>
      </c>
      <c r="M26">
        <v>28</v>
      </c>
      <c r="N26">
        <f t="shared" ref="N26:O26" si="22">(N15*$W$12)/100</f>
        <v>110.40838418278021</v>
      </c>
      <c r="O26">
        <f t="shared" si="22"/>
        <v>176.09893408367174</v>
      </c>
      <c r="P26">
        <v>29</v>
      </c>
      <c r="Q26">
        <f t="shared" ref="Q26:S26" si="23">(Q15*$W$12)/100</f>
        <v>52.316272254012098</v>
      </c>
      <c r="R26">
        <f t="shared" si="23"/>
        <v>156.69211277649163</v>
      </c>
      <c r="S26">
        <f t="shared" si="23"/>
        <v>127.35084722873114</v>
      </c>
    </row>
    <row r="27" spans="1:19" x14ac:dyDescent="0.25">
      <c r="A27">
        <v>41</v>
      </c>
      <c r="B27">
        <f t="shared" ref="B27:C27" si="24">(B16*$W$12)/100</f>
        <v>152.63618980488519</v>
      </c>
      <c r="C27">
        <f t="shared" si="24"/>
        <v>110.45972497988916</v>
      </c>
      <c r="D27">
        <v>42</v>
      </c>
      <c r="E27">
        <f t="shared" ref="E27:F27" si="25">(E16*$W$12)/100</f>
        <v>147.73314368098119</v>
      </c>
      <c r="F27">
        <f t="shared" si="25"/>
        <v>97.804218492534915</v>
      </c>
      <c r="G27">
        <v>43</v>
      </c>
      <c r="H27">
        <f t="shared" ref="H27:I27" si="26">(H16*$W$12)/100</f>
        <v>107.43061795046157</v>
      </c>
      <c r="I27">
        <f t="shared" si="26"/>
        <v>176.56100125765224</v>
      </c>
      <c r="J27">
        <v>46</v>
      </c>
      <c r="K27">
        <f t="shared" ref="K27:L27" si="27">(K16*$W$12)/100</f>
        <v>131.40677020033758</v>
      </c>
      <c r="L27">
        <f t="shared" si="27"/>
        <v>205.26050684155092</v>
      </c>
      <c r="M27">
        <v>46</v>
      </c>
      <c r="N27">
        <f t="shared" ref="N27:O27" si="28">(N16*$W$12)/100</f>
        <v>66.974069828615114</v>
      </c>
      <c r="O27">
        <f t="shared" si="28"/>
        <v>175.58552611258239</v>
      </c>
      <c r="P27">
        <v>47</v>
      </c>
      <c r="Q27">
        <f t="shared" ref="Q27:S27" si="29">(Q16*$W$12)/100</f>
        <v>48.440042072286978</v>
      </c>
      <c r="R27">
        <f t="shared" si="29"/>
        <v>163.93116516885246</v>
      </c>
      <c r="S27">
        <f t="shared" si="29"/>
        <v>124.42442179352143</v>
      </c>
    </row>
    <row r="28" spans="1:19" x14ac:dyDescent="0.25">
      <c r="A28">
        <v>56</v>
      </c>
      <c r="B28">
        <f t="shared" ref="B28:C28" si="30">(B17*$W$12)/100</f>
        <v>146.09023817349504</v>
      </c>
      <c r="C28">
        <f t="shared" si="30"/>
        <v>115.61947508933785</v>
      </c>
      <c r="D28">
        <v>58</v>
      </c>
      <c r="E28">
        <f t="shared" ref="E28:F28" si="31">(E17*$W$12)/100</f>
        <v>147.47643969543648</v>
      </c>
      <c r="F28">
        <f t="shared" si="31"/>
        <v>99.267431210139762</v>
      </c>
      <c r="G28">
        <v>59</v>
      </c>
      <c r="H28">
        <f t="shared" ref="H28:I28" si="32">(H17*$W$12)/100</f>
        <v>102.78427581210229</v>
      </c>
      <c r="I28">
        <f t="shared" si="32"/>
        <v>174.73840296028476</v>
      </c>
      <c r="J28">
        <v>62</v>
      </c>
      <c r="K28">
        <f t="shared" ref="K28:L28" si="33">(K17*$W$12)/100</f>
        <v>150.76225071040878</v>
      </c>
      <c r="L28">
        <f t="shared" si="33"/>
        <v>214.47617992260606</v>
      </c>
      <c r="M28">
        <v>62</v>
      </c>
      <c r="N28">
        <f t="shared" ref="N28:O28" si="34">(N17*$W$12)/100</f>
        <v>40.199844136301749</v>
      </c>
      <c r="O28">
        <f t="shared" si="34"/>
        <v>171.81197752507512</v>
      </c>
      <c r="P28">
        <v>63</v>
      </c>
      <c r="Q28">
        <f t="shared" ref="Q28:S28" si="35">(Q17*$W$12)/100</f>
        <v>46.514762180701645</v>
      </c>
      <c r="R28">
        <f t="shared" si="35"/>
        <v>166.62655701707195</v>
      </c>
      <c r="S28">
        <f t="shared" si="35"/>
        <v>119.00796769852803</v>
      </c>
    </row>
    <row r="29" spans="1:19" x14ac:dyDescent="0.25">
      <c r="A29">
        <v>549</v>
      </c>
      <c r="B29">
        <f t="shared" ref="B29:C29" si="36">(B18*$W$12)/100</f>
        <v>93.902317912255299</v>
      </c>
      <c r="C29">
        <f t="shared" si="36"/>
        <v>86.817287911221271</v>
      </c>
      <c r="D29">
        <v>550</v>
      </c>
      <c r="E29">
        <f t="shared" ref="E29:F29" si="37">(E18*$W$12)/100</f>
        <v>70.593596024795531</v>
      </c>
      <c r="F29">
        <f t="shared" si="37"/>
        <v>29.726321526077538</v>
      </c>
      <c r="G29">
        <v>551</v>
      </c>
      <c r="H29">
        <f t="shared" ref="H29:I29" si="38">(H18*$W$12)/100</f>
        <v>25.824420945797932</v>
      </c>
      <c r="I29">
        <f t="shared" si="38"/>
        <v>126.04165690245313</v>
      </c>
      <c r="J29">
        <v>554</v>
      </c>
      <c r="K29">
        <f t="shared" ref="K29:L29" si="39">(K18*$W$12)/100</f>
        <v>98.343296862178789</v>
      </c>
      <c r="L29">
        <f t="shared" si="39"/>
        <v>150.17183154365594</v>
      </c>
      <c r="M29">
        <v>554</v>
      </c>
      <c r="N29">
        <f t="shared" ref="N29:O29" si="40">(N18*$W$12)/100</f>
        <v>-20.561989242131354</v>
      </c>
      <c r="O29">
        <f t="shared" si="40"/>
        <v>115.00338552403053</v>
      </c>
      <c r="P29">
        <v>557</v>
      </c>
      <c r="Q29">
        <f t="shared" ref="Q29:S29" si="41">(Q18*$W$12)/100</f>
        <v>-2.9264254352097057</v>
      </c>
      <c r="R29">
        <f t="shared" si="41"/>
        <v>106.30112041406483</v>
      </c>
      <c r="S29">
        <f t="shared" si="41"/>
        <v>-33.833585294792918</v>
      </c>
    </row>
    <row r="30" spans="1:19" x14ac:dyDescent="0.25">
      <c r="A30">
        <v>612</v>
      </c>
      <c r="B30">
        <f t="shared" ref="B30:C30" si="42">(B19*$W$12)/100</f>
        <v>95.519553021186979</v>
      </c>
      <c r="C30">
        <f t="shared" si="42"/>
        <v>89.178964578232623</v>
      </c>
      <c r="D30">
        <v>614</v>
      </c>
      <c r="E30">
        <f t="shared" ref="E30:F30" si="43">(E19*$W$12)/100</f>
        <v>88.434523020152952</v>
      </c>
      <c r="F30">
        <f t="shared" si="43"/>
        <v>37.196407505428631</v>
      </c>
      <c r="G30">
        <v>615</v>
      </c>
      <c r="H30">
        <f t="shared" ref="H30:I30" si="44">(H19*$W$12)/100</f>
        <v>26.594532902432061</v>
      </c>
      <c r="I30">
        <f t="shared" si="44"/>
        <v>136.48950911412285</v>
      </c>
      <c r="J30">
        <v>620</v>
      </c>
      <c r="K30">
        <f t="shared" ref="K30:L30" si="45">(K19*$W$12)/100</f>
        <v>89.949076534866748</v>
      </c>
      <c r="L30">
        <f t="shared" si="45"/>
        <v>105.76204204442097</v>
      </c>
      <c r="M30">
        <v>620</v>
      </c>
      <c r="N30">
        <f t="shared" ref="N30:O30" si="46">(N19*$W$12)/100</f>
        <v>-10.704556197214449</v>
      </c>
      <c r="O30">
        <f t="shared" si="46"/>
        <v>115.08039671969395</v>
      </c>
      <c r="P30">
        <v>621</v>
      </c>
      <c r="Q30">
        <f t="shared" ref="Q30:S30" si="47">(Q19*$W$12)/100</f>
        <v>-2.0793022829121592</v>
      </c>
      <c r="R30">
        <f t="shared" si="47"/>
        <v>101.65477827570558</v>
      </c>
      <c r="S30">
        <f t="shared" si="47"/>
        <v>-2.6183806525560529</v>
      </c>
    </row>
    <row r="31" spans="1:19" x14ac:dyDescent="0.25">
      <c r="A31" t="s">
        <v>9</v>
      </c>
      <c r="B31">
        <f>LINEST(B24:B30,A24:A30)</f>
        <v>-9.5293545111005087E-2</v>
      </c>
      <c r="C31">
        <f>LINEST(C24:C30,A24:A30)</f>
        <v>-2.0774006130513233E-2</v>
      </c>
      <c r="E31">
        <f>LINEST(E24:E30,D24:D30)</f>
        <v>-0.10715393408062542</v>
      </c>
      <c r="F31">
        <f>LINEST(F24:F30,D24:D30)</f>
        <v>-0.11668116112398685</v>
      </c>
      <c r="H31">
        <f>LINEST(H24:H30,G24:G30)</f>
        <v>-0.14945407299961588</v>
      </c>
      <c r="I31">
        <f t="shared" ref="I31" si="48">LINEST(I24:I30,G24:G30)</f>
        <v>-8.7446687424959313E-2</v>
      </c>
      <c r="K31">
        <f>LINEST(K24:K30,J24:J30)</f>
        <v>-3.6995809265706787E-2</v>
      </c>
      <c r="L31">
        <f>LINEST(L24:L30,J24:J30)</f>
        <v>-0.12813143665660773</v>
      </c>
      <c r="N31">
        <f>LINEST(N24:N30,M24:M30)</f>
        <v>-0.15671834374661536</v>
      </c>
      <c r="O31">
        <f t="shared" ref="O31" si="49">LINEST(O24:O30,M24:M30)</f>
        <v>-0.11506468015954603</v>
      </c>
      <c r="Q31">
        <f>LINEST(Q24:Q30,P24:P30)</f>
        <v>-0.10414358032089424</v>
      </c>
      <c r="R31">
        <f t="shared" ref="R31" si="50">LINEST(R24:R30,P24:P30)</f>
        <v>-9.1997126457227615E-2</v>
      </c>
      <c r="S31">
        <f>LINEST(S24:S30,P24:P30)</f>
        <v>-0.24139526445345133</v>
      </c>
    </row>
    <row r="32" spans="1:19" x14ac:dyDescent="0.25">
      <c r="A32" s="6" t="s">
        <v>10</v>
      </c>
      <c r="B32" s="6">
        <f>B31*60</f>
        <v>-5.7176127066603053</v>
      </c>
      <c r="C32" s="6">
        <f>C31*60</f>
        <v>-1.246440367830794</v>
      </c>
      <c r="D32" s="6"/>
      <c r="E32" s="6">
        <f t="shared" ref="E32:S32" si="51">E31*60</f>
        <v>-6.4292360448375252</v>
      </c>
      <c r="F32" s="6">
        <f t="shared" si="51"/>
        <v>-7.0008696674392112</v>
      </c>
      <c r="G32" s="6"/>
      <c r="H32" s="6">
        <f t="shared" si="51"/>
        <v>-8.9672443799769539</v>
      </c>
      <c r="I32" s="6">
        <f t="shared" si="51"/>
        <v>-5.2468012454975588</v>
      </c>
      <c r="J32" s="6"/>
      <c r="K32" s="6">
        <f t="shared" si="51"/>
        <v>-2.2197485559424073</v>
      </c>
      <c r="L32" s="6">
        <f t="shared" si="51"/>
        <v>-7.6878861993964636</v>
      </c>
      <c r="M32" s="6"/>
      <c r="N32" s="6">
        <f t="shared" si="51"/>
        <v>-9.403100624796922</v>
      </c>
      <c r="O32" s="6">
        <f t="shared" si="51"/>
        <v>-6.9038808095727617</v>
      </c>
      <c r="P32" s="6"/>
      <c r="Q32" s="6">
        <f t="shared" si="51"/>
        <v>-6.2486148192536541</v>
      </c>
      <c r="R32" s="6">
        <f t="shared" si="51"/>
        <v>-5.5198275874336566</v>
      </c>
      <c r="S32" s="6">
        <f t="shared" si="51"/>
        <v>-14.48371586720708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2017-03-22T10:57:15Z</dcterms:created>
  <dcterms:modified xsi:type="dcterms:W3CDTF">2017-03-22T15:46:32Z</dcterms:modified>
</cp:coreProperties>
</file>