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hidePivotFieldList="1" defaultThemeVersion="124226"/>
  <xr:revisionPtr revIDLastSave="0" documentId="13_ncr:1_{85625E78-0426-4AD0-A506-D5BA333A6AF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es1" sheetId="4" r:id="rId1"/>
    <sheet name="date" sheetId="1" r:id="rId2"/>
    <sheet name="la sfida ....." sheetId="2" r:id="rId3"/>
    <sheet name="es3" sheetId="3" r:id="rId4"/>
    <sheet name="Dashboard" sheetId="10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2" i="4"/>
  <c r="D16" i="2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2" i="4"/>
  <c r="H14" i="3"/>
  <c r="H9" i="3"/>
  <c r="H8" i="3"/>
  <c r="H7" i="3"/>
  <c r="H6" i="3"/>
  <c r="H5" i="3"/>
  <c r="H4" i="3"/>
  <c r="H3" i="3"/>
  <c r="H11" i="3" s="1"/>
  <c r="H12" i="3" s="1"/>
  <c r="H15" i="3" s="1"/>
  <c r="B20" i="1"/>
  <c r="B17" i="1"/>
  <c r="H18" i="3" l="1"/>
  <c r="B14" i="1" l="1"/>
  <c r="B11" i="1"/>
  <c r="C8" i="1"/>
</calcChain>
</file>

<file path=xl/sharedStrings.xml><?xml version="1.0" encoding="utf-8"?>
<sst xmlns="http://schemas.openxmlformats.org/spreadsheetml/2006/main" count="161" uniqueCount="93">
  <si>
    <t>Lunedì di pasqua</t>
  </si>
  <si>
    <t>Festa del lavoro</t>
  </si>
  <si>
    <t>Ferragosto assunzione</t>
  </si>
  <si>
    <t>Epifania</t>
  </si>
  <si>
    <t>Capodanno</t>
  </si>
  <si>
    <t>Festa della Repubblica</t>
  </si>
  <si>
    <t>Natale</t>
  </si>
  <si>
    <t>S. Stefano</t>
  </si>
  <si>
    <t>Giorni lavorativi fra due date</t>
  </si>
  <si>
    <t>numero settimana</t>
  </si>
  <si>
    <t>Liberazione</t>
  </si>
  <si>
    <t>differenza giorni</t>
  </si>
  <si>
    <t xml:space="preserve">differenza mesi </t>
  </si>
  <si>
    <t>Festività 2020</t>
  </si>
  <si>
    <t>data iniziale</t>
  </si>
  <si>
    <t>data finale</t>
  </si>
  <si>
    <t>100 giorni lavorativi a partire dal 20/4/20</t>
  </si>
  <si>
    <t>entrata</t>
  </si>
  <si>
    <t>uscita</t>
  </si>
  <si>
    <t>totale</t>
  </si>
  <si>
    <t>Lunedì</t>
  </si>
  <si>
    <t>Martedì</t>
  </si>
  <si>
    <t>Mercoledì</t>
  </si>
  <si>
    <t>Giovedì</t>
  </si>
  <si>
    <t>Venerdì</t>
  </si>
  <si>
    <t>Sabato</t>
  </si>
  <si>
    <t>Domenica</t>
  </si>
  <si>
    <t>totale ore</t>
  </si>
  <si>
    <t>Retrib. Oraria</t>
  </si>
  <si>
    <t>Retr. Straordinario</t>
  </si>
  <si>
    <t>Cognome</t>
  </si>
  <si>
    <t>Dt_nascita</t>
  </si>
  <si>
    <t>Dt_assunzione</t>
  </si>
  <si>
    <t>Settore</t>
  </si>
  <si>
    <t>Stipendio</t>
  </si>
  <si>
    <t>Età</t>
  </si>
  <si>
    <t>Anz_lavoro</t>
  </si>
  <si>
    <t>Dipendende 1</t>
  </si>
  <si>
    <t>Produzione</t>
  </si>
  <si>
    <t>Dipendende 2</t>
  </si>
  <si>
    <t>Dipendende 3</t>
  </si>
  <si>
    <t>Amministrazione</t>
  </si>
  <si>
    <t>Dipendende 4</t>
  </si>
  <si>
    <t>Dipendende 5</t>
  </si>
  <si>
    <t>Direzione</t>
  </si>
  <si>
    <t>Dipendende 6</t>
  </si>
  <si>
    <t>Dipendende 7</t>
  </si>
  <si>
    <t>Commerciale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</si>
  <si>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</si>
  <si>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</si>
  <si>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</si>
  <si>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</si>
  <si>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</si>
  <si>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</si>
  <si>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</si>
  <si>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</si>
  <si>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</si>
  <si>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</si>
  <si>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</si>
  <si>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</si>
  <si>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</si>
  <si>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</si>
  <si>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</si>
  <si>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</si>
  <si>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</si>
  <si>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</si>
  <si>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</si>
  <si>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</si>
  <si>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</si>
  <si>
    <t>Etichette di riga</t>
  </si>
  <si>
    <t>Totale complessivo</t>
  </si>
  <si>
    <t>1985</t>
  </si>
  <si>
    <t>1989</t>
  </si>
  <si>
    <t>1969</t>
  </si>
  <si>
    <t>1967</t>
  </si>
  <si>
    <t>1990</t>
  </si>
  <si>
    <t>1976</t>
  </si>
  <si>
    <t>1995</t>
  </si>
  <si>
    <t>1986</t>
  </si>
  <si>
    <t>1979</t>
  </si>
  <si>
    <t>1994</t>
  </si>
  <si>
    <t>1992</t>
  </si>
  <si>
    <t>1997</t>
  </si>
  <si>
    <t>2000</t>
  </si>
  <si>
    <t>1983</t>
  </si>
  <si>
    <t>1984</t>
  </si>
  <si>
    <t>1993</t>
  </si>
  <si>
    <t>1988</t>
  </si>
  <si>
    <t>1956</t>
  </si>
  <si>
    <t>1960</t>
  </si>
  <si>
    <t>(Tutto)</t>
  </si>
  <si>
    <t>Somma di Età</t>
  </si>
  <si>
    <t>Età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</si>
</sst>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* #,##0.00\ &quot;€&quot;_-;\-* #,##0.00\ &quot;€&quot;_-;_-* &quot;-&quot;??\ &quot;€&quot;_-;_-@_-"/>
    <numFmt numFmtId="164" formatCode="[$-F800]dddd\,\ mmmm\ dd\,\ yyyy"/>
    <numFmt numFmtId="165" formatCode="[h]:mm:ss;@"/>
    <numFmt numFmtId="166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1" fillId="8" borderId="0" applyNumberFormat="0" applyBorder="0" applyAlignment="0" applyProtection="0"/>
  </cellStyleXfs>
  <cellXfs count="45">
    <xf numFmtId="0" fontId="0" fillId="0" borderId="0" xfId="0"/>
    <xf numFmtId="164" fontId="0" fillId="0" borderId="0" xfId="0" applyNumberFormat="1"/>
    <xf numFmtId="49" fontId="0" fillId="2" borderId="1" xfId="0" applyNumberFormat="1" applyFill="1" applyBorder="1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2" xfId="0" applyNumberFormat="1" applyBorder="1"/>
    <xf numFmtId="0" fontId="0" fillId="2" borderId="1" xfId="0" applyNumberFormat="1" applyFill="1" applyBorder="1" applyAlignment="1">
      <alignment horizontal="center"/>
    </xf>
    <xf numFmtId="164" fontId="0" fillId="4" borderId="1" xfId="0" applyNumberFormat="1" applyFill="1" applyBorder="1"/>
    <xf numFmtId="14" fontId="0" fillId="5" borderId="3" xfId="0" applyNumberFormat="1" applyFill="1" applyBorder="1"/>
    <xf numFmtId="2" fontId="0" fillId="2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2" fillId="0" borderId="1" xfId="0" applyFont="1" applyBorder="1"/>
    <xf numFmtId="44" fontId="0" fillId="0" borderId="0" xfId="1" applyFont="1"/>
    <xf numFmtId="0" fontId="0" fillId="0" borderId="0" xfId="0" applyFont="1"/>
    <xf numFmtId="0" fontId="0" fillId="6" borderId="1" xfId="0" applyFont="1" applyFill="1" applyBorder="1" applyAlignment="1">
      <alignment horizontal="center"/>
    </xf>
    <xf numFmtId="20" fontId="0" fillId="0" borderId="1" xfId="0" applyNumberFormat="1" applyFont="1" applyBorder="1"/>
    <xf numFmtId="0" fontId="0" fillId="0" borderId="1" xfId="0" applyFont="1" applyBorder="1"/>
    <xf numFmtId="0" fontId="0" fillId="0" borderId="0" xfId="0" applyFont="1" applyAlignment="1">
      <alignment horizontal="right"/>
    </xf>
    <xf numFmtId="165" fontId="0" fillId="0" borderId="1" xfId="0" applyNumberFormat="1" applyFont="1" applyBorder="1"/>
    <xf numFmtId="2" fontId="0" fillId="0" borderId="0" xfId="0" applyNumberFormat="1" applyFont="1"/>
    <xf numFmtId="0" fontId="0" fillId="6" borderId="1" xfId="0" applyFont="1" applyFill="1" applyBorder="1"/>
    <xf numFmtId="44" fontId="0" fillId="6" borderId="1" xfId="1" applyFont="1" applyFill="1" applyBorder="1"/>
    <xf numFmtId="2" fontId="0" fillId="0" borderId="1" xfId="0" applyNumberFormat="1" applyFont="1" applyBorder="1"/>
    <xf numFmtId="44" fontId="0" fillId="0" borderId="1" xfId="0" applyNumberFormat="1" applyFont="1" applyBorder="1"/>
    <xf numFmtId="0" fontId="0" fillId="0" borderId="1" xfId="0" applyFont="1" applyBorder="1"/>
    <xf numFmtId="0" fontId="4" fillId="0" borderId="1" xfId="0" applyFont="1" applyBorder="1"/>
    <xf numFmtId="14" fontId="4" fillId="0" borderId="1" xfId="0" applyNumberFormat="1" applyFont="1" applyBorder="1"/>
    <xf numFmtId="166" fontId="4" fillId="0" borderId="1" xfId="2" applyFont="1" applyBorder="1"/>
    <xf numFmtId="0" fontId="4" fillId="0" borderId="1" xfId="0" applyFont="1" applyFill="1" applyBorder="1"/>
    <xf numFmtId="14" fontId="0" fillId="0" borderId="1" xfId="0" applyNumberFormat="1" applyFont="1" applyBorder="1"/>
    <xf numFmtId="166" fontId="4" fillId="0" borderId="1" xfId="2" applyFont="1" applyFill="1" applyBorder="1"/>
    <xf numFmtId="0" fontId="0" fillId="0" borderId="1" xfId="0" applyFont="1" applyFill="1" applyBorder="1"/>
    <xf numFmtId="0" fontId="4" fillId="0" borderId="4" xfId="0" applyFont="1" applyBorder="1"/>
    <xf numFmtId="14" fontId="4" fillId="0" borderId="4" xfId="0" applyNumberFormat="1" applyFont="1" applyBorder="1"/>
    <xf numFmtId="166" fontId="4" fillId="0" borderId="4" xfId="2" applyFont="1" applyBorder="1"/>
    <xf numFmtId="0" fontId="0" fillId="0" borderId="4" xfId="0" applyFont="1" applyBorder="1"/>
    <xf numFmtId="0" fontId="2" fillId="7" borderId="1" xfId="0" applyFont="1" applyFill="1" applyBorder="1" applyAlignment="1">
      <alignment horizontal="center"/>
    </xf>
    <xf numFmtId="2" fontId="0" fillId="0" borderId="4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8" borderId="0" xfId="3"/>
    <xf numFmtId="0" fontId="2" fillId="7" borderId="5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4">
    <cellStyle name="60% - Colore 4" xfId="3" builtinId="44"/>
    <cellStyle name="Euro" xfId="2" xr:uid="{D442ABC6-80F1-433B-8C11-C64BF1CEF9C7}"/>
    <cellStyle name="Normale" xfId="0" builtinId="0"/>
    <cellStyle name="Valuta" xfId="1" builtinId="4"/>
  </cellStyles>
  <dxfs count="0"/>
  <tableStyles count="1" defaultTableStyle="TableStyleMedium2" defaultPivotStyle="PivotStyleLight16">
    <tableStyle name="Invisible" pivot="0" table="0" count="0" xr9:uid="{1C3C7316-BC1B-47D5-B432-A04104C6F7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Amministrazione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24"/>
              <c:pt idx="0">
                <c:v> € 1.230,00 </c:v>
              </c:pt>
              <c:pt idx="1">
                <c:v> € 1.250,00 </c:v>
              </c:pt>
              <c:pt idx="2">
                <c:v> € 1.252,00 </c:v>
              </c:pt>
              <c:pt idx="3">
                <c:v> € 1.270,00 </c:v>
              </c:pt>
              <c:pt idx="4">
                <c:v> € 1.280,00 </c:v>
              </c:pt>
              <c:pt idx="5">
                <c:v> € 1.310,00 </c:v>
              </c:pt>
              <c:pt idx="6">
                <c:v> € 1.340,00 </c:v>
              </c:pt>
              <c:pt idx="7">
                <c:v> € 1.365,00 </c:v>
              </c:pt>
              <c:pt idx="8">
                <c:v> € 1.370,00 </c:v>
              </c:pt>
              <c:pt idx="9">
                <c:v> € 1.414,00 </c:v>
              </c:pt>
              <c:pt idx="10">
                <c:v> € 1.476,00 </c:v>
              </c:pt>
              <c:pt idx="11">
                <c:v> € 1.537,00 </c:v>
              </c:pt>
              <c:pt idx="12">
                <c:v> € 1.599,00 </c:v>
              </c:pt>
              <c:pt idx="13">
                <c:v> € 1.623,00 </c:v>
              </c:pt>
              <c:pt idx="14">
                <c:v> € 1.650,00 </c:v>
              </c:pt>
              <c:pt idx="15">
                <c:v> € 1.670,00 </c:v>
              </c:pt>
              <c:pt idx="16">
                <c:v> € 1.676,00 </c:v>
              </c:pt>
              <c:pt idx="17">
                <c:v> € 1.750,00 </c:v>
              </c:pt>
              <c:pt idx="18">
                <c:v> € 2.152,00 </c:v>
              </c:pt>
              <c:pt idx="19">
                <c:v> € 2.275,00 </c:v>
              </c:pt>
              <c:pt idx="20">
                <c:v> € 2.584,00 </c:v>
              </c:pt>
              <c:pt idx="21">
                <c:v> € 2.768,00 </c:v>
              </c:pt>
              <c:pt idx="22">
                <c:v> € 3.277,00 </c:v>
              </c:pt>
              <c:pt idx="23">
                <c:v> € 3.680,00 </c:v>
              </c:pt>
            </c:str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28</c:v>
              </c:pt>
              <c:pt idx="5">
                <c:v>0</c:v>
              </c:pt>
              <c:pt idx="6">
                <c:v>0</c:v>
              </c:pt>
              <c:pt idx="7">
                <c:v>28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35</c:v>
              </c:pt>
              <c:pt idx="12">
                <c:v>45</c:v>
              </c:pt>
              <c:pt idx="13">
                <c:v>0</c:v>
              </c:pt>
              <c:pt idx="14">
                <c:v>38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0CB-40F6-A97D-AA1499180490}"/>
            </c:ext>
          </c:extLst>
        </c:ser>
        <c:ser>
          <c:idx val="1"/>
          <c:order val="1"/>
          <c:tx>
            <c:v>Commerciale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24"/>
              <c:pt idx="0">
                <c:v> € 1.230,00 </c:v>
              </c:pt>
              <c:pt idx="1">
                <c:v> € 1.250,00 </c:v>
              </c:pt>
              <c:pt idx="2">
                <c:v> € 1.252,00 </c:v>
              </c:pt>
              <c:pt idx="3">
                <c:v> € 1.270,00 </c:v>
              </c:pt>
              <c:pt idx="4">
                <c:v> € 1.280,00 </c:v>
              </c:pt>
              <c:pt idx="5">
                <c:v> € 1.310,00 </c:v>
              </c:pt>
              <c:pt idx="6">
                <c:v> € 1.340,00 </c:v>
              </c:pt>
              <c:pt idx="7">
                <c:v> € 1.365,00 </c:v>
              </c:pt>
              <c:pt idx="8">
                <c:v> € 1.370,00 </c:v>
              </c:pt>
              <c:pt idx="9">
                <c:v> € 1.414,00 </c:v>
              </c:pt>
              <c:pt idx="10">
                <c:v> € 1.476,00 </c:v>
              </c:pt>
              <c:pt idx="11">
                <c:v> € 1.537,00 </c:v>
              </c:pt>
              <c:pt idx="12">
                <c:v> € 1.599,00 </c:v>
              </c:pt>
              <c:pt idx="13">
                <c:v> € 1.623,00 </c:v>
              </c:pt>
              <c:pt idx="14">
                <c:v> € 1.650,00 </c:v>
              </c:pt>
              <c:pt idx="15">
                <c:v> € 1.670,00 </c:v>
              </c:pt>
              <c:pt idx="16">
                <c:v> € 1.676,00 </c:v>
              </c:pt>
              <c:pt idx="17">
                <c:v> € 1.750,00 </c:v>
              </c:pt>
              <c:pt idx="18">
                <c:v> € 2.152,00 </c:v>
              </c:pt>
              <c:pt idx="19">
                <c:v> € 2.275,00 </c:v>
              </c:pt>
              <c:pt idx="20">
                <c:v> € 2.584,00 </c:v>
              </c:pt>
              <c:pt idx="21">
                <c:v> € 2.768,00 </c:v>
              </c:pt>
              <c:pt idx="22">
                <c:v> € 3.277,00 </c:v>
              </c:pt>
              <c:pt idx="23">
                <c:v> € 3.680,00 </c:v>
              </c:pt>
            </c:str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38</c:v>
              </c:pt>
              <c:pt idx="20">
                <c:v>30</c:v>
              </c:pt>
              <c:pt idx="21">
                <c:v>39</c:v>
              </c:pt>
              <c:pt idx="22">
                <c:v>0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70CB-40F6-A97D-AA1499180490}"/>
            </c:ext>
          </c:extLst>
        </c:ser>
        <c:ser>
          <c:idx val="2"/>
          <c:order val="2"/>
          <c:tx>
            <c:v>Direzione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24"/>
              <c:pt idx="0">
                <c:v> € 1.230,00 </c:v>
              </c:pt>
              <c:pt idx="1">
                <c:v> € 1.250,00 </c:v>
              </c:pt>
              <c:pt idx="2">
                <c:v> € 1.252,00 </c:v>
              </c:pt>
              <c:pt idx="3">
                <c:v> € 1.270,00 </c:v>
              </c:pt>
              <c:pt idx="4">
                <c:v> € 1.280,00 </c:v>
              </c:pt>
              <c:pt idx="5">
                <c:v> € 1.310,00 </c:v>
              </c:pt>
              <c:pt idx="6">
                <c:v> € 1.340,00 </c:v>
              </c:pt>
              <c:pt idx="7">
                <c:v> € 1.365,00 </c:v>
              </c:pt>
              <c:pt idx="8">
                <c:v> € 1.370,00 </c:v>
              </c:pt>
              <c:pt idx="9">
                <c:v> € 1.414,00 </c:v>
              </c:pt>
              <c:pt idx="10">
                <c:v> € 1.476,00 </c:v>
              </c:pt>
              <c:pt idx="11">
                <c:v> € 1.537,00 </c:v>
              </c:pt>
              <c:pt idx="12">
                <c:v> € 1.599,00 </c:v>
              </c:pt>
              <c:pt idx="13">
                <c:v> € 1.623,00 </c:v>
              </c:pt>
              <c:pt idx="14">
                <c:v> € 1.650,00 </c:v>
              </c:pt>
              <c:pt idx="15">
                <c:v> € 1.670,00 </c:v>
              </c:pt>
              <c:pt idx="16">
                <c:v> € 1.676,00 </c:v>
              </c:pt>
              <c:pt idx="17">
                <c:v> € 1.750,00 </c:v>
              </c:pt>
              <c:pt idx="18">
                <c:v> € 2.152,00 </c:v>
              </c:pt>
              <c:pt idx="19">
                <c:v> € 2.275,00 </c:v>
              </c:pt>
              <c:pt idx="20">
                <c:v> € 2.584,00 </c:v>
              </c:pt>
              <c:pt idx="21">
                <c:v> € 2.768,00 </c:v>
              </c:pt>
              <c:pt idx="22">
                <c:v> € 3.277,00 </c:v>
              </c:pt>
              <c:pt idx="23">
                <c:v> € 3.680,00 </c:v>
              </c:pt>
            </c:str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53</c:v>
              </c:pt>
              <c:pt idx="23">
                <c:v>66</c:v>
              </c:pt>
            </c:numLit>
          </c:val>
          <c:extLst>
            <c:ext xmlns:c16="http://schemas.microsoft.com/office/drawing/2014/chart" uri="{C3380CC4-5D6E-409C-BE32-E72D297353CC}">
              <c16:uniqueId val="{00000002-70CB-40F6-A97D-AA1499180490}"/>
            </c:ext>
          </c:extLst>
        </c:ser>
        <c:ser>
          <c:idx val="3"/>
          <c:order val="3"/>
          <c:tx>
            <c:v>Produzione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24"/>
              <c:pt idx="0">
                <c:v> € 1.230,00 </c:v>
              </c:pt>
              <c:pt idx="1">
                <c:v> € 1.250,00 </c:v>
              </c:pt>
              <c:pt idx="2">
                <c:v> € 1.252,00 </c:v>
              </c:pt>
              <c:pt idx="3">
                <c:v> € 1.270,00 </c:v>
              </c:pt>
              <c:pt idx="4">
                <c:v> € 1.280,00 </c:v>
              </c:pt>
              <c:pt idx="5">
                <c:v> € 1.310,00 </c:v>
              </c:pt>
              <c:pt idx="6">
                <c:v> € 1.340,00 </c:v>
              </c:pt>
              <c:pt idx="7">
                <c:v> € 1.365,00 </c:v>
              </c:pt>
              <c:pt idx="8">
                <c:v> € 1.370,00 </c:v>
              </c:pt>
              <c:pt idx="9">
                <c:v> € 1.414,00 </c:v>
              </c:pt>
              <c:pt idx="10">
                <c:v> € 1.476,00 </c:v>
              </c:pt>
              <c:pt idx="11">
                <c:v> € 1.537,00 </c:v>
              </c:pt>
              <c:pt idx="12">
                <c:v> € 1.599,00 </c:v>
              </c:pt>
              <c:pt idx="13">
                <c:v> € 1.623,00 </c:v>
              </c:pt>
              <c:pt idx="14">
                <c:v> € 1.650,00 </c:v>
              </c:pt>
              <c:pt idx="15">
                <c:v> € 1.670,00 </c:v>
              </c:pt>
              <c:pt idx="16">
                <c:v> € 1.676,00 </c:v>
              </c:pt>
              <c:pt idx="17">
                <c:v> € 1.750,00 </c:v>
              </c:pt>
              <c:pt idx="18">
                <c:v> € 2.152,00 </c:v>
              </c:pt>
              <c:pt idx="19">
                <c:v> € 2.275,00 </c:v>
              </c:pt>
              <c:pt idx="20">
                <c:v> € 2.584,00 </c:v>
              </c:pt>
              <c:pt idx="21">
                <c:v> € 2.768,00 </c:v>
              </c:pt>
              <c:pt idx="22">
                <c:v> € 3.277,00 </c:v>
              </c:pt>
              <c:pt idx="23">
                <c:v> € 3.680,00 </c:v>
              </c:pt>
            </c:strLit>
          </c:cat>
          <c:val>
            <c:numLit>
              <c:formatCode>General</c:formatCode>
              <c:ptCount val="24"/>
              <c:pt idx="0">
                <c:v>22</c:v>
              </c:pt>
              <c:pt idx="1">
                <c:v>60</c:v>
              </c:pt>
              <c:pt idx="2">
                <c:v>24</c:v>
              </c:pt>
              <c:pt idx="3">
                <c:v>27</c:v>
              </c:pt>
              <c:pt idx="4">
                <c:v>0</c:v>
              </c:pt>
              <c:pt idx="5">
                <c:v>32</c:v>
              </c:pt>
              <c:pt idx="6">
                <c:v>32</c:v>
              </c:pt>
              <c:pt idx="7">
                <c:v>0</c:v>
              </c:pt>
              <c:pt idx="8">
                <c:v>30</c:v>
              </c:pt>
              <c:pt idx="9">
                <c:v>92</c:v>
              </c:pt>
              <c:pt idx="10">
                <c:v>66</c:v>
              </c:pt>
              <c:pt idx="11">
                <c:v>0</c:v>
              </c:pt>
              <c:pt idx="12">
                <c:v>0</c:v>
              </c:pt>
              <c:pt idx="13">
                <c:v>37</c:v>
              </c:pt>
              <c:pt idx="14">
                <c:v>0</c:v>
              </c:pt>
              <c:pt idx="15">
                <c:v>55</c:v>
              </c:pt>
              <c:pt idx="16">
                <c:v>37</c:v>
              </c:pt>
              <c:pt idx="17">
                <c:v>62</c:v>
              </c:pt>
              <c:pt idx="18">
                <c:v>43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70CB-40F6-A97D-AA1499180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5787455"/>
        <c:axId val="475782879"/>
        <c:axId val="667397567"/>
      </c:bar3DChart>
      <c:catAx>
        <c:axId val="47578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82879"/>
        <c:crosses val="autoZero"/>
        <c:auto val="1"/>
        <c:lblAlgn val="ctr"/>
        <c:lblOffset val="100"/>
        <c:noMultiLvlLbl val="0"/>
      </c:catAx>
      <c:valAx>
        <c:axId val="4757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87455"/>
        <c:crosses val="autoZero"/>
        <c:crossBetween val="between"/>
      </c:valAx>
      <c:serAx>
        <c:axId val="667397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82879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Stipendi in base all'età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'es1'!$E$1</c:f>
              <c:strCache>
                <c:ptCount val="1"/>
                <c:pt idx="0">
                  <c:v>Stipendio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'es1'!$A$2:$A$29</c:f>
              <c:strCache>
                <c:ptCount val="28"/>
                <c:pt idx="0">
                  <c:v>Dipendende 1</c:v>
                </c:pt>
                <c:pt idx="1">
                  <c:v>Dipendende 2</c:v>
                </c:pt>
                <c:pt idx="2">
                  <c:v>Dipendende 3</c:v>
                </c:pt>
                <c:pt idx="3">
                  <c:v>Dipendende 4</c:v>
                </c:pt>
                <c:pt idx="4">
                  <c:v>Dipendende 5</c:v>
                </c:pt>
                <c:pt idx="5">
                  <c:v>Dipendende 6</c:v>
                </c:pt>
                <c:pt idx="6">
                  <c:v>Dipendende 7</c:v>
                </c:pt>
                <c:pt idx="7">
                  <c:v>Dipendende 8</c:v>
                </c:pt>
                <c:pt idx="8">
                  <c:v>Dipendende 9</c:v>
                </c:pt>
                <c:pt idx="9">
                  <c:v>Dipendende 10</c:v>
                </c:pt>
                <c:pt idx="10">
                  <c:v>Dipendende 11</c:v>
                </c:pt>
                <c:pt idx="11">
                  <c:v>Dipendende 12</c:v>
                </c:pt>
                <c:pt idx="12">
                  <c:v>Dipendende 13</c:v>
                </c:pt>
                <c:pt idx="13">
                  <c:v>Dipendende 14</c:v>
                </c:pt>
                <c:pt idx="14">
                  <c:v>Dipendende 15</c:v>
                </c:pt>
                <c:pt idx="15">
                  <c:v>Dipendende 16</c:v>
                </c:pt>
                <c:pt idx="16">
                  <c:v>Dipendende 17</c:v>
                </c:pt>
                <c:pt idx="17">
                  <c:v>Dipendende 18</c:v>
                </c:pt>
                <c:pt idx="18">
                  <c:v>Dipendende 19</c:v>
                </c:pt>
                <c:pt idx="19">
                  <c:v>Dipendende 20</c:v>
                </c:pt>
                <c:pt idx="20">
                  <c:v>Dipendende 21</c:v>
                </c:pt>
                <c:pt idx="21">
                  <c:v>Dipendende 22</c:v>
                </c:pt>
                <c:pt idx="22">
                  <c:v>Dipendende 23</c:v>
                </c:pt>
                <c:pt idx="23">
                  <c:v>Dipendende 24</c:v>
                </c:pt>
                <c:pt idx="24">
                  <c:v>Dipendende 25</c:v>
                </c:pt>
                <c:pt idx="25">
                  <c:v>Dipendende 26</c:v>
                </c:pt>
                <c:pt idx="26">
                  <c:v>Dipendende 27</c:v>
                </c:pt>
                <c:pt idx="27">
                  <c:v>Dipendende 28</c:v>
                </c:pt>
              </c:strCache>
            </c:strRef>
          </c:cat>
          <c:val>
            <c:numRef>
              <c:f>'es1'!$E$2:$E$29</c:f>
              <c:numCache>
                <c:formatCode>_-[$€-2]\ * #,##0.00_-;\-[$€-2]\ * #,##0.00_-;_-[$€-2]\ * "-"??_-</c:formatCode>
                <c:ptCount val="28"/>
                <c:pt idx="0">
                  <c:v>1676</c:v>
                </c:pt>
                <c:pt idx="1">
                  <c:v>1252</c:v>
                </c:pt>
                <c:pt idx="2">
                  <c:v>1650</c:v>
                </c:pt>
                <c:pt idx="3">
                  <c:v>1250</c:v>
                </c:pt>
                <c:pt idx="4">
                  <c:v>3680</c:v>
                </c:pt>
                <c:pt idx="5">
                  <c:v>1623</c:v>
                </c:pt>
                <c:pt idx="6">
                  <c:v>2584</c:v>
                </c:pt>
                <c:pt idx="7">
                  <c:v>1280</c:v>
                </c:pt>
                <c:pt idx="8">
                  <c:v>1750</c:v>
                </c:pt>
                <c:pt idx="9">
                  <c:v>1476</c:v>
                </c:pt>
                <c:pt idx="10">
                  <c:v>3277</c:v>
                </c:pt>
                <c:pt idx="11">
                  <c:v>1670</c:v>
                </c:pt>
                <c:pt idx="12">
                  <c:v>1340</c:v>
                </c:pt>
                <c:pt idx="13">
                  <c:v>1599</c:v>
                </c:pt>
                <c:pt idx="14">
                  <c:v>1414</c:v>
                </c:pt>
                <c:pt idx="15">
                  <c:v>1537</c:v>
                </c:pt>
                <c:pt idx="16">
                  <c:v>2152</c:v>
                </c:pt>
                <c:pt idx="17">
                  <c:v>1250</c:v>
                </c:pt>
                <c:pt idx="18">
                  <c:v>1370</c:v>
                </c:pt>
                <c:pt idx="19">
                  <c:v>1310</c:v>
                </c:pt>
                <c:pt idx="20">
                  <c:v>1230</c:v>
                </c:pt>
                <c:pt idx="21">
                  <c:v>2768</c:v>
                </c:pt>
                <c:pt idx="22">
                  <c:v>2275</c:v>
                </c:pt>
                <c:pt idx="23">
                  <c:v>1365</c:v>
                </c:pt>
                <c:pt idx="24">
                  <c:v>1414</c:v>
                </c:pt>
                <c:pt idx="25">
                  <c:v>1414</c:v>
                </c:pt>
                <c:pt idx="26">
                  <c:v>1476</c:v>
                </c:pt>
                <c:pt idx="27">
                  <c:v>1270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9-4EE8-BF3C-9216A479811B}"/>
            </c:ext>
          </c:extLst>
        </c:ser>
        <c:ser>
          <c:idx val="1"/>
          <c:order val="1"/>
          <c:tx>
            <c:strRef>
              <c:f>'es1'!$F$1</c:f>
              <c:strCache>
                <c:ptCount val="1"/>
                <c:pt idx="0">
                  <c:v>Età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'es1'!$A$2:$A$29</c:f>
              <c:strCache>
                <c:ptCount val="28"/>
                <c:pt idx="0">
                  <c:v>Dipendende 1</c:v>
                </c:pt>
                <c:pt idx="1">
                  <c:v>Dipendende 2</c:v>
                </c:pt>
                <c:pt idx="2">
                  <c:v>Dipendende 3</c:v>
                </c:pt>
                <c:pt idx="3">
                  <c:v>Dipendende 4</c:v>
                </c:pt>
                <c:pt idx="4">
                  <c:v>Dipendende 5</c:v>
                </c:pt>
                <c:pt idx="5">
                  <c:v>Dipendende 6</c:v>
                </c:pt>
                <c:pt idx="6">
                  <c:v>Dipendende 7</c:v>
                </c:pt>
                <c:pt idx="7">
                  <c:v>Dipendende 8</c:v>
                </c:pt>
                <c:pt idx="8">
                  <c:v>Dipendende 9</c:v>
                </c:pt>
                <c:pt idx="9">
                  <c:v>Dipendende 10</c:v>
                </c:pt>
                <c:pt idx="10">
                  <c:v>Dipendende 11</c:v>
                </c:pt>
                <c:pt idx="11">
                  <c:v>Dipendende 12</c:v>
                </c:pt>
                <c:pt idx="12">
                  <c:v>Dipendende 13</c:v>
                </c:pt>
                <c:pt idx="13">
                  <c:v>Dipendende 14</c:v>
                </c:pt>
                <c:pt idx="14">
                  <c:v>Dipendende 15</c:v>
                </c:pt>
                <c:pt idx="15">
                  <c:v>Dipendende 16</c:v>
                </c:pt>
                <c:pt idx="16">
                  <c:v>Dipendende 17</c:v>
                </c:pt>
                <c:pt idx="17">
                  <c:v>Dipendende 18</c:v>
                </c:pt>
                <c:pt idx="18">
                  <c:v>Dipendende 19</c:v>
                </c:pt>
                <c:pt idx="19">
                  <c:v>Dipendende 20</c:v>
                </c:pt>
                <c:pt idx="20">
                  <c:v>Dipendende 21</c:v>
                </c:pt>
                <c:pt idx="21">
                  <c:v>Dipendende 22</c:v>
                </c:pt>
                <c:pt idx="22">
                  <c:v>Dipendende 23</c:v>
                </c:pt>
                <c:pt idx="23">
                  <c:v>Dipendende 24</c:v>
                </c:pt>
                <c:pt idx="24">
                  <c:v>Dipendende 25</c:v>
                </c:pt>
                <c:pt idx="25">
                  <c:v>Dipendende 26</c:v>
                </c:pt>
                <c:pt idx="26">
                  <c:v>Dipendende 27</c:v>
                </c:pt>
                <c:pt idx="27">
                  <c:v>Dipendende 28</c:v>
                </c:pt>
              </c:strCache>
            </c:strRef>
          </c:cat>
          <c:val>
            <c:numRef>
              <c:f>'es1'!$F$2:$F$29</c:f>
              <c:numCache>
                <c:formatCode>0.00</c:formatCode>
                <c:ptCount val="28"/>
                <c:pt idx="0">
                  <c:v>37</c:v>
                </c:pt>
                <c:pt idx="1">
                  <c:v>24</c:v>
                </c:pt>
                <c:pt idx="2">
                  <c:v>38</c:v>
                </c:pt>
                <c:pt idx="3">
                  <c:v>32</c:v>
                </c:pt>
                <c:pt idx="4">
                  <c:v>66</c:v>
                </c:pt>
                <c:pt idx="5">
                  <c:v>37</c:v>
                </c:pt>
                <c:pt idx="6">
                  <c:v>30</c:v>
                </c:pt>
                <c:pt idx="7">
                  <c:v>28</c:v>
                </c:pt>
                <c:pt idx="8">
                  <c:v>62</c:v>
                </c:pt>
                <c:pt idx="9">
                  <c:v>32</c:v>
                </c:pt>
                <c:pt idx="10">
                  <c:v>53</c:v>
                </c:pt>
                <c:pt idx="11">
                  <c:v>55</c:v>
                </c:pt>
                <c:pt idx="12">
                  <c:v>32</c:v>
                </c:pt>
                <c:pt idx="13">
                  <c:v>45</c:v>
                </c:pt>
                <c:pt idx="14">
                  <c:v>27</c:v>
                </c:pt>
                <c:pt idx="15">
                  <c:v>35</c:v>
                </c:pt>
                <c:pt idx="16">
                  <c:v>43</c:v>
                </c:pt>
                <c:pt idx="17">
                  <c:v>28</c:v>
                </c:pt>
                <c:pt idx="18">
                  <c:v>30</c:v>
                </c:pt>
                <c:pt idx="19">
                  <c:v>32</c:v>
                </c:pt>
                <c:pt idx="20">
                  <c:v>22</c:v>
                </c:pt>
                <c:pt idx="21">
                  <c:v>39</c:v>
                </c:pt>
                <c:pt idx="22">
                  <c:v>38</c:v>
                </c:pt>
                <c:pt idx="23">
                  <c:v>28</c:v>
                </c:pt>
                <c:pt idx="24">
                  <c:v>36</c:v>
                </c:pt>
                <c:pt idx="25">
                  <c:v>29</c:v>
                </c:pt>
                <c:pt idx="26">
                  <c:v>34</c:v>
                </c:pt>
                <c:pt idx="2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9-4EE8-BF3C-9216A4798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189535"/>
        <c:axId val="592202431"/>
      </c:lineChart>
      <c:catAx>
        <c:axId val="59218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02431"/>
        <c:crosses val="autoZero"/>
        <c:auto val="1"/>
        <c:lblAlgn val="ctr"/>
        <c:lblOffset val="100"/>
        <c:noMultiLvlLbl val="0"/>
      </c:catAx>
      <c:valAx>
        <c:axId val="59220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€-2]\ * #,##0.00_-;\-[$€-2]\ * #,##0.00_-;_-[$€-2]\ * &quot;-&quot;??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8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Amministrazione</c:v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F81BD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 € 1.230,00 </c:v>
              </c:pt>
              <c:pt idx="1">
                <c:v> € 1.250,00 </c:v>
              </c:pt>
              <c:pt idx="2">
                <c:v> € 1.252,00 </c:v>
              </c:pt>
              <c:pt idx="3">
                <c:v> € 1.270,00 </c:v>
              </c:pt>
              <c:pt idx="4">
                <c:v> € 1.280,00 </c:v>
              </c:pt>
              <c:pt idx="5">
                <c:v> € 1.310,00 </c:v>
              </c:pt>
              <c:pt idx="6">
                <c:v> € 1.340,00 </c:v>
              </c:pt>
              <c:pt idx="7">
                <c:v> € 1.365,00 </c:v>
              </c:pt>
              <c:pt idx="8">
                <c:v> € 1.370,00 </c:v>
              </c:pt>
              <c:pt idx="9">
                <c:v> € 1.414,00 </c:v>
              </c:pt>
              <c:pt idx="10">
                <c:v> € 1.476,00 </c:v>
              </c:pt>
              <c:pt idx="11">
                <c:v> € 1.537,00 </c:v>
              </c:pt>
              <c:pt idx="12">
                <c:v> € 1.599,00 </c:v>
              </c:pt>
              <c:pt idx="13">
                <c:v> € 1.623,00 </c:v>
              </c:pt>
              <c:pt idx="14">
                <c:v> € 1.650,00 </c:v>
              </c:pt>
              <c:pt idx="15">
                <c:v> € 1.670,00 </c:v>
              </c:pt>
              <c:pt idx="16">
                <c:v> € 1.676,00 </c:v>
              </c:pt>
              <c:pt idx="17">
                <c:v> € 1.750,00 </c:v>
              </c:pt>
              <c:pt idx="18">
                <c:v> € 2.152,00 </c:v>
              </c:pt>
              <c:pt idx="19">
                <c:v> € 2.275,00 </c:v>
              </c:pt>
              <c:pt idx="20">
                <c:v> € 2.584,00 </c:v>
              </c:pt>
              <c:pt idx="21">
                <c:v> € 2.768,00 </c:v>
              </c:pt>
              <c:pt idx="22">
                <c:v> € 3.277,00 </c:v>
              </c:pt>
              <c:pt idx="23">
                <c:v> € 3.680,00 </c:v>
              </c:pt>
            </c:str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28</c:v>
              </c:pt>
              <c:pt idx="5">
                <c:v>0</c:v>
              </c:pt>
              <c:pt idx="6">
                <c:v>0</c:v>
              </c:pt>
              <c:pt idx="7">
                <c:v>28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35</c:v>
              </c:pt>
              <c:pt idx="12">
                <c:v>45</c:v>
              </c:pt>
              <c:pt idx="13">
                <c:v>0</c:v>
              </c:pt>
              <c:pt idx="14">
                <c:v>38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EC15-4C90-A054-566D6FAE5C20}"/>
            </c:ext>
          </c:extLst>
        </c:ser>
        <c:ser>
          <c:idx val="1"/>
          <c:order val="1"/>
          <c:tx>
            <c:v>Commerciale</c:v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C0504D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 € 1.230,00 </c:v>
              </c:pt>
              <c:pt idx="1">
                <c:v> € 1.250,00 </c:v>
              </c:pt>
              <c:pt idx="2">
                <c:v> € 1.252,00 </c:v>
              </c:pt>
              <c:pt idx="3">
                <c:v> € 1.270,00 </c:v>
              </c:pt>
              <c:pt idx="4">
                <c:v> € 1.280,00 </c:v>
              </c:pt>
              <c:pt idx="5">
                <c:v> € 1.310,00 </c:v>
              </c:pt>
              <c:pt idx="6">
                <c:v> € 1.340,00 </c:v>
              </c:pt>
              <c:pt idx="7">
                <c:v> € 1.365,00 </c:v>
              </c:pt>
              <c:pt idx="8">
                <c:v> € 1.370,00 </c:v>
              </c:pt>
              <c:pt idx="9">
                <c:v> € 1.414,00 </c:v>
              </c:pt>
              <c:pt idx="10">
                <c:v> € 1.476,00 </c:v>
              </c:pt>
              <c:pt idx="11">
                <c:v> € 1.537,00 </c:v>
              </c:pt>
              <c:pt idx="12">
                <c:v> € 1.599,00 </c:v>
              </c:pt>
              <c:pt idx="13">
                <c:v> € 1.623,00 </c:v>
              </c:pt>
              <c:pt idx="14">
                <c:v> € 1.650,00 </c:v>
              </c:pt>
              <c:pt idx="15">
                <c:v> € 1.670,00 </c:v>
              </c:pt>
              <c:pt idx="16">
                <c:v> € 1.676,00 </c:v>
              </c:pt>
              <c:pt idx="17">
                <c:v> € 1.750,00 </c:v>
              </c:pt>
              <c:pt idx="18">
                <c:v> € 2.152,00 </c:v>
              </c:pt>
              <c:pt idx="19">
                <c:v> € 2.275,00 </c:v>
              </c:pt>
              <c:pt idx="20">
                <c:v> € 2.584,00 </c:v>
              </c:pt>
              <c:pt idx="21">
                <c:v> € 2.768,00 </c:v>
              </c:pt>
              <c:pt idx="22">
                <c:v> € 3.277,00 </c:v>
              </c:pt>
              <c:pt idx="23">
                <c:v> € 3.680,00 </c:v>
              </c:pt>
            </c:str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38</c:v>
              </c:pt>
              <c:pt idx="20">
                <c:v>30</c:v>
              </c:pt>
              <c:pt idx="21">
                <c:v>39</c:v>
              </c:pt>
              <c:pt idx="22">
                <c:v>0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EC15-4C90-A054-566D6FAE5C20}"/>
            </c:ext>
          </c:extLst>
        </c:ser>
        <c:ser>
          <c:idx val="2"/>
          <c:order val="2"/>
          <c:tx>
            <c:v>Direzione</c:v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9BBB59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 € 1.230,00 </c:v>
              </c:pt>
              <c:pt idx="1">
                <c:v> € 1.250,00 </c:v>
              </c:pt>
              <c:pt idx="2">
                <c:v> € 1.252,00 </c:v>
              </c:pt>
              <c:pt idx="3">
                <c:v> € 1.270,00 </c:v>
              </c:pt>
              <c:pt idx="4">
                <c:v> € 1.280,00 </c:v>
              </c:pt>
              <c:pt idx="5">
                <c:v> € 1.310,00 </c:v>
              </c:pt>
              <c:pt idx="6">
                <c:v> € 1.340,00 </c:v>
              </c:pt>
              <c:pt idx="7">
                <c:v> € 1.365,00 </c:v>
              </c:pt>
              <c:pt idx="8">
                <c:v> € 1.370,00 </c:v>
              </c:pt>
              <c:pt idx="9">
                <c:v> € 1.414,00 </c:v>
              </c:pt>
              <c:pt idx="10">
                <c:v> € 1.476,00 </c:v>
              </c:pt>
              <c:pt idx="11">
                <c:v> € 1.537,00 </c:v>
              </c:pt>
              <c:pt idx="12">
                <c:v> € 1.599,00 </c:v>
              </c:pt>
              <c:pt idx="13">
                <c:v> € 1.623,00 </c:v>
              </c:pt>
              <c:pt idx="14">
                <c:v> € 1.650,00 </c:v>
              </c:pt>
              <c:pt idx="15">
                <c:v> € 1.670,00 </c:v>
              </c:pt>
              <c:pt idx="16">
                <c:v> € 1.676,00 </c:v>
              </c:pt>
              <c:pt idx="17">
                <c:v> € 1.750,00 </c:v>
              </c:pt>
              <c:pt idx="18">
                <c:v> € 2.152,00 </c:v>
              </c:pt>
              <c:pt idx="19">
                <c:v> € 2.275,00 </c:v>
              </c:pt>
              <c:pt idx="20">
                <c:v> € 2.584,00 </c:v>
              </c:pt>
              <c:pt idx="21">
                <c:v> € 2.768,00 </c:v>
              </c:pt>
              <c:pt idx="22">
                <c:v> € 3.277,00 </c:v>
              </c:pt>
              <c:pt idx="23">
                <c:v> € 3.680,00 </c:v>
              </c:pt>
            </c:str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53</c:v>
              </c:pt>
              <c:pt idx="23">
                <c:v>66</c:v>
              </c:pt>
            </c:numLit>
          </c:val>
          <c:extLst>
            <c:ext xmlns:c16="http://schemas.microsoft.com/office/drawing/2014/chart" uri="{C3380CC4-5D6E-409C-BE32-E72D297353CC}">
              <c16:uniqueId val="{00000002-EC15-4C90-A054-566D6FAE5C20}"/>
            </c:ext>
          </c:extLst>
        </c:ser>
        <c:ser>
          <c:idx val="3"/>
          <c:order val="3"/>
          <c:tx>
            <c:v>Produzione</c:v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8064A2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 € 1.230,00 </c:v>
              </c:pt>
              <c:pt idx="1">
                <c:v> € 1.250,00 </c:v>
              </c:pt>
              <c:pt idx="2">
                <c:v> € 1.252,00 </c:v>
              </c:pt>
              <c:pt idx="3">
                <c:v> € 1.270,00 </c:v>
              </c:pt>
              <c:pt idx="4">
                <c:v> € 1.280,00 </c:v>
              </c:pt>
              <c:pt idx="5">
                <c:v> € 1.310,00 </c:v>
              </c:pt>
              <c:pt idx="6">
                <c:v> € 1.340,00 </c:v>
              </c:pt>
              <c:pt idx="7">
                <c:v> € 1.365,00 </c:v>
              </c:pt>
              <c:pt idx="8">
                <c:v> € 1.370,00 </c:v>
              </c:pt>
              <c:pt idx="9">
                <c:v> € 1.414,00 </c:v>
              </c:pt>
              <c:pt idx="10">
                <c:v> € 1.476,00 </c:v>
              </c:pt>
              <c:pt idx="11">
                <c:v> € 1.537,00 </c:v>
              </c:pt>
              <c:pt idx="12">
                <c:v> € 1.599,00 </c:v>
              </c:pt>
              <c:pt idx="13">
                <c:v> € 1.623,00 </c:v>
              </c:pt>
              <c:pt idx="14">
                <c:v> € 1.650,00 </c:v>
              </c:pt>
              <c:pt idx="15">
                <c:v> € 1.670,00 </c:v>
              </c:pt>
              <c:pt idx="16">
                <c:v> € 1.676,00 </c:v>
              </c:pt>
              <c:pt idx="17">
                <c:v> € 1.750,00 </c:v>
              </c:pt>
              <c:pt idx="18">
                <c:v> € 2.152,00 </c:v>
              </c:pt>
              <c:pt idx="19">
                <c:v> € 2.275,00 </c:v>
              </c:pt>
              <c:pt idx="20">
                <c:v> € 2.584,00 </c:v>
              </c:pt>
              <c:pt idx="21">
                <c:v> € 2.768,00 </c:v>
              </c:pt>
              <c:pt idx="22">
                <c:v> € 3.277,00 </c:v>
              </c:pt>
              <c:pt idx="23">
                <c:v> € 3.680,00 </c:v>
              </c:pt>
            </c:strLit>
          </c:cat>
          <c:val>
            <c:numLit>
              <c:formatCode>General</c:formatCode>
              <c:ptCount val="24"/>
              <c:pt idx="0">
                <c:v>22</c:v>
              </c:pt>
              <c:pt idx="1">
                <c:v>60</c:v>
              </c:pt>
              <c:pt idx="2">
                <c:v>24</c:v>
              </c:pt>
              <c:pt idx="3">
                <c:v>27</c:v>
              </c:pt>
              <c:pt idx="4">
                <c:v>0</c:v>
              </c:pt>
              <c:pt idx="5">
                <c:v>32</c:v>
              </c:pt>
              <c:pt idx="6">
                <c:v>32</c:v>
              </c:pt>
              <c:pt idx="7">
                <c:v>0</c:v>
              </c:pt>
              <c:pt idx="8">
                <c:v>30</c:v>
              </c:pt>
              <c:pt idx="9">
                <c:v>92</c:v>
              </c:pt>
              <c:pt idx="10">
                <c:v>66</c:v>
              </c:pt>
              <c:pt idx="11">
                <c:v>0</c:v>
              </c:pt>
              <c:pt idx="12">
                <c:v>0</c:v>
              </c:pt>
              <c:pt idx="13">
                <c:v>37</c:v>
              </c:pt>
              <c:pt idx="14">
                <c:v>0</c:v>
              </c:pt>
              <c:pt idx="15">
                <c:v>55</c:v>
              </c:pt>
              <c:pt idx="16">
                <c:v>37</c:v>
              </c:pt>
              <c:pt idx="17">
                <c:v>62</c:v>
              </c:pt>
              <c:pt idx="18">
                <c:v>43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EC15-4C90-A054-566D6FAE5C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75787455"/>
        <c:axId val="475782879"/>
        <c:axId val="667397567"/>
      </c:bar3DChart>
      <c:catAx>
        <c:axId val="47578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82879"/>
        <c:crosses val="autoZero"/>
        <c:auto val="1"/>
        <c:lblAlgn val="ctr"/>
        <c:lblOffset val="100"/>
        <c:noMultiLvlLbl val="0"/>
      </c:catAx>
      <c:valAx>
        <c:axId val="4757828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75787455"/>
        <c:crosses val="autoZero"/>
        <c:crossBetween val="between"/>
      </c:valAx>
      <c:serAx>
        <c:axId val="667397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82879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Settore per età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'es1'!$F$1</c:f>
              <c:strCache>
                <c:ptCount val="1"/>
                <c:pt idx="0">
                  <c:v>Età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'es1'!$D$2:$D$29</c:f>
              <c:strCache>
                <c:ptCount val="28"/>
                <c:pt idx="0">
                  <c:v>Produzione</c:v>
                </c:pt>
                <c:pt idx="1">
                  <c:v>Produzione</c:v>
                </c:pt>
                <c:pt idx="2">
                  <c:v>Amministrazione</c:v>
                </c:pt>
                <c:pt idx="3">
                  <c:v>Produzione</c:v>
                </c:pt>
                <c:pt idx="4">
                  <c:v>Direzione</c:v>
                </c:pt>
                <c:pt idx="5">
                  <c:v>Produzione</c:v>
                </c:pt>
                <c:pt idx="6">
                  <c:v>Commerciale</c:v>
                </c:pt>
                <c:pt idx="7">
                  <c:v>Amministrazione</c:v>
                </c:pt>
                <c:pt idx="8">
                  <c:v>Produzione</c:v>
                </c:pt>
                <c:pt idx="9">
                  <c:v>Produzione</c:v>
                </c:pt>
                <c:pt idx="10">
                  <c:v>Direzione</c:v>
                </c:pt>
                <c:pt idx="11">
                  <c:v>Produzione</c:v>
                </c:pt>
                <c:pt idx="12">
                  <c:v>Produzione</c:v>
                </c:pt>
                <c:pt idx="13">
                  <c:v>Amministrazione</c:v>
                </c:pt>
                <c:pt idx="14">
                  <c:v>Produzione</c:v>
                </c:pt>
                <c:pt idx="15">
                  <c:v>Amministrazione</c:v>
                </c:pt>
                <c:pt idx="16">
                  <c:v>Produzione</c:v>
                </c:pt>
                <c:pt idx="17">
                  <c:v>Produzione</c:v>
                </c:pt>
                <c:pt idx="18">
                  <c:v>Produzione</c:v>
                </c:pt>
                <c:pt idx="19">
                  <c:v>Produzione</c:v>
                </c:pt>
                <c:pt idx="20">
                  <c:v>Produzione</c:v>
                </c:pt>
                <c:pt idx="21">
                  <c:v>Commerciale</c:v>
                </c:pt>
                <c:pt idx="22">
                  <c:v>Commerciale</c:v>
                </c:pt>
                <c:pt idx="23">
                  <c:v>Amministrazione</c:v>
                </c:pt>
                <c:pt idx="24">
                  <c:v>Produzione</c:v>
                </c:pt>
                <c:pt idx="25">
                  <c:v>Produzione</c:v>
                </c:pt>
                <c:pt idx="26">
                  <c:v>Produzione</c:v>
                </c:pt>
                <c:pt idx="27">
                  <c:v>Produzione</c:v>
                </c:pt>
              </c:strCache>
            </c:strRef>
          </c:cat>
          <c:val>
            <c:numRef>
              <c:f>'es1'!$F$2:$F$29</c:f>
              <c:numCache>
                <c:formatCode>0.00</c:formatCode>
                <c:ptCount val="28"/>
                <c:pt idx="0">
                  <c:v>37</c:v>
                </c:pt>
                <c:pt idx="1">
                  <c:v>24</c:v>
                </c:pt>
                <c:pt idx="2">
                  <c:v>38</c:v>
                </c:pt>
                <c:pt idx="3">
                  <c:v>32</c:v>
                </c:pt>
                <c:pt idx="4">
                  <c:v>66</c:v>
                </c:pt>
                <c:pt idx="5">
                  <c:v>37</c:v>
                </c:pt>
                <c:pt idx="6">
                  <c:v>30</c:v>
                </c:pt>
                <c:pt idx="7">
                  <c:v>28</c:v>
                </c:pt>
                <c:pt idx="8">
                  <c:v>62</c:v>
                </c:pt>
                <c:pt idx="9">
                  <c:v>32</c:v>
                </c:pt>
                <c:pt idx="10">
                  <c:v>53</c:v>
                </c:pt>
                <c:pt idx="11">
                  <c:v>55</c:v>
                </c:pt>
                <c:pt idx="12">
                  <c:v>32</c:v>
                </c:pt>
                <c:pt idx="13">
                  <c:v>45</c:v>
                </c:pt>
                <c:pt idx="14">
                  <c:v>27</c:v>
                </c:pt>
                <c:pt idx="15">
                  <c:v>35</c:v>
                </c:pt>
                <c:pt idx="16">
                  <c:v>43</c:v>
                </c:pt>
                <c:pt idx="17">
                  <c:v>28</c:v>
                </c:pt>
                <c:pt idx="18">
                  <c:v>30</c:v>
                </c:pt>
                <c:pt idx="19">
                  <c:v>32</c:v>
                </c:pt>
                <c:pt idx="20">
                  <c:v>22</c:v>
                </c:pt>
                <c:pt idx="21">
                  <c:v>39</c:v>
                </c:pt>
                <c:pt idx="22">
                  <c:v>38</c:v>
                </c:pt>
                <c:pt idx="23">
                  <c:v>28</c:v>
                </c:pt>
                <c:pt idx="24">
                  <c:v>36</c:v>
                </c:pt>
                <c:pt idx="25">
                  <c:v>29</c:v>
                </c:pt>
                <c:pt idx="26">
                  <c:v>34</c:v>
                </c:pt>
                <c:pt idx="2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8-43A0-AB6E-F608A3319B1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99581423"/>
        <c:axId val="899589327"/>
      </c:barChart>
      <c:catAx>
        <c:axId val="89958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89327"/>
        <c:crosses val="autoZero"/>
        <c:auto val="1"/>
        <c:lblAlgn val="ctr"/>
        <c:lblOffset val="100"/>
        <c:noMultiLvlLbl val="0"/>
      </c:catAx>
      <c:valAx>
        <c:axId val="89958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8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Totale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4F3-40A3-8072-070CC79E42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4F3-40A3-8072-070CC79E42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4F3-40A3-8072-070CC79E42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4F3-40A3-8072-070CC79E422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Amministrazione</c:v>
              </c:pt>
              <c:pt idx="1">
                <c:v>Commerciale</c:v>
              </c:pt>
              <c:pt idx="2">
                <c:v>Direzione</c:v>
              </c:pt>
              <c:pt idx="3">
                <c:v>Produzione</c:v>
              </c:pt>
            </c:strLit>
          </c:cat>
          <c:val>
            <c:numLit>
              <c:formatCode>General</c:formatCode>
              <c:ptCount val="4"/>
              <c:pt idx="0">
                <c:v>174</c:v>
              </c:pt>
              <c:pt idx="1">
                <c:v>107</c:v>
              </c:pt>
              <c:pt idx="2">
                <c:v>119</c:v>
              </c:pt>
              <c:pt idx="3">
                <c:v>619</c:v>
              </c:pt>
            </c:numLit>
          </c:val>
          <c:extLst>
            <c:ext xmlns:c16="http://schemas.microsoft.com/office/drawing/2014/chart" uri="{C3380CC4-5D6E-409C-BE32-E72D297353CC}">
              <c16:uniqueId val="{00000008-84F3-40A3-8072-070CC79E422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89785651793535"/>
          <c:y val="8.7382983377077852E-2"/>
          <c:w val="0.2844354768153981"/>
          <c:h val="0.8797685185185185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solidFill>
            <a:schemeClr val="accent1">
              <a:shade val="50000"/>
            </a:schemeClr>
          </a:solidFill>
        </a:ln>
        <a:effectLst>
          <a:outerShdw blurRad="76200" dist="12700" dir="2700000" sy="-23000" kx="-800400" algn="bl" rotWithShape="0">
            <a:prstClr val="black">
              <a:alpha val="31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txData>
          <cx:v>Totale anzianità per settore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Totale anzianità per settore</a:t>
          </a:r>
        </a:p>
      </cx:txPr>
    </cx:title>
    <cx:plotArea>
      <cx:plotAreaRegion/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3</xdr:col>
      <xdr:colOff>0</xdr:colOff>
      <xdr:row>2</xdr:row>
      <xdr:rowOff>1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9600" y="0"/>
          <a:ext cx="3390900" cy="390526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Principali</a:t>
          </a:r>
          <a:r>
            <a:rPr lang="it-IT" sz="1600" baseline="0">
              <a:solidFill>
                <a:sysClr val="windowText" lastClr="000000"/>
              </a:solidFill>
            </a:rPr>
            <a:t> operazioni sul formato data</a:t>
          </a:r>
          <a:endParaRPr lang="it-IT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1047751</xdr:colOff>
      <xdr:row>20</xdr:row>
      <xdr:rowOff>114300</xdr:rowOff>
    </xdr:from>
    <xdr:to>
      <xdr:col>3</xdr:col>
      <xdr:colOff>180978</xdr:colOff>
      <xdr:row>22</xdr:row>
      <xdr:rowOff>114300</xdr:rowOff>
    </xdr:to>
    <xdr:sp macro="" textlink="">
      <xdr:nvSpPr>
        <xdr:cNvPr id="4" name="Freccia curva 3">
          <a:extLst>
            <a:ext uri="{FF2B5EF4-FFF2-40B4-BE49-F238E27FC236}">
              <a16:creationId xmlns:a16="http://schemas.microsoft.com/office/drawing/2014/main" id="{FF16AD29-EBFA-44BB-AC01-AEFA3F3EBF60}"/>
            </a:ext>
          </a:extLst>
        </xdr:cNvPr>
        <xdr:cNvSpPr/>
      </xdr:nvSpPr>
      <xdr:spPr>
        <a:xfrm rot="16200000" flipH="1">
          <a:off x="2862265" y="2728911"/>
          <a:ext cx="381000" cy="2790827"/>
        </a:xfrm>
        <a:prstGeom prst="ben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19050</xdr:colOff>
      <xdr:row>18</xdr:row>
      <xdr:rowOff>133350</xdr:rowOff>
    </xdr:from>
    <xdr:to>
      <xdr:col>5</xdr:col>
      <xdr:colOff>1476375</xdr:colOff>
      <xdr:row>22</xdr:row>
      <xdr:rowOff>66675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5C9BA709-C86A-4A3D-A980-FB0554DD34D2}"/>
            </a:ext>
          </a:extLst>
        </xdr:cNvPr>
        <xdr:cNvSpPr txBox="1"/>
      </xdr:nvSpPr>
      <xdr:spPr>
        <a:xfrm>
          <a:off x="4286250" y="3571875"/>
          <a:ext cx="2676525" cy="695325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........ la sfida!</a:t>
          </a:r>
          <a:endParaRPr lang="it-IT" sz="1400">
            <a:latin typeface="+mj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4857749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E1CE62E0-942F-4825-A435-EACD6AD17876}"/>
            </a:ext>
          </a:extLst>
        </xdr:cNvPr>
        <xdr:cNvSpPr txBox="1"/>
      </xdr:nvSpPr>
      <xdr:spPr>
        <a:xfrm>
          <a:off x="1590675" y="200025"/>
          <a:ext cx="4857749" cy="962025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Pronto</a:t>
          </a:r>
          <a: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per la sfida?</a:t>
          </a:r>
          <a:b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fare uscire un risultato tipo che da oggi al 31/12/2030</a:t>
          </a:r>
          <a:b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mancano...... 10 anni 1 mesi 10 giorni</a:t>
          </a:r>
          <a:r>
            <a:rPr lang="it-IT" sz="1400">
              <a:latin typeface="+mj-lt"/>
            </a:rPr>
            <a:t> </a:t>
          </a:r>
        </a:p>
      </xdr:txBody>
    </xdr:sp>
    <xdr:clientData/>
  </xdr:twoCellAnchor>
  <xdr:twoCellAnchor>
    <xdr:from>
      <xdr:col>1</xdr:col>
      <xdr:colOff>314325</xdr:colOff>
      <xdr:row>2</xdr:row>
      <xdr:rowOff>19050</xdr:rowOff>
    </xdr:from>
    <xdr:to>
      <xdr:col>2</xdr:col>
      <xdr:colOff>257175</xdr:colOff>
      <xdr:row>4</xdr:row>
      <xdr:rowOff>142875</xdr:rowOff>
    </xdr:to>
    <xdr:sp macro="" textlink="">
      <xdr:nvSpPr>
        <xdr:cNvPr id="3" name="Freccia curva 2">
          <a:extLst>
            <a:ext uri="{FF2B5EF4-FFF2-40B4-BE49-F238E27FC236}">
              <a16:creationId xmlns:a16="http://schemas.microsoft.com/office/drawing/2014/main" id="{17838809-3AAC-4902-80F0-0D5AA003EB07}"/>
            </a:ext>
          </a:extLst>
        </xdr:cNvPr>
        <xdr:cNvSpPr/>
      </xdr:nvSpPr>
      <xdr:spPr>
        <a:xfrm rot="16200000">
          <a:off x="1000125" y="342900"/>
          <a:ext cx="504825" cy="657225"/>
        </a:xfrm>
        <a:prstGeom prst="ben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38100</xdr:rowOff>
    </xdr:from>
    <xdr:to>
      <xdr:col>15</xdr:col>
      <xdr:colOff>228600</xdr:colOff>
      <xdr:row>29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95F352-B628-41F6-86BE-3FF38A95C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24</xdr:col>
      <xdr:colOff>590550</xdr:colOff>
      <xdr:row>2</xdr:row>
      <xdr:rowOff>0</xdr:rowOff>
    </xdr:to>
    <xdr:sp macro="" textlink="">
      <xdr:nvSpPr>
        <xdr:cNvPr id="3" name="Rettangolo con angoli arrotondati 2">
          <a:extLst>
            <a:ext uri="{FF2B5EF4-FFF2-40B4-BE49-F238E27FC236}">
              <a16:creationId xmlns:a16="http://schemas.microsoft.com/office/drawing/2014/main" id="{CC7848F8-149E-43E6-8E84-A2EB5DBA4B05}"/>
            </a:ext>
          </a:extLst>
        </xdr:cNvPr>
        <xdr:cNvSpPr/>
      </xdr:nvSpPr>
      <xdr:spPr>
        <a:xfrm>
          <a:off x="0" y="0"/>
          <a:ext cx="1522095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accent6"/>
              </a:solidFill>
            </a:rPr>
            <a:t>Dashboard</a:t>
          </a:r>
          <a:r>
            <a:rPr lang="en-US" sz="1400" baseline="0">
              <a:solidFill>
                <a:schemeClr val="accent6"/>
              </a:solidFill>
            </a:rPr>
            <a:t> </a:t>
          </a:r>
          <a:endParaRPr lang="en-US" sz="1400">
            <a:solidFill>
              <a:schemeClr val="accent6"/>
            </a:solidFill>
          </a:endParaRPr>
        </a:p>
      </xdr:txBody>
    </xdr:sp>
    <xdr:clientData/>
  </xdr:twoCellAnchor>
  <xdr:twoCellAnchor>
    <xdr:from>
      <xdr:col>15</xdr:col>
      <xdr:colOff>276225</xdr:colOff>
      <xdr:row>14</xdr:row>
      <xdr:rowOff>142875</xdr:rowOff>
    </xdr:from>
    <xdr:to>
      <xdr:col>24</xdr:col>
      <xdr:colOff>561974</xdr:colOff>
      <xdr:row>29</xdr:row>
      <xdr:rowOff>28575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34799A2-54A5-4F8F-906B-32DF8C9D1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285751</xdr:colOff>
      <xdr:row>29</xdr:row>
      <xdr:rowOff>80963</xdr:rowOff>
    </xdr:from>
    <xdr:to>
      <xdr:col>24</xdr:col>
      <xdr:colOff>561975</xdr:colOff>
      <xdr:row>48</xdr:row>
      <xdr:rowOff>114300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D0C711F-D017-49A2-A040-703367B06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238125</xdr:colOff>
      <xdr:row>2</xdr:row>
      <xdr:rowOff>47626</xdr:rowOff>
    </xdr:from>
    <xdr:to>
      <xdr:col>24</xdr:col>
      <xdr:colOff>561976</xdr:colOff>
      <xdr:row>14</xdr:row>
      <xdr:rowOff>133350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5EB0719-8B2B-434B-B657-8524B1091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29</xdr:row>
      <xdr:rowOff>71438</xdr:rowOff>
    </xdr:from>
    <xdr:to>
      <xdr:col>12</xdr:col>
      <xdr:colOff>247650</xdr:colOff>
      <xdr:row>48</xdr:row>
      <xdr:rowOff>109538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ico 6">
              <a:extLst>
                <a:ext uri="{FF2B5EF4-FFF2-40B4-BE49-F238E27FC236}">
                  <a16:creationId xmlns:a16="http://schemas.microsoft.com/office/drawing/2014/main" id="{7DCFEA5F-8077-4391-8866-3EBAE6CD6D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5595938"/>
              <a:ext cx="7553325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2</xdr:col>
      <xdr:colOff>238125</xdr:colOff>
      <xdr:row>32</xdr:row>
      <xdr:rowOff>14288</xdr:rowOff>
    </xdr:from>
    <xdr:to>
      <xdr:col>9</xdr:col>
      <xdr:colOff>542925</xdr:colOff>
      <xdr:row>46</xdr:row>
      <xdr:rowOff>90488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E8D2C8D2-0572-4A47-8F41-277A8C19A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e" refreshedDate="44855.467997569445" createdVersion="7" refreshedVersion="7" minRefreshableVersion="3" recordCount="28" xr:uid="{8A184576-05AB-4ACE-A3C9-CD3FD66C0A66}">
  <cacheSource type="worksheet">
    <worksheetSource ref="A1:H29" sheet="es1"/>
  </cacheSource>
  <cacheFields count="11">
    <cacheField name="Cognome" numFmtId="0">
      <sharedItems count="28">
        <s v="Dipendende 1"/>
        <s v="Dipendende 2"/>
        <s v="Dipendende 3"/>
        <s v="Dipendende 4"/>
        <s v="Dipendende 5"/>
        <s v="Dipendende 6"/>
        <s v="Dipendende 7"/>
        <s v="Dipendende 8"/>
        <s v="Dipendende 9"/>
        <s v="Dipendende 10"/>
        <s v="Dipendende 11"/>
        <s v="Dipendende 12"/>
        <s v="Dipendende 13"/>
        <s v="Dipendende 14"/>
        <s v="Dipendende 15"/>
        <s v="Dipendende 16"/>
        <s v="Dipendende 17"/>
        <s v="Dipendende 18"/>
        <s v="Dipendende 19"/>
        <s v="Dipendende 20"/>
        <s v="Dipendende 21"/>
        <s v="Dipendende 22"/>
        <s v="Dipendende 23"/>
        <s v="Dipendende 24"/>
        <s v="Dipendende 25"/>
        <s v="Dipendende 26"/>
        <s v="Dipendende 27"/>
        <s v="Dipendende 28"/>
      </sharedItems>
    </cacheField>
    <cacheField name="Dt_nascita" numFmtId="14">
      <sharedItems containsSemiMixedTypes="0" containsNonDate="0" containsDate="1" containsString="0" minDate="1956-06-05T00:00:00" maxDate="2000-01-16T00:00:00" count="28">
        <d v="1985-05-04T00:00:00"/>
        <d v="1997-12-12T00:00:00"/>
        <d v="1983-12-24T00:00:00"/>
        <d v="1990-02-02T00:00:00"/>
        <d v="1956-06-05T00:00:00"/>
        <d v="1985-01-06T00:00:00"/>
        <d v="1992-02-23T00:00:00"/>
        <d v="1994-03-06T00:00:00"/>
        <d v="1960-10-18T00:00:00"/>
        <d v="1989-12-26T00:00:00"/>
        <d v="1969-03-02T00:00:00"/>
        <d v="1967-04-21T00:00:00"/>
        <d v="1990-01-21T00:00:00"/>
        <d v="1976-11-25T00:00:00"/>
        <d v="1995-08-19T00:00:00"/>
        <d v="1986-11-20T00:00:00"/>
        <d v="1979-09-08T00:00:00"/>
        <d v="1994-04-07T00:00:00"/>
        <d v="1992-02-20T00:00:00"/>
        <d v="1990-05-03T00:00:00"/>
        <d v="2000-01-15T00:00:00"/>
        <d v="1983-04-09T00:00:00"/>
        <d v="1984-06-29T00:00:00"/>
        <d v="1994-01-28T00:00:00"/>
        <d v="1986-01-06T00:00:00"/>
        <d v="1993-03-05T00:00:00"/>
        <d v="1988-08-04T00:00:00"/>
        <d v="1995-08-24T00:00:00"/>
      </sharedItems>
      <fieldGroup par="8" base="1">
        <rangePr groupBy="months" startDate="1956-06-05T00:00:00" endDate="2000-01-16T00:00:00"/>
        <groupItems count="14">
          <s v="&lt;05/06/1956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16/01/2000"/>
        </groupItems>
      </fieldGroup>
    </cacheField>
    <cacheField name="Dt_assunzione" numFmtId="14">
      <sharedItems containsSemiMixedTypes="0" containsNonDate="0" containsDate="1" containsString="0" minDate="1987-04-05T00:00:00" maxDate="2020-09-13T00:00:00" count="24">
        <d v="2014-06-06T00:00:00"/>
        <d v="2019-01-01T00:00:00"/>
        <d v="2008-01-06T00:00:00"/>
        <d v="2020-01-01T00:00:00"/>
        <d v="1987-04-05T00:00:00"/>
        <d v="2010-05-05T00:00:00"/>
        <d v="2011-01-05T00:00:00"/>
        <d v="2017-10-14T00:00:00"/>
        <d v="1996-09-05T00:00:00"/>
        <d v="2013-01-05T00:00:00"/>
        <d v="1990-05-06T00:00:00"/>
        <d v="1999-01-05T00:00:00"/>
        <d v="2017-05-01T00:00:00"/>
        <d v="2000-01-06T00:00:00"/>
        <d v="2016-01-05T00:00:00"/>
        <d v="2002-01-05T00:00:00"/>
        <d v="2017-04-01T00:00:00"/>
        <d v="2018-06-01T00:00:00"/>
        <d v="2020-09-12T00:00:00"/>
        <d v="2007-01-05T00:00:00"/>
        <d v="2017-01-05T00:00:00"/>
        <d v="2014-06-05T00:00:00"/>
        <d v="2011-09-06T00:00:00"/>
        <d v="2018-02-01T00:00:00"/>
      </sharedItems>
      <fieldGroup par="10" base="2">
        <rangePr groupBy="months" startDate="1987-04-05T00:00:00" endDate="2020-09-13T00:00:00"/>
        <groupItems count="14">
          <s v="&lt;05/04/1987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13/09/2020"/>
        </groupItems>
      </fieldGroup>
    </cacheField>
    <cacheField name="Settore" numFmtId="0">
      <sharedItems count="4">
        <s v="Produzione"/>
        <s v="Amministrazione"/>
        <s v="Direzione"/>
        <s v="Commerciale"/>
      </sharedItems>
    </cacheField>
    <cacheField name="Stipendio" numFmtId="166">
      <sharedItems containsSemiMixedTypes="0" containsString="0" containsNumber="1" containsInteger="1" minValue="1230" maxValue="3680" count="24">
        <n v="1676"/>
        <n v="1252"/>
        <n v="1650"/>
        <n v="1250"/>
        <n v="3680"/>
        <n v="1623"/>
        <n v="2584"/>
        <n v="1280"/>
        <n v="1750"/>
        <n v="1476"/>
        <n v="3277"/>
        <n v="1670"/>
        <n v="1340"/>
        <n v="1599"/>
        <n v="1414"/>
        <n v="1537"/>
        <n v="2152"/>
        <n v="1370"/>
        <n v="1310"/>
        <n v="1230"/>
        <n v="2768"/>
        <n v="2275"/>
        <n v="1365"/>
        <n v="1270"/>
      </sharedItems>
    </cacheField>
    <cacheField name="Età" numFmtId="2">
      <sharedItems containsSemiMixedTypes="0" containsString="0" containsNumber="1" containsInteger="1" minValue="22" maxValue="66" count="19">
        <n v="37"/>
        <n v="24"/>
        <n v="38"/>
        <n v="32"/>
        <n v="66"/>
        <n v="30"/>
        <n v="28"/>
        <n v="62"/>
        <n v="53"/>
        <n v="55"/>
        <n v="45"/>
        <n v="27"/>
        <n v="35"/>
        <n v="43"/>
        <n v="22"/>
        <n v="39"/>
        <n v="36"/>
        <n v="29"/>
        <n v="34"/>
      </sharedItems>
    </cacheField>
    <cacheField name="Anz_lavoro" numFmtId="0">
      <sharedItems containsSemiMixedTypes="0" containsString="0" containsNumber="1" containsInteger="1" minValue="1" maxValue="35" count="19">
        <n v="8"/>
        <n v="3"/>
        <n v="14"/>
        <n v="2"/>
        <n v="35"/>
        <n v="12"/>
        <n v="11"/>
        <n v="4"/>
        <n v="25"/>
        <n v="9"/>
        <n v="32"/>
        <n v="23"/>
        <n v="5"/>
        <n v="22"/>
        <n v="6"/>
        <n v="20"/>
        <n v="1"/>
        <n v="15"/>
        <n v="10"/>
      </sharedItems>
    </cacheField>
    <cacheField name="Trimestri" numFmtId="0" databaseField="0">
      <fieldGroup base="1">
        <rangePr groupBy="quarters" startDate="1956-06-05T00:00:00" endDate="2000-01-16T00:00:00"/>
        <groupItems count="6">
          <s v="&lt;05/06/1956"/>
          <s v="Trim1"/>
          <s v="Trim2"/>
          <s v="Trim3"/>
          <s v="Trim4"/>
          <s v="&gt;16/01/2000"/>
        </groupItems>
      </fieldGroup>
    </cacheField>
    <cacheField name="Anni" numFmtId="0" databaseField="0">
      <fieldGroup base="1">
        <rangePr groupBy="years" startDate="1956-06-05T00:00:00" endDate="2000-01-16T00:00:00"/>
        <groupItems count="47">
          <s v="&lt;05/06/1956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&gt;16/01/2000"/>
        </groupItems>
      </fieldGroup>
    </cacheField>
    <cacheField name="Trimestri2" numFmtId="0" databaseField="0">
      <fieldGroup base="2">
        <rangePr groupBy="quarters" startDate="1987-04-05T00:00:00" endDate="2020-09-13T00:00:00"/>
        <groupItems count="6">
          <s v="&lt;05/04/1987"/>
          <s v="Trim1"/>
          <s v="Trim2"/>
          <s v="Trim3"/>
          <s v="Trim4"/>
          <s v="&gt;13/09/2020"/>
        </groupItems>
      </fieldGroup>
    </cacheField>
    <cacheField name="Anni2" numFmtId="0" databaseField="0">
      <fieldGroup base="2">
        <rangePr groupBy="years" startDate="1987-04-05T00:00:00" endDate="2020-09-13T00:00:00"/>
        <groupItems count="36">
          <s v="&lt;05/04/1987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3/09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x v="0"/>
    <x v="0"/>
    <x v="0"/>
    <x v="0"/>
  </r>
  <r>
    <x v="1"/>
    <x v="1"/>
    <x v="1"/>
    <x v="0"/>
    <x v="1"/>
    <x v="1"/>
    <x v="1"/>
  </r>
  <r>
    <x v="2"/>
    <x v="2"/>
    <x v="2"/>
    <x v="1"/>
    <x v="2"/>
    <x v="2"/>
    <x v="2"/>
  </r>
  <r>
    <x v="3"/>
    <x v="3"/>
    <x v="3"/>
    <x v="0"/>
    <x v="3"/>
    <x v="3"/>
    <x v="3"/>
  </r>
  <r>
    <x v="4"/>
    <x v="4"/>
    <x v="4"/>
    <x v="2"/>
    <x v="4"/>
    <x v="4"/>
    <x v="4"/>
  </r>
  <r>
    <x v="5"/>
    <x v="5"/>
    <x v="5"/>
    <x v="0"/>
    <x v="5"/>
    <x v="0"/>
    <x v="5"/>
  </r>
  <r>
    <x v="6"/>
    <x v="6"/>
    <x v="6"/>
    <x v="3"/>
    <x v="6"/>
    <x v="5"/>
    <x v="6"/>
  </r>
  <r>
    <x v="7"/>
    <x v="7"/>
    <x v="7"/>
    <x v="1"/>
    <x v="7"/>
    <x v="6"/>
    <x v="7"/>
  </r>
  <r>
    <x v="8"/>
    <x v="8"/>
    <x v="8"/>
    <x v="0"/>
    <x v="8"/>
    <x v="7"/>
    <x v="8"/>
  </r>
  <r>
    <x v="9"/>
    <x v="9"/>
    <x v="9"/>
    <x v="0"/>
    <x v="9"/>
    <x v="3"/>
    <x v="9"/>
  </r>
  <r>
    <x v="10"/>
    <x v="10"/>
    <x v="10"/>
    <x v="2"/>
    <x v="10"/>
    <x v="8"/>
    <x v="10"/>
  </r>
  <r>
    <x v="11"/>
    <x v="11"/>
    <x v="11"/>
    <x v="0"/>
    <x v="11"/>
    <x v="9"/>
    <x v="11"/>
  </r>
  <r>
    <x v="12"/>
    <x v="12"/>
    <x v="12"/>
    <x v="0"/>
    <x v="12"/>
    <x v="3"/>
    <x v="12"/>
  </r>
  <r>
    <x v="13"/>
    <x v="13"/>
    <x v="13"/>
    <x v="1"/>
    <x v="13"/>
    <x v="10"/>
    <x v="13"/>
  </r>
  <r>
    <x v="14"/>
    <x v="14"/>
    <x v="14"/>
    <x v="0"/>
    <x v="14"/>
    <x v="11"/>
    <x v="14"/>
  </r>
  <r>
    <x v="15"/>
    <x v="15"/>
    <x v="6"/>
    <x v="1"/>
    <x v="15"/>
    <x v="12"/>
    <x v="6"/>
  </r>
  <r>
    <x v="16"/>
    <x v="16"/>
    <x v="15"/>
    <x v="0"/>
    <x v="16"/>
    <x v="13"/>
    <x v="15"/>
  </r>
  <r>
    <x v="17"/>
    <x v="17"/>
    <x v="3"/>
    <x v="0"/>
    <x v="3"/>
    <x v="6"/>
    <x v="3"/>
  </r>
  <r>
    <x v="18"/>
    <x v="18"/>
    <x v="16"/>
    <x v="0"/>
    <x v="17"/>
    <x v="5"/>
    <x v="12"/>
  </r>
  <r>
    <x v="19"/>
    <x v="19"/>
    <x v="17"/>
    <x v="0"/>
    <x v="18"/>
    <x v="3"/>
    <x v="7"/>
  </r>
  <r>
    <x v="20"/>
    <x v="20"/>
    <x v="18"/>
    <x v="0"/>
    <x v="19"/>
    <x v="14"/>
    <x v="16"/>
  </r>
  <r>
    <x v="21"/>
    <x v="21"/>
    <x v="2"/>
    <x v="3"/>
    <x v="20"/>
    <x v="15"/>
    <x v="2"/>
  </r>
  <r>
    <x v="22"/>
    <x v="22"/>
    <x v="19"/>
    <x v="3"/>
    <x v="21"/>
    <x v="2"/>
    <x v="17"/>
  </r>
  <r>
    <x v="23"/>
    <x v="23"/>
    <x v="20"/>
    <x v="1"/>
    <x v="22"/>
    <x v="6"/>
    <x v="12"/>
  </r>
  <r>
    <x v="24"/>
    <x v="24"/>
    <x v="9"/>
    <x v="0"/>
    <x v="14"/>
    <x v="16"/>
    <x v="9"/>
  </r>
  <r>
    <x v="25"/>
    <x v="25"/>
    <x v="21"/>
    <x v="0"/>
    <x v="14"/>
    <x v="17"/>
    <x v="0"/>
  </r>
  <r>
    <x v="26"/>
    <x v="26"/>
    <x v="22"/>
    <x v="0"/>
    <x v="9"/>
    <x v="18"/>
    <x v="18"/>
  </r>
  <r>
    <x v="27"/>
    <x v="27"/>
    <x v="23"/>
    <x v="0"/>
    <x v="23"/>
    <x v="11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C3DC5D-3283-4C0B-93E2-037BE8918902}" name="Tabella pivot4" cacheId="0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>
  <location ref="ES4:ET61" firstHeaderRow="1" firstDataRow="1" firstDataCol="1" rowPageCount="2" colPageCount="1"/>
  <pivotFields count="11">
    <pivotField axis="axisRow" showAll="0">
      <items count="29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"/>
        <item x="3"/>
        <item x="4"/>
        <item x="5"/>
        <item x="6"/>
        <item x="7"/>
        <item x="8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axis="axisPage" numFmtId="166" showAll="0">
      <items count="25">
        <item x="19"/>
        <item x="3"/>
        <item x="1"/>
        <item x="23"/>
        <item x="7"/>
        <item x="18"/>
        <item x="12"/>
        <item x="22"/>
        <item x="17"/>
        <item x="14"/>
        <item x="9"/>
        <item x="15"/>
        <item x="13"/>
        <item x="5"/>
        <item x="2"/>
        <item x="11"/>
        <item x="0"/>
        <item x="8"/>
        <item x="16"/>
        <item x="21"/>
        <item x="6"/>
        <item x="20"/>
        <item x="10"/>
        <item x="4"/>
        <item t="default"/>
      </items>
    </pivotField>
    <pivotField axis="axisPage" dataField="1" numFmtId="2" showAll="0">
      <items count="20">
        <item x="14"/>
        <item x="1"/>
        <item x="11"/>
        <item x="6"/>
        <item x="17"/>
        <item x="5"/>
        <item x="3"/>
        <item x="18"/>
        <item x="12"/>
        <item x="16"/>
        <item x="0"/>
        <item x="2"/>
        <item x="15"/>
        <item x="13"/>
        <item x="10"/>
        <item x="8"/>
        <item x="9"/>
        <item x="7"/>
        <item x="4"/>
        <item t="default"/>
      </items>
    </pivotField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4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3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t="default"/>
      </items>
    </pivotField>
  </pivotFields>
  <rowFields count="8">
    <field x="0"/>
    <field x="8"/>
    <field x="7"/>
    <field x="1"/>
    <field x="10"/>
    <field x="9"/>
    <field x="2"/>
    <field x="3"/>
  </rowFields>
  <rowItems count="57">
    <i>
      <x/>
    </i>
    <i r="1">
      <x v="30"/>
    </i>
    <i>
      <x v="1"/>
    </i>
    <i r="1">
      <x v="34"/>
    </i>
    <i>
      <x v="2"/>
    </i>
    <i r="1">
      <x v="14"/>
    </i>
    <i>
      <x v="3"/>
    </i>
    <i r="1">
      <x v="12"/>
    </i>
    <i>
      <x v="4"/>
    </i>
    <i r="1">
      <x v="35"/>
    </i>
    <i>
      <x v="5"/>
    </i>
    <i r="1">
      <x v="21"/>
    </i>
    <i>
      <x v="6"/>
    </i>
    <i r="1">
      <x v="40"/>
    </i>
    <i>
      <x v="7"/>
    </i>
    <i r="1">
      <x v="31"/>
    </i>
    <i>
      <x v="8"/>
    </i>
    <i r="1">
      <x v="24"/>
    </i>
    <i>
      <x v="9"/>
    </i>
    <i r="1">
      <x v="39"/>
    </i>
    <i>
      <x v="10"/>
    </i>
    <i r="1">
      <x v="37"/>
    </i>
    <i>
      <x v="11"/>
    </i>
    <i r="1">
      <x v="42"/>
    </i>
    <i>
      <x v="12"/>
    </i>
    <i r="1">
      <x v="35"/>
    </i>
    <i>
      <x v="13"/>
    </i>
    <i r="1">
      <x v="45"/>
    </i>
    <i>
      <x v="14"/>
    </i>
    <i r="1">
      <x v="28"/>
    </i>
    <i>
      <x v="15"/>
    </i>
    <i r="1">
      <x v="29"/>
    </i>
    <i>
      <x v="16"/>
    </i>
    <i r="1">
      <x v="39"/>
    </i>
    <i>
      <x v="17"/>
    </i>
    <i r="1">
      <x v="31"/>
    </i>
    <i>
      <x v="18"/>
    </i>
    <i r="1">
      <x v="38"/>
    </i>
    <i>
      <x v="19"/>
    </i>
    <i r="1">
      <x v="33"/>
    </i>
    <i>
      <x v="20"/>
    </i>
    <i r="1">
      <x v="40"/>
    </i>
    <i>
      <x v="21"/>
    </i>
    <i r="1">
      <x v="28"/>
    </i>
    <i>
      <x v="22"/>
    </i>
    <i r="1">
      <x v="35"/>
    </i>
    <i>
      <x v="23"/>
    </i>
    <i r="1">
      <x v="1"/>
    </i>
    <i>
      <x v="24"/>
    </i>
    <i r="1">
      <x v="30"/>
    </i>
    <i>
      <x v="25"/>
    </i>
    <i r="1">
      <x v="37"/>
    </i>
    <i>
      <x v="26"/>
    </i>
    <i r="1">
      <x v="39"/>
    </i>
    <i>
      <x v="27"/>
    </i>
    <i r="1">
      <x v="5"/>
    </i>
    <i t="grand">
      <x/>
    </i>
  </rowItems>
  <colItems count="1">
    <i/>
  </colItems>
  <pageFields count="2">
    <pageField fld="4" hier="-1"/>
    <pageField fld="5" hier="-1"/>
  </pageFields>
  <dataFields count="1">
    <dataField name="Somma di Età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A079-9D42-4845-8857-C4B5073117CB}">
  <dimension ref="A1:ET61"/>
  <sheetViews>
    <sheetView workbookViewId="0">
      <selection activeCell="G2" sqref="G2"/>
    </sheetView>
  </sheetViews>
  <sheetFormatPr defaultRowHeight="15" x14ac:dyDescent="0.25"/>
  <cols>
    <col min="1" max="1" width="20.140625" customWidth="1"/>
    <col min="2" max="2" width="14.28515625" customWidth="1"/>
    <col min="3" max="3" width="16.85546875" customWidth="1"/>
    <col min="4" max="4" width="16.7109375" customWidth="1"/>
    <col min="5" max="5" width="14.7109375" customWidth="1"/>
    <col min="6" max="6" width="10.7109375" bestFit="1" customWidth="1"/>
    <col min="7" max="7" width="9.42578125" customWidth="1"/>
    <col min="8" max="8" width="17" customWidth="1"/>
    <col min="149" max="149" width="18.28515625" bestFit="1" customWidth="1"/>
    <col min="150" max="150" width="12.85546875" bestFit="1" customWidth="1"/>
  </cols>
  <sheetData>
    <row r="1" spans="1:150" x14ac:dyDescent="0.25">
      <c r="A1" s="36" t="s">
        <v>30</v>
      </c>
      <c r="B1" s="36" t="s">
        <v>31</v>
      </c>
      <c r="C1" s="36" t="s">
        <v>32</v>
      </c>
      <c r="D1" s="36" t="s">
        <v>33</v>
      </c>
      <c r="E1" s="36" t="s">
        <v>34</v>
      </c>
      <c r="F1" s="36" t="s">
        <v>35</v>
      </c>
      <c r="G1" s="43" t="s">
        <v>92</v>
      </c>
      <c r="H1" s="36" t="s">
        <v>36</v>
      </c>
      <c r="ES1" s="38" t="s">
        <v>34</v>
      </c>
      <c r="ET1" t="s">
        <v>90</v>
      </c>
    </row>
    <row r="2" spans="1:150" x14ac:dyDescent="0.25">
      <c r="A2" s="32" t="s">
        <v>37</v>
      </c>
      <c r="B2" s="33">
        <v>31171</v>
      </c>
      <c r="C2" s="33">
        <v>41796</v>
      </c>
      <c r="D2" s="32" t="s">
        <v>38</v>
      </c>
      <c r="E2" s="34">
        <v>1676</v>
      </c>
      <c r="F2" s="37">
        <f ca="1">INT((TODAY()-B2)/365)</f>
        <v>37</v>
      </c>
      <c r="G2">
        <f t="shared" ref="G2:G29" ca="1" si="0">DATEDIF(B2,TODAY(),"y")</f>
        <v>37</v>
      </c>
      <c r="H2" s="35">
        <v>8</v>
      </c>
      <c r="ES2" s="38" t="s">
        <v>35</v>
      </c>
      <c r="ET2" t="s">
        <v>90</v>
      </c>
    </row>
    <row r="3" spans="1:150" x14ac:dyDescent="0.25">
      <c r="A3" s="25" t="s">
        <v>39</v>
      </c>
      <c r="B3" s="29">
        <v>35776</v>
      </c>
      <c r="C3" s="29">
        <v>43466</v>
      </c>
      <c r="D3" s="28" t="s">
        <v>38</v>
      </c>
      <c r="E3" s="30">
        <v>1252</v>
      </c>
      <c r="F3" s="37">
        <f t="shared" ref="F3:F29" ca="1" si="1">INT((TODAY()-B3)/365)</f>
        <v>24</v>
      </c>
      <c r="G3">
        <f t="shared" ca="1" si="0"/>
        <v>24</v>
      </c>
      <c r="H3" s="31">
        <v>3</v>
      </c>
    </row>
    <row r="4" spans="1:150" x14ac:dyDescent="0.25">
      <c r="A4" s="25" t="s">
        <v>40</v>
      </c>
      <c r="B4" s="26">
        <v>30674</v>
      </c>
      <c r="C4" s="26">
        <v>39453</v>
      </c>
      <c r="D4" s="25" t="s">
        <v>41</v>
      </c>
      <c r="E4" s="27">
        <v>1650</v>
      </c>
      <c r="F4" s="37">
        <f t="shared" ca="1" si="1"/>
        <v>38</v>
      </c>
      <c r="G4">
        <f t="shared" ca="1" si="0"/>
        <v>38</v>
      </c>
      <c r="H4" s="24">
        <v>14</v>
      </c>
      <c r="ES4" s="38" t="s">
        <v>69</v>
      </c>
      <c r="ET4" t="s">
        <v>91</v>
      </c>
    </row>
    <row r="5" spans="1:150" x14ac:dyDescent="0.25">
      <c r="A5" s="25" t="s">
        <v>42</v>
      </c>
      <c r="B5" s="29">
        <v>32906</v>
      </c>
      <c r="C5" s="29">
        <v>43831</v>
      </c>
      <c r="D5" s="28" t="s">
        <v>38</v>
      </c>
      <c r="E5" s="30">
        <v>1250</v>
      </c>
      <c r="F5" s="37">
        <f t="shared" ca="1" si="1"/>
        <v>32</v>
      </c>
      <c r="G5">
        <f t="shared" ca="1" si="0"/>
        <v>32</v>
      </c>
      <c r="H5" s="24">
        <v>2</v>
      </c>
      <c r="ES5" s="39" t="s">
        <v>37</v>
      </c>
      <c r="ET5" s="41">
        <v>37</v>
      </c>
    </row>
    <row r="6" spans="1:150" x14ac:dyDescent="0.25">
      <c r="A6" s="25" t="s">
        <v>43</v>
      </c>
      <c r="B6" s="26">
        <v>20611</v>
      </c>
      <c r="C6" s="26">
        <v>31872</v>
      </c>
      <c r="D6" s="25" t="s">
        <v>44</v>
      </c>
      <c r="E6" s="27">
        <v>3680</v>
      </c>
      <c r="F6" s="37">
        <f t="shared" ca="1" si="1"/>
        <v>66</v>
      </c>
      <c r="G6">
        <f t="shared" ca="1" si="0"/>
        <v>66</v>
      </c>
      <c r="H6" s="24">
        <v>35</v>
      </c>
      <c r="ES6" s="40" t="s">
        <v>71</v>
      </c>
      <c r="ET6" s="41">
        <v>37</v>
      </c>
    </row>
    <row r="7" spans="1:150" x14ac:dyDescent="0.25">
      <c r="A7" s="25" t="s">
        <v>45</v>
      </c>
      <c r="B7" s="26">
        <v>31053</v>
      </c>
      <c r="C7" s="26">
        <v>40303</v>
      </c>
      <c r="D7" s="25" t="s">
        <v>38</v>
      </c>
      <c r="E7" s="27">
        <v>1623</v>
      </c>
      <c r="F7" s="37">
        <f t="shared" ca="1" si="1"/>
        <v>37</v>
      </c>
      <c r="G7">
        <f t="shared" ca="1" si="0"/>
        <v>37</v>
      </c>
      <c r="H7" s="24">
        <v>12</v>
      </c>
      <c r="ES7" s="39" t="s">
        <v>50</v>
      </c>
      <c r="ET7" s="41">
        <v>32</v>
      </c>
    </row>
    <row r="8" spans="1:150" x14ac:dyDescent="0.25">
      <c r="A8" s="25" t="s">
        <v>46</v>
      </c>
      <c r="B8" s="26">
        <v>33657</v>
      </c>
      <c r="C8" s="26">
        <v>40548</v>
      </c>
      <c r="D8" s="25" t="s">
        <v>47</v>
      </c>
      <c r="E8" s="27">
        <v>2584</v>
      </c>
      <c r="F8" s="37">
        <f t="shared" ca="1" si="1"/>
        <v>30</v>
      </c>
      <c r="G8">
        <f t="shared" ca="1" si="0"/>
        <v>30</v>
      </c>
      <c r="H8" s="24">
        <v>11</v>
      </c>
      <c r="ES8" s="40" t="s">
        <v>72</v>
      </c>
      <c r="ET8" s="41">
        <v>32</v>
      </c>
    </row>
    <row r="9" spans="1:150" x14ac:dyDescent="0.25">
      <c r="A9" s="25" t="s">
        <v>48</v>
      </c>
      <c r="B9" s="26">
        <v>34399</v>
      </c>
      <c r="C9" s="26">
        <v>43022</v>
      </c>
      <c r="D9" s="25" t="s">
        <v>41</v>
      </c>
      <c r="E9" s="27">
        <v>1280</v>
      </c>
      <c r="F9" s="37">
        <f t="shared" ca="1" si="1"/>
        <v>28</v>
      </c>
      <c r="G9">
        <f t="shared" ca="1" si="0"/>
        <v>28</v>
      </c>
      <c r="H9" s="24">
        <v>4</v>
      </c>
      <c r="ES9" s="39" t="s">
        <v>51</v>
      </c>
      <c r="ET9" s="41">
        <v>53</v>
      </c>
    </row>
    <row r="10" spans="1:150" x14ac:dyDescent="0.25">
      <c r="A10" s="25" t="s">
        <v>49</v>
      </c>
      <c r="B10" s="26">
        <v>22207</v>
      </c>
      <c r="C10" s="26">
        <v>35313</v>
      </c>
      <c r="D10" s="25" t="s">
        <v>38</v>
      </c>
      <c r="E10" s="27">
        <v>1750</v>
      </c>
      <c r="F10" s="37">
        <f t="shared" ca="1" si="1"/>
        <v>62</v>
      </c>
      <c r="G10">
        <f t="shared" ca="1" si="0"/>
        <v>62</v>
      </c>
      <c r="H10" s="24">
        <v>25</v>
      </c>
      <c r="ES10" s="40" t="s">
        <v>73</v>
      </c>
      <c r="ET10" s="41">
        <v>53</v>
      </c>
    </row>
    <row r="11" spans="1:150" x14ac:dyDescent="0.25">
      <c r="A11" s="25" t="s">
        <v>50</v>
      </c>
      <c r="B11" s="26">
        <v>32868</v>
      </c>
      <c r="C11" s="26">
        <v>41279</v>
      </c>
      <c r="D11" s="25" t="s">
        <v>38</v>
      </c>
      <c r="E11" s="27">
        <v>1476</v>
      </c>
      <c r="F11" s="37">
        <f t="shared" ca="1" si="1"/>
        <v>32</v>
      </c>
      <c r="G11">
        <f t="shared" ca="1" si="0"/>
        <v>32</v>
      </c>
      <c r="H11" s="24">
        <v>9</v>
      </c>
      <c r="ES11" s="39" t="s">
        <v>52</v>
      </c>
      <c r="ET11" s="41">
        <v>55</v>
      </c>
    </row>
    <row r="12" spans="1:150" x14ac:dyDescent="0.25">
      <c r="A12" s="25" t="s">
        <v>51</v>
      </c>
      <c r="B12" s="26">
        <v>25264</v>
      </c>
      <c r="C12" s="26">
        <v>32999</v>
      </c>
      <c r="D12" s="25" t="s">
        <v>44</v>
      </c>
      <c r="E12" s="27">
        <v>3277</v>
      </c>
      <c r="F12" s="37">
        <f t="shared" ca="1" si="1"/>
        <v>53</v>
      </c>
      <c r="G12">
        <f t="shared" ca="1" si="0"/>
        <v>53</v>
      </c>
      <c r="H12" s="24">
        <v>32</v>
      </c>
      <c r="ES12" s="40" t="s">
        <v>74</v>
      </c>
      <c r="ET12" s="41">
        <v>55</v>
      </c>
    </row>
    <row r="13" spans="1:150" x14ac:dyDescent="0.25">
      <c r="A13" s="25" t="s">
        <v>52</v>
      </c>
      <c r="B13" s="26">
        <v>24583</v>
      </c>
      <c r="C13" s="26">
        <v>36165</v>
      </c>
      <c r="D13" s="25" t="s">
        <v>38</v>
      </c>
      <c r="E13" s="27">
        <v>1670</v>
      </c>
      <c r="F13" s="37">
        <f t="shared" ca="1" si="1"/>
        <v>55</v>
      </c>
      <c r="G13">
        <f t="shared" ca="1" si="0"/>
        <v>55</v>
      </c>
      <c r="H13" s="24">
        <v>23</v>
      </c>
      <c r="ES13" s="39" t="s">
        <v>53</v>
      </c>
      <c r="ET13" s="41">
        <v>32</v>
      </c>
    </row>
    <row r="14" spans="1:150" x14ac:dyDescent="0.25">
      <c r="A14" s="25" t="s">
        <v>53</v>
      </c>
      <c r="B14" s="29">
        <v>32894</v>
      </c>
      <c r="C14" s="29">
        <v>42856</v>
      </c>
      <c r="D14" s="28" t="s">
        <v>38</v>
      </c>
      <c r="E14" s="30">
        <v>1340</v>
      </c>
      <c r="F14" s="37">
        <f t="shared" ca="1" si="1"/>
        <v>32</v>
      </c>
      <c r="G14">
        <f t="shared" ca="1" si="0"/>
        <v>32</v>
      </c>
      <c r="H14" s="31">
        <v>5</v>
      </c>
      <c r="ES14" s="40" t="s">
        <v>75</v>
      </c>
      <c r="ET14" s="41">
        <v>32</v>
      </c>
    </row>
    <row r="15" spans="1:150" x14ac:dyDescent="0.25">
      <c r="A15" s="25" t="s">
        <v>54</v>
      </c>
      <c r="B15" s="26">
        <v>28089</v>
      </c>
      <c r="C15" s="26">
        <v>36531</v>
      </c>
      <c r="D15" s="25" t="s">
        <v>41</v>
      </c>
      <c r="E15" s="27">
        <v>1599</v>
      </c>
      <c r="F15" s="37">
        <f t="shared" ca="1" si="1"/>
        <v>45</v>
      </c>
      <c r="G15">
        <f t="shared" ca="1" si="0"/>
        <v>45</v>
      </c>
      <c r="H15" s="24">
        <v>22</v>
      </c>
      <c r="ES15" s="39" t="s">
        <v>54</v>
      </c>
      <c r="ET15" s="41">
        <v>45</v>
      </c>
    </row>
    <row r="16" spans="1:150" x14ac:dyDescent="0.25">
      <c r="A16" s="25" t="s">
        <v>55</v>
      </c>
      <c r="B16" s="26">
        <v>34930</v>
      </c>
      <c r="C16" s="26">
        <v>42374</v>
      </c>
      <c r="D16" s="25" t="s">
        <v>38</v>
      </c>
      <c r="E16" s="27">
        <v>1414</v>
      </c>
      <c r="F16" s="37">
        <f t="shared" ca="1" si="1"/>
        <v>27</v>
      </c>
      <c r="G16">
        <f t="shared" ca="1" si="0"/>
        <v>27</v>
      </c>
      <c r="H16" s="24">
        <v>6</v>
      </c>
      <c r="ES16" s="40" t="s">
        <v>76</v>
      </c>
      <c r="ET16" s="41">
        <v>45</v>
      </c>
    </row>
    <row r="17" spans="1:150" x14ac:dyDescent="0.25">
      <c r="A17" s="25" t="s">
        <v>56</v>
      </c>
      <c r="B17" s="26">
        <v>31736</v>
      </c>
      <c r="C17" s="26">
        <v>40548</v>
      </c>
      <c r="D17" s="25" t="s">
        <v>41</v>
      </c>
      <c r="E17" s="27">
        <v>1537</v>
      </c>
      <c r="F17" s="37">
        <f t="shared" ca="1" si="1"/>
        <v>35</v>
      </c>
      <c r="G17">
        <f t="shared" ca="1" si="0"/>
        <v>35</v>
      </c>
      <c r="H17" s="24">
        <v>11</v>
      </c>
      <c r="ES17" s="39" t="s">
        <v>55</v>
      </c>
      <c r="ET17" s="41">
        <v>27</v>
      </c>
    </row>
    <row r="18" spans="1:150" x14ac:dyDescent="0.25">
      <c r="A18" s="25" t="s">
        <v>57</v>
      </c>
      <c r="B18" s="26">
        <v>29106</v>
      </c>
      <c r="C18" s="26">
        <v>37261</v>
      </c>
      <c r="D18" s="25" t="s">
        <v>38</v>
      </c>
      <c r="E18" s="27">
        <v>2152</v>
      </c>
      <c r="F18" s="37">
        <f t="shared" ca="1" si="1"/>
        <v>43</v>
      </c>
      <c r="G18">
        <f t="shared" ca="1" si="0"/>
        <v>43</v>
      </c>
      <c r="H18" s="24">
        <v>20</v>
      </c>
      <c r="ES18" s="40" t="s">
        <v>77</v>
      </c>
      <c r="ET18" s="41">
        <v>27</v>
      </c>
    </row>
    <row r="19" spans="1:150" x14ac:dyDescent="0.25">
      <c r="A19" s="25" t="s">
        <v>58</v>
      </c>
      <c r="B19" s="29">
        <v>34431</v>
      </c>
      <c r="C19" s="29">
        <v>43831</v>
      </c>
      <c r="D19" s="28" t="s">
        <v>38</v>
      </c>
      <c r="E19" s="30">
        <v>1250</v>
      </c>
      <c r="F19" s="37">
        <f t="shared" ca="1" si="1"/>
        <v>28</v>
      </c>
      <c r="G19">
        <f t="shared" ca="1" si="0"/>
        <v>28</v>
      </c>
      <c r="H19" s="24">
        <v>2</v>
      </c>
      <c r="ES19" s="39" t="s">
        <v>56</v>
      </c>
      <c r="ET19" s="41">
        <v>35</v>
      </c>
    </row>
    <row r="20" spans="1:150" x14ac:dyDescent="0.25">
      <c r="A20" s="25" t="s">
        <v>59</v>
      </c>
      <c r="B20" s="29">
        <v>33654</v>
      </c>
      <c r="C20" s="29">
        <v>42826</v>
      </c>
      <c r="D20" s="28" t="s">
        <v>38</v>
      </c>
      <c r="E20" s="30">
        <v>1370</v>
      </c>
      <c r="F20" s="37">
        <f t="shared" ca="1" si="1"/>
        <v>30</v>
      </c>
      <c r="G20">
        <f t="shared" ca="1" si="0"/>
        <v>30</v>
      </c>
      <c r="H20" s="24">
        <v>5</v>
      </c>
      <c r="ES20" s="40" t="s">
        <v>78</v>
      </c>
      <c r="ET20" s="41">
        <v>35</v>
      </c>
    </row>
    <row r="21" spans="1:150" x14ac:dyDescent="0.25">
      <c r="A21" s="25" t="s">
        <v>60</v>
      </c>
      <c r="B21" s="29">
        <v>32996</v>
      </c>
      <c r="C21" s="29">
        <v>43252</v>
      </c>
      <c r="D21" s="28" t="s">
        <v>38</v>
      </c>
      <c r="E21" s="30">
        <v>1310</v>
      </c>
      <c r="F21" s="37">
        <f t="shared" ca="1" si="1"/>
        <v>32</v>
      </c>
      <c r="G21">
        <f t="shared" ca="1" si="0"/>
        <v>32</v>
      </c>
      <c r="H21" s="31">
        <v>4</v>
      </c>
      <c r="ES21" s="39" t="s">
        <v>57</v>
      </c>
      <c r="ET21" s="41">
        <v>43</v>
      </c>
    </row>
    <row r="22" spans="1:150" x14ac:dyDescent="0.25">
      <c r="A22" s="25" t="s">
        <v>61</v>
      </c>
      <c r="B22" s="29">
        <v>36540</v>
      </c>
      <c r="C22" s="29">
        <v>44086</v>
      </c>
      <c r="D22" s="28" t="s">
        <v>38</v>
      </c>
      <c r="E22" s="30">
        <v>1230</v>
      </c>
      <c r="F22" s="37">
        <f t="shared" ca="1" si="1"/>
        <v>22</v>
      </c>
      <c r="G22">
        <f t="shared" ca="1" si="0"/>
        <v>22</v>
      </c>
      <c r="H22" s="24">
        <v>1</v>
      </c>
      <c r="ES22" s="40" t="s">
        <v>79</v>
      </c>
      <c r="ET22" s="41">
        <v>43</v>
      </c>
    </row>
    <row r="23" spans="1:150" x14ac:dyDescent="0.25">
      <c r="A23" s="25" t="s">
        <v>62</v>
      </c>
      <c r="B23" s="26">
        <v>30415</v>
      </c>
      <c r="C23" s="26">
        <v>39453</v>
      </c>
      <c r="D23" s="25" t="s">
        <v>47</v>
      </c>
      <c r="E23" s="27">
        <v>2768</v>
      </c>
      <c r="F23" s="37">
        <f t="shared" ca="1" si="1"/>
        <v>39</v>
      </c>
      <c r="G23">
        <f t="shared" ca="1" si="0"/>
        <v>39</v>
      </c>
      <c r="H23" s="24">
        <v>14</v>
      </c>
      <c r="ES23" s="39" t="s">
        <v>58</v>
      </c>
      <c r="ET23" s="41">
        <v>28</v>
      </c>
    </row>
    <row r="24" spans="1:150" x14ac:dyDescent="0.25">
      <c r="A24" s="25" t="s">
        <v>63</v>
      </c>
      <c r="B24" s="26">
        <v>30862</v>
      </c>
      <c r="C24" s="26">
        <v>39087</v>
      </c>
      <c r="D24" s="25" t="s">
        <v>47</v>
      </c>
      <c r="E24" s="27">
        <v>2275</v>
      </c>
      <c r="F24" s="37">
        <f t="shared" ca="1" si="1"/>
        <v>38</v>
      </c>
      <c r="G24">
        <f t="shared" ca="1" si="0"/>
        <v>38</v>
      </c>
      <c r="H24" s="24">
        <v>15</v>
      </c>
      <c r="ES24" s="40" t="s">
        <v>80</v>
      </c>
      <c r="ET24" s="41">
        <v>28</v>
      </c>
    </row>
    <row r="25" spans="1:150" x14ac:dyDescent="0.25">
      <c r="A25" s="25" t="s">
        <v>64</v>
      </c>
      <c r="B25" s="26">
        <v>34362</v>
      </c>
      <c r="C25" s="26">
        <v>42740</v>
      </c>
      <c r="D25" s="25" t="s">
        <v>41</v>
      </c>
      <c r="E25" s="27">
        <v>1365</v>
      </c>
      <c r="F25" s="37">
        <f t="shared" ca="1" si="1"/>
        <v>28</v>
      </c>
      <c r="G25">
        <f t="shared" ca="1" si="0"/>
        <v>28</v>
      </c>
      <c r="H25" s="24">
        <v>5</v>
      </c>
      <c r="ES25" s="39" t="s">
        <v>59</v>
      </c>
      <c r="ET25" s="41">
        <v>30</v>
      </c>
    </row>
    <row r="26" spans="1:150" x14ac:dyDescent="0.25">
      <c r="A26" s="25" t="s">
        <v>65</v>
      </c>
      <c r="B26" s="26">
        <v>31418</v>
      </c>
      <c r="C26" s="26">
        <v>41279</v>
      </c>
      <c r="D26" s="25" t="s">
        <v>38</v>
      </c>
      <c r="E26" s="27">
        <v>1414</v>
      </c>
      <c r="F26" s="37">
        <f t="shared" ca="1" si="1"/>
        <v>36</v>
      </c>
      <c r="G26">
        <f t="shared" ca="1" si="0"/>
        <v>36</v>
      </c>
      <c r="H26" s="24">
        <v>9</v>
      </c>
      <c r="ES26" s="40" t="s">
        <v>81</v>
      </c>
      <c r="ET26" s="41">
        <v>30</v>
      </c>
    </row>
    <row r="27" spans="1:150" x14ac:dyDescent="0.25">
      <c r="A27" s="25" t="s">
        <v>66</v>
      </c>
      <c r="B27" s="26">
        <v>34033</v>
      </c>
      <c r="C27" s="26">
        <v>41795</v>
      </c>
      <c r="D27" s="25" t="s">
        <v>38</v>
      </c>
      <c r="E27" s="27">
        <v>1414</v>
      </c>
      <c r="F27" s="37">
        <f t="shared" ca="1" si="1"/>
        <v>29</v>
      </c>
      <c r="G27">
        <f t="shared" ca="1" si="0"/>
        <v>29</v>
      </c>
      <c r="H27" s="24">
        <v>8</v>
      </c>
      <c r="ES27" s="39" t="s">
        <v>39</v>
      </c>
      <c r="ET27" s="41">
        <v>24</v>
      </c>
    </row>
    <row r="28" spans="1:150" x14ac:dyDescent="0.25">
      <c r="A28" s="25" t="s">
        <v>67</v>
      </c>
      <c r="B28" s="26">
        <v>32359</v>
      </c>
      <c r="C28" s="26">
        <v>40792</v>
      </c>
      <c r="D28" s="25" t="s">
        <v>38</v>
      </c>
      <c r="E28" s="27">
        <v>1476</v>
      </c>
      <c r="F28" s="37">
        <f t="shared" ca="1" si="1"/>
        <v>34</v>
      </c>
      <c r="G28">
        <f t="shared" ca="1" si="0"/>
        <v>34</v>
      </c>
      <c r="H28" s="24">
        <v>10</v>
      </c>
      <c r="ES28" s="40" t="s">
        <v>82</v>
      </c>
      <c r="ET28" s="41">
        <v>24</v>
      </c>
    </row>
    <row r="29" spans="1:150" x14ac:dyDescent="0.25">
      <c r="A29" s="25" t="s">
        <v>68</v>
      </c>
      <c r="B29" s="29">
        <v>34935</v>
      </c>
      <c r="C29" s="29">
        <v>43132</v>
      </c>
      <c r="D29" s="28" t="s">
        <v>38</v>
      </c>
      <c r="E29" s="30">
        <v>1270</v>
      </c>
      <c r="F29" s="37">
        <f t="shared" ca="1" si="1"/>
        <v>27</v>
      </c>
      <c r="G29">
        <f t="shared" ca="1" si="0"/>
        <v>27</v>
      </c>
      <c r="H29" s="31">
        <v>4</v>
      </c>
      <c r="ES29" s="39" t="s">
        <v>60</v>
      </c>
      <c r="ET29" s="41">
        <v>32</v>
      </c>
    </row>
    <row r="30" spans="1:150" x14ac:dyDescent="0.25">
      <c r="ES30" s="40" t="s">
        <v>75</v>
      </c>
      <c r="ET30" s="41">
        <v>32</v>
      </c>
    </row>
    <row r="31" spans="1:150" x14ac:dyDescent="0.25">
      <c r="ES31" s="39" t="s">
        <v>61</v>
      </c>
      <c r="ET31" s="41">
        <v>22</v>
      </c>
    </row>
    <row r="32" spans="1:150" x14ac:dyDescent="0.25">
      <c r="ES32" s="40" t="s">
        <v>83</v>
      </c>
      <c r="ET32" s="41">
        <v>22</v>
      </c>
    </row>
    <row r="33" spans="149:150" x14ac:dyDescent="0.25">
      <c r="ES33" s="39" t="s">
        <v>62</v>
      </c>
      <c r="ET33" s="41">
        <v>39</v>
      </c>
    </row>
    <row r="34" spans="149:150" x14ac:dyDescent="0.25">
      <c r="ES34" s="40" t="s">
        <v>84</v>
      </c>
      <c r="ET34" s="41">
        <v>39</v>
      </c>
    </row>
    <row r="35" spans="149:150" x14ac:dyDescent="0.25">
      <c r="ES35" s="39" t="s">
        <v>63</v>
      </c>
      <c r="ET35" s="41">
        <v>38</v>
      </c>
    </row>
    <row r="36" spans="149:150" x14ac:dyDescent="0.25">
      <c r="ES36" s="40" t="s">
        <v>85</v>
      </c>
      <c r="ET36" s="41">
        <v>38</v>
      </c>
    </row>
    <row r="37" spans="149:150" x14ac:dyDescent="0.25">
      <c r="ES37" s="39" t="s">
        <v>64</v>
      </c>
      <c r="ET37" s="41">
        <v>28</v>
      </c>
    </row>
    <row r="38" spans="149:150" x14ac:dyDescent="0.25">
      <c r="ES38" s="40" t="s">
        <v>80</v>
      </c>
      <c r="ET38" s="41">
        <v>28</v>
      </c>
    </row>
    <row r="39" spans="149:150" x14ac:dyDescent="0.25">
      <c r="ES39" s="39" t="s">
        <v>65</v>
      </c>
      <c r="ET39" s="41">
        <v>36</v>
      </c>
    </row>
    <row r="40" spans="149:150" x14ac:dyDescent="0.25">
      <c r="ES40" s="40" t="s">
        <v>78</v>
      </c>
      <c r="ET40" s="41">
        <v>36</v>
      </c>
    </row>
    <row r="41" spans="149:150" x14ac:dyDescent="0.25">
      <c r="ES41" s="39" t="s">
        <v>66</v>
      </c>
      <c r="ET41" s="41">
        <v>29</v>
      </c>
    </row>
    <row r="42" spans="149:150" x14ac:dyDescent="0.25">
      <c r="ES42" s="40" t="s">
        <v>86</v>
      </c>
      <c r="ET42" s="41">
        <v>29</v>
      </c>
    </row>
    <row r="43" spans="149:150" x14ac:dyDescent="0.25">
      <c r="ES43" s="39" t="s">
        <v>67</v>
      </c>
      <c r="ET43" s="41">
        <v>34</v>
      </c>
    </row>
    <row r="44" spans="149:150" x14ac:dyDescent="0.25">
      <c r="ES44" s="40" t="s">
        <v>87</v>
      </c>
      <c r="ET44" s="41">
        <v>34</v>
      </c>
    </row>
    <row r="45" spans="149:150" x14ac:dyDescent="0.25">
      <c r="ES45" s="39" t="s">
        <v>68</v>
      </c>
      <c r="ET45" s="41">
        <v>27</v>
      </c>
    </row>
    <row r="46" spans="149:150" x14ac:dyDescent="0.25">
      <c r="ES46" s="40" t="s">
        <v>77</v>
      </c>
      <c r="ET46" s="41">
        <v>27</v>
      </c>
    </row>
    <row r="47" spans="149:150" x14ac:dyDescent="0.25">
      <c r="ES47" s="39" t="s">
        <v>40</v>
      </c>
      <c r="ET47" s="41">
        <v>38</v>
      </c>
    </row>
    <row r="48" spans="149:150" x14ac:dyDescent="0.25">
      <c r="ES48" s="40" t="s">
        <v>84</v>
      </c>
      <c r="ET48" s="41">
        <v>38</v>
      </c>
    </row>
    <row r="49" spans="149:150" x14ac:dyDescent="0.25">
      <c r="ES49" s="39" t="s">
        <v>42</v>
      </c>
      <c r="ET49" s="41">
        <v>32</v>
      </c>
    </row>
    <row r="50" spans="149:150" x14ac:dyDescent="0.25">
      <c r="ES50" s="40" t="s">
        <v>75</v>
      </c>
      <c r="ET50" s="41">
        <v>32</v>
      </c>
    </row>
    <row r="51" spans="149:150" x14ac:dyDescent="0.25">
      <c r="ES51" s="39" t="s">
        <v>43</v>
      </c>
      <c r="ET51" s="41">
        <v>66</v>
      </c>
    </row>
    <row r="52" spans="149:150" x14ac:dyDescent="0.25">
      <c r="ES52" s="40" t="s">
        <v>88</v>
      </c>
      <c r="ET52" s="41">
        <v>66</v>
      </c>
    </row>
    <row r="53" spans="149:150" x14ac:dyDescent="0.25">
      <c r="ES53" s="39" t="s">
        <v>45</v>
      </c>
      <c r="ET53" s="41">
        <v>37</v>
      </c>
    </row>
    <row r="54" spans="149:150" x14ac:dyDescent="0.25">
      <c r="ES54" s="40" t="s">
        <v>71</v>
      </c>
      <c r="ET54" s="41">
        <v>37</v>
      </c>
    </row>
    <row r="55" spans="149:150" x14ac:dyDescent="0.25">
      <c r="ES55" s="39" t="s">
        <v>46</v>
      </c>
      <c r="ET55" s="41">
        <v>30</v>
      </c>
    </row>
    <row r="56" spans="149:150" x14ac:dyDescent="0.25">
      <c r="ES56" s="40" t="s">
        <v>81</v>
      </c>
      <c r="ET56" s="41">
        <v>30</v>
      </c>
    </row>
    <row r="57" spans="149:150" x14ac:dyDescent="0.25">
      <c r="ES57" s="39" t="s">
        <v>48</v>
      </c>
      <c r="ET57" s="41">
        <v>28</v>
      </c>
    </row>
    <row r="58" spans="149:150" x14ac:dyDescent="0.25">
      <c r="ES58" s="40" t="s">
        <v>80</v>
      </c>
      <c r="ET58" s="41">
        <v>28</v>
      </c>
    </row>
    <row r="59" spans="149:150" x14ac:dyDescent="0.25">
      <c r="ES59" s="39" t="s">
        <v>49</v>
      </c>
      <c r="ET59" s="41">
        <v>62</v>
      </c>
    </row>
    <row r="60" spans="149:150" x14ac:dyDescent="0.25">
      <c r="ES60" s="40" t="s">
        <v>89</v>
      </c>
      <c r="ET60" s="41">
        <v>62</v>
      </c>
    </row>
    <row r="61" spans="149:150" x14ac:dyDescent="0.25">
      <c r="ES61" s="39" t="s">
        <v>70</v>
      </c>
      <c r="ET61" s="41">
        <v>1019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0"/>
  <sheetViews>
    <sheetView workbookViewId="0">
      <selection activeCell="D9" sqref="D9"/>
    </sheetView>
  </sheetViews>
  <sheetFormatPr defaultRowHeight="15" x14ac:dyDescent="0.25"/>
  <cols>
    <col min="2" max="2" width="37.28515625" bestFit="1" customWidth="1"/>
    <col min="3" max="3" width="24.85546875" bestFit="1" customWidth="1"/>
    <col min="4" max="4" width="16.7109375" customWidth="1"/>
    <col min="6" max="6" width="28" style="1" customWidth="1"/>
    <col min="7" max="7" width="21" bestFit="1" customWidth="1"/>
  </cols>
  <sheetData>
    <row r="2" spans="2:7" ht="15.75" thickBot="1" x14ac:dyDescent="0.3">
      <c r="B2" s="5"/>
      <c r="F2" s="44" t="s">
        <v>13</v>
      </c>
      <c r="G2" s="44"/>
    </row>
    <row r="3" spans="2:7" x14ac:dyDescent="0.25">
      <c r="F3" s="3">
        <v>43831</v>
      </c>
      <c r="G3" s="4" t="s">
        <v>4</v>
      </c>
    </row>
    <row r="4" spans="2:7" x14ac:dyDescent="0.25">
      <c r="B4" s="2" t="s">
        <v>14</v>
      </c>
      <c r="F4" s="3">
        <v>43836</v>
      </c>
      <c r="G4" s="4" t="s">
        <v>3</v>
      </c>
    </row>
    <row r="5" spans="2:7" x14ac:dyDescent="0.25">
      <c r="B5" s="7">
        <v>43941</v>
      </c>
      <c r="F5" s="3">
        <v>43934</v>
      </c>
      <c r="G5" s="4" t="s">
        <v>0</v>
      </c>
    </row>
    <row r="6" spans="2:7" x14ac:dyDescent="0.25">
      <c r="F6" s="3">
        <v>43946</v>
      </c>
      <c r="G6" s="4" t="s">
        <v>10</v>
      </c>
    </row>
    <row r="7" spans="2:7" x14ac:dyDescent="0.25">
      <c r="B7" s="2" t="s">
        <v>15</v>
      </c>
      <c r="C7" s="2" t="s">
        <v>9</v>
      </c>
      <c r="D7" s="2" t="s">
        <v>9</v>
      </c>
      <c r="F7" s="3">
        <v>43952</v>
      </c>
      <c r="G7" s="4" t="s">
        <v>1</v>
      </c>
    </row>
    <row r="8" spans="2:7" x14ac:dyDescent="0.25">
      <c r="B8" s="7">
        <v>44196</v>
      </c>
      <c r="C8" s="9">
        <f>INT(DATEDIF(B5,B8,"d")/7)</f>
        <v>36</v>
      </c>
      <c r="D8" s="9">
        <f>_xlfn.ISOWEEKNUM(B8)</f>
        <v>53</v>
      </c>
      <c r="F8" s="3">
        <v>43984</v>
      </c>
      <c r="G8" s="4" t="s">
        <v>5</v>
      </c>
    </row>
    <row r="9" spans="2:7" x14ac:dyDescent="0.25">
      <c r="F9" s="3">
        <v>44058</v>
      </c>
      <c r="G9" s="4" t="s">
        <v>2</v>
      </c>
    </row>
    <row r="10" spans="2:7" x14ac:dyDescent="0.25">
      <c r="B10" s="2" t="s">
        <v>11</v>
      </c>
      <c r="F10" s="3">
        <v>44190</v>
      </c>
      <c r="G10" s="4" t="s">
        <v>6</v>
      </c>
    </row>
    <row r="11" spans="2:7" x14ac:dyDescent="0.25">
      <c r="B11" s="6">
        <f>_xlfn.DAYS(B8,B5)</f>
        <v>255</v>
      </c>
      <c r="F11" s="3">
        <v>44191</v>
      </c>
      <c r="G11" s="4" t="s">
        <v>7</v>
      </c>
    </row>
    <row r="13" spans="2:7" x14ac:dyDescent="0.25">
      <c r="B13" s="2" t="s">
        <v>12</v>
      </c>
    </row>
    <row r="14" spans="2:7" x14ac:dyDescent="0.25">
      <c r="B14" s="9">
        <f>INT(DATEDIF(B5,B8,"m"))</f>
        <v>8</v>
      </c>
    </row>
    <row r="16" spans="2:7" x14ac:dyDescent="0.25">
      <c r="B16" s="2" t="s">
        <v>8</v>
      </c>
    </row>
    <row r="17" spans="2:2" x14ac:dyDescent="0.25">
      <c r="B17" s="6">
        <f>NETWORKDAYS(B5,B8,F3:F11)</f>
        <v>181</v>
      </c>
    </row>
    <row r="19" spans="2:2" x14ac:dyDescent="0.25">
      <c r="B19" s="2" t="s">
        <v>16</v>
      </c>
    </row>
    <row r="20" spans="2:2" x14ac:dyDescent="0.25">
      <c r="B20" s="10">
        <f>WORKDAY(B5,100,F3:F11)</f>
        <v>44083</v>
      </c>
    </row>
  </sheetData>
  <mergeCells count="1">
    <mergeCell ref="F2:G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1:D16"/>
  <sheetViews>
    <sheetView tabSelected="1" workbookViewId="0">
      <selection activeCell="D16" sqref="D16"/>
    </sheetView>
  </sheetViews>
  <sheetFormatPr defaultRowHeight="15" x14ac:dyDescent="0.25"/>
  <cols>
    <col min="2" max="2" width="10.7109375" bestFit="1" customWidth="1"/>
    <col min="3" max="3" width="4" customWidth="1"/>
    <col min="4" max="4" width="72.85546875" customWidth="1"/>
  </cols>
  <sheetData>
    <row r="1" spans="2:4" ht="15.75" thickBot="1" x14ac:dyDescent="0.3"/>
    <row r="2" spans="2:4" ht="15.75" thickBot="1" x14ac:dyDescent="0.3">
      <c r="B2" s="8">
        <v>47848</v>
      </c>
    </row>
    <row r="16" spans="2:4" x14ac:dyDescent="0.25">
      <c r="D16" s="42" t="str">
        <f ca="1">_xlfn.CONCAT("Mancano ")&amp;DATEDIF(TODAY(),B2,"Y")&amp;" anni "&amp;DATEDIF(TODAY(),B2,"ym")&amp;" mesi e "&amp;DATEDIF(TODAY(),B2,"yd")&amp;" giorni!"</f>
        <v>Mancano 8 anni 2 mesi e 71 giorni!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F665F-5D7D-4E18-9FE1-BA22BFBC0E93}">
  <dimension ref="B2:H18"/>
  <sheetViews>
    <sheetView workbookViewId="0">
      <selection activeCell="H18" sqref="H18"/>
    </sheetView>
  </sheetViews>
  <sheetFormatPr defaultRowHeight="15" x14ac:dyDescent="0.25"/>
  <cols>
    <col min="1" max="1" width="9.140625" style="13"/>
    <col min="2" max="2" width="10.140625" style="13" bestFit="1" customWidth="1"/>
    <col min="3" max="6" width="16.85546875" style="13" customWidth="1"/>
    <col min="7" max="7" width="3" style="13" customWidth="1"/>
    <col min="8" max="8" width="9.42578125" style="13" bestFit="1" customWidth="1"/>
    <col min="9" max="16384" width="9.140625" style="13"/>
  </cols>
  <sheetData>
    <row r="2" spans="2:8" x14ac:dyDescent="0.25">
      <c r="C2" s="14" t="s">
        <v>17</v>
      </c>
      <c r="D2" s="14" t="s">
        <v>18</v>
      </c>
      <c r="E2" s="14" t="s">
        <v>17</v>
      </c>
      <c r="F2" s="14" t="s">
        <v>18</v>
      </c>
      <c r="H2" s="13" t="s">
        <v>19</v>
      </c>
    </row>
    <row r="3" spans="2:8" x14ac:dyDescent="0.25">
      <c r="B3" s="11" t="s">
        <v>20</v>
      </c>
      <c r="C3" s="15">
        <v>0.3888888888888889</v>
      </c>
      <c r="D3" s="15">
        <v>0.54166666666666663</v>
      </c>
      <c r="E3" s="15">
        <v>0.58333333333333337</v>
      </c>
      <c r="F3" s="15">
        <v>0.75</v>
      </c>
      <c r="H3" s="15">
        <f>D3-C3+F3-E3</f>
        <v>0.31944444444444431</v>
      </c>
    </row>
    <row r="4" spans="2:8" x14ac:dyDescent="0.25">
      <c r="B4" s="11" t="s">
        <v>21</v>
      </c>
      <c r="C4" s="15">
        <v>0.33333333333333331</v>
      </c>
      <c r="D4" s="15">
        <v>0.58333333333333337</v>
      </c>
      <c r="E4" s="16"/>
      <c r="F4" s="16"/>
      <c r="H4" s="15">
        <f t="shared" ref="H4:H9" si="0">D4-C4+F4-E4</f>
        <v>0.25000000000000006</v>
      </c>
    </row>
    <row r="5" spans="2:8" x14ac:dyDescent="0.25">
      <c r="B5" s="11" t="s">
        <v>22</v>
      </c>
      <c r="C5" s="15">
        <v>0.38194444444444442</v>
      </c>
      <c r="D5" s="15">
        <v>0.54166666666666663</v>
      </c>
      <c r="E5" s="15">
        <v>0.58333333333333337</v>
      </c>
      <c r="F5" s="15">
        <v>0.75694444444444453</v>
      </c>
      <c r="H5" s="15">
        <f t="shared" si="0"/>
        <v>0.33333333333333337</v>
      </c>
    </row>
    <row r="6" spans="2:8" x14ac:dyDescent="0.25">
      <c r="B6" s="11" t="s">
        <v>23</v>
      </c>
      <c r="C6" s="15">
        <v>0.36805555555555558</v>
      </c>
      <c r="D6" s="15">
        <v>0.54861111111111105</v>
      </c>
      <c r="E6" s="15">
        <v>0.58333333333333337</v>
      </c>
      <c r="F6" s="15">
        <v>0.74305555555555547</v>
      </c>
      <c r="H6" s="15">
        <f t="shared" si="0"/>
        <v>0.34027777777777757</v>
      </c>
    </row>
    <row r="7" spans="2:8" x14ac:dyDescent="0.25">
      <c r="B7" s="11" t="s">
        <v>24</v>
      </c>
      <c r="C7" s="15">
        <v>0.38194444444444442</v>
      </c>
      <c r="D7" s="15">
        <v>0.54513888888888895</v>
      </c>
      <c r="E7" s="15">
        <v>0.58333333333333337</v>
      </c>
      <c r="F7" s="15">
        <v>0.75347222222222221</v>
      </c>
      <c r="H7" s="15">
        <f t="shared" si="0"/>
        <v>0.33333333333333337</v>
      </c>
    </row>
    <row r="8" spans="2:8" x14ac:dyDescent="0.25">
      <c r="B8" s="11" t="s">
        <v>25</v>
      </c>
      <c r="C8" s="15">
        <v>0.39583333333333331</v>
      </c>
      <c r="D8" s="15">
        <v>0.54166666666666663</v>
      </c>
      <c r="E8" s="16"/>
      <c r="F8" s="16"/>
      <c r="H8" s="15">
        <f t="shared" si="0"/>
        <v>0.14583333333333331</v>
      </c>
    </row>
    <row r="9" spans="2:8" x14ac:dyDescent="0.25">
      <c r="B9" s="11" t="s">
        <v>26</v>
      </c>
      <c r="C9" s="16"/>
      <c r="D9" s="16"/>
      <c r="E9" s="16"/>
      <c r="F9" s="16"/>
      <c r="H9" s="15">
        <f t="shared" si="0"/>
        <v>0</v>
      </c>
    </row>
    <row r="11" spans="2:8" x14ac:dyDescent="0.25">
      <c r="F11" s="17" t="s">
        <v>27</v>
      </c>
      <c r="H11" s="18">
        <f>SUM(H3:H9)</f>
        <v>1.7222222222222221</v>
      </c>
    </row>
    <row r="12" spans="2:8" x14ac:dyDescent="0.25">
      <c r="H12" s="12">
        <f>H11*24</f>
        <v>41.333333333333329</v>
      </c>
    </row>
    <row r="13" spans="2:8" x14ac:dyDescent="0.25">
      <c r="F13" s="19"/>
      <c r="H13" s="19"/>
    </row>
    <row r="14" spans="2:8" x14ac:dyDescent="0.25">
      <c r="E14" s="20" t="s">
        <v>28</v>
      </c>
      <c r="F14" s="21">
        <v>17.5</v>
      </c>
      <c r="H14" s="22">
        <f>36*F14</f>
        <v>630</v>
      </c>
    </row>
    <row r="15" spans="2:8" x14ac:dyDescent="0.25">
      <c r="E15" s="20" t="s">
        <v>29</v>
      </c>
      <c r="F15" s="21">
        <v>19</v>
      </c>
      <c r="H15" s="23">
        <f>(H12-36)*F15</f>
        <v>101.33333333333324</v>
      </c>
    </row>
    <row r="18" spans="6:8" x14ac:dyDescent="0.25">
      <c r="F18" s="17" t="s">
        <v>19</v>
      </c>
      <c r="H18" s="22">
        <f>SUM(H14,H15)</f>
        <v>731.33333333333326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C75DB-20D0-4314-8D3D-0753A2A83E2E}">
  <dimension ref="A1"/>
  <sheetViews>
    <sheetView workbookViewId="0">
      <selection activeCell="T52" sqref="T5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es1</vt:lpstr>
      <vt:lpstr>date</vt:lpstr>
      <vt:lpstr>la sfida .....</vt:lpstr>
      <vt:lpstr>es3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2022-08-31T14:01:54Z</dcterms:created>
  <dcterms:modified xsi:type="dcterms:W3CDTF">2022-10-21T16:06:35Z</dcterms:modified>
</cp:coreProperties>
</file>