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firstSheet="4" activeTab="17"/>
  </bookViews>
  <sheets>
    <sheet name="Aula 1" sheetId="1" r:id="rId1"/>
    <sheet name="Aula 2" sheetId="2" r:id="rId2"/>
    <sheet name="Aula 3" sheetId="3" r:id="rId3"/>
    <sheet name="Aula 4" sheetId="4" r:id="rId4"/>
    <sheet name="Aula 5" sheetId="5" r:id="rId5"/>
    <sheet name="Aula 6" sheetId="6" r:id="rId6"/>
    <sheet name="Aula 7" sheetId="7" r:id="rId7"/>
    <sheet name="Aula 8" sheetId="8" r:id="rId8"/>
    <sheet name="Aula 9" sheetId="9" r:id="rId9"/>
    <sheet name="Aula 10" sheetId="10" r:id="rId10"/>
    <sheet name="Aula 11" sheetId="11" r:id="rId11"/>
    <sheet name="Aula 12" sheetId="12" r:id="rId12"/>
    <sheet name="Planilha13" sheetId="13" r:id="rId13"/>
    <sheet name="Aula 14" sheetId="14" r:id="rId14"/>
    <sheet name="Aula 15" sheetId="15" r:id="rId15"/>
    <sheet name="Aula 16" sheetId="16" r:id="rId16"/>
    <sheet name="Aula 17" sheetId="17" r:id="rId17"/>
    <sheet name="Aula 18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<sst xmlns="http://schemas.openxmlformats.org/spreadsheetml/2006/main" count="242" uniqueCount="196">
  <si>
    <t>Julliete</t>
  </si>
  <si>
    <t>Olá, meu nome é</t>
  </si>
  <si>
    <t>Nasci em</t>
  </si>
  <si>
    <t>Esse ano Faço</t>
  </si>
  <si>
    <t>anos</t>
  </si>
  <si>
    <t>Valor do Dolár</t>
  </si>
  <si>
    <t>Cotação de produtos</t>
  </si>
  <si>
    <t>item</t>
  </si>
  <si>
    <t>Quantidade</t>
  </si>
  <si>
    <t>Preço R$</t>
  </si>
  <si>
    <t>Total R$</t>
  </si>
  <si>
    <t>Total $</t>
  </si>
  <si>
    <t>Porca</t>
  </si>
  <si>
    <t>Parafuso</t>
  </si>
  <si>
    <t>Arruela</t>
  </si>
  <si>
    <t>Prego</t>
  </si>
  <si>
    <t>Total</t>
  </si>
  <si>
    <t>Boletim Escolar</t>
  </si>
  <si>
    <t>Nome</t>
  </si>
  <si>
    <t>Série</t>
  </si>
  <si>
    <t>Matéria</t>
  </si>
  <si>
    <t>1ºBim</t>
  </si>
  <si>
    <t>2ºBim</t>
  </si>
  <si>
    <t>3ºBim</t>
  </si>
  <si>
    <t>4ºBim</t>
  </si>
  <si>
    <t>Soma</t>
  </si>
  <si>
    <t>Média</t>
  </si>
  <si>
    <t>Português</t>
  </si>
  <si>
    <t>Geografia</t>
  </si>
  <si>
    <t>Matemática</t>
  </si>
  <si>
    <t>História</t>
  </si>
  <si>
    <t>Formula Condicional</t>
  </si>
  <si>
    <t>=</t>
  </si>
  <si>
    <t>Igual</t>
  </si>
  <si>
    <t>Testes</t>
  </si>
  <si>
    <t>&lt;&gt;</t>
  </si>
  <si>
    <t>diferente</t>
  </si>
  <si>
    <t>1º num</t>
  </si>
  <si>
    <t>op</t>
  </si>
  <si>
    <t>2º num</t>
  </si>
  <si>
    <t>Resposta</t>
  </si>
  <si>
    <t>&gt;</t>
  </si>
  <si>
    <t>Maior</t>
  </si>
  <si>
    <t>&lt;</t>
  </si>
  <si>
    <t>Menor</t>
  </si>
  <si>
    <t>&gt;=</t>
  </si>
  <si>
    <t>Maior igual</t>
  </si>
  <si>
    <t>&lt;=</t>
  </si>
  <si>
    <t>Menor igual</t>
  </si>
  <si>
    <t>Mensagem secreta</t>
  </si>
  <si>
    <t>Mensagem</t>
  </si>
  <si>
    <t>Senha</t>
  </si>
  <si>
    <t>Boletim 1º Bimestre</t>
  </si>
  <si>
    <t>Prova 1</t>
  </si>
  <si>
    <t>Prova 2</t>
  </si>
  <si>
    <t>Conceito</t>
  </si>
  <si>
    <t>Situação</t>
  </si>
  <si>
    <t>Front  End</t>
  </si>
  <si>
    <t>UX</t>
  </si>
  <si>
    <t>UI</t>
  </si>
  <si>
    <t>Back End</t>
  </si>
  <si>
    <t>Dev Web</t>
  </si>
  <si>
    <t>Dev Mobile</t>
  </si>
  <si>
    <t>Dev Game</t>
  </si>
  <si>
    <t xml:space="preserve">Catalago de vendas </t>
  </si>
  <si>
    <t>Produto</t>
  </si>
  <si>
    <t>Preço</t>
  </si>
  <si>
    <t>Parcelas</t>
  </si>
  <si>
    <t>Valor á prazo 15%</t>
  </si>
  <si>
    <t>Valor á vista 5%</t>
  </si>
  <si>
    <t>iPhone 15 pro Max</t>
  </si>
  <si>
    <t>S24 ultra</t>
  </si>
  <si>
    <t>S22 ultra</t>
  </si>
  <si>
    <t>Poco X3 Pro</t>
  </si>
  <si>
    <t>Rogue Phone 8 pro</t>
  </si>
  <si>
    <t>Pixel 8 Pro</t>
  </si>
  <si>
    <t>Usos do mouse</t>
  </si>
  <si>
    <t>Tabuada</t>
  </si>
  <si>
    <t>Emprestimos de Equipamentos</t>
  </si>
  <si>
    <t>Multa</t>
  </si>
  <si>
    <t>Valor diária</t>
  </si>
  <si>
    <t>Data Locação</t>
  </si>
  <si>
    <t>Dias previstos</t>
  </si>
  <si>
    <t>Data Emprestimo</t>
  </si>
  <si>
    <t>Multa?</t>
  </si>
  <si>
    <t>Dias Atrasados</t>
  </si>
  <si>
    <t>Bertoneira</t>
  </si>
  <si>
    <t>B4*H2</t>
  </si>
  <si>
    <t>Furadeira</t>
  </si>
  <si>
    <t>Compactador</t>
  </si>
  <si>
    <t>Solda</t>
  </si>
  <si>
    <t>Aleatório</t>
  </si>
  <si>
    <t>Aleatório entre</t>
  </si>
  <si>
    <t xml:space="preserve">Cassino do Adrian </t>
  </si>
  <si>
    <t xml:space="preserve">   🏆Prêmio🏆</t>
  </si>
  <si>
    <t>Valor</t>
  </si>
  <si>
    <t>N1</t>
  </si>
  <si>
    <t>N2</t>
  </si>
  <si>
    <t>N3</t>
  </si>
  <si>
    <t>foi quase</t>
  </si>
  <si>
    <t>Gráficos Linhas</t>
  </si>
  <si>
    <t>Variação de Produtos</t>
  </si>
  <si>
    <t>Jan</t>
  </si>
  <si>
    <t>Feb</t>
  </si>
  <si>
    <t>Mar</t>
  </si>
  <si>
    <t>Apr</t>
  </si>
  <si>
    <t>May</t>
  </si>
  <si>
    <t>% Variação</t>
  </si>
  <si>
    <t>Arroz</t>
  </si>
  <si>
    <t>Feijão</t>
  </si>
  <si>
    <t>Trigo</t>
  </si>
  <si>
    <t>Gráficos de Colunas</t>
  </si>
  <si>
    <t>Top Maiores Notas da Sala</t>
  </si>
  <si>
    <t>Kaiky</t>
  </si>
  <si>
    <t xml:space="preserve">João Vitor </t>
  </si>
  <si>
    <t>Emerson</t>
  </si>
  <si>
    <t>Davi</t>
  </si>
  <si>
    <t>Wellithon</t>
  </si>
  <si>
    <t>Meninos</t>
  </si>
  <si>
    <t>Meninas</t>
  </si>
  <si>
    <t>Menines</t>
  </si>
  <si>
    <t>Formatação condicional ícone</t>
  </si>
  <si>
    <t>Formatação condicional Barras</t>
  </si>
  <si>
    <t>Notas 1º Bimestre</t>
  </si>
  <si>
    <t>Saldo Casa de apostas</t>
  </si>
  <si>
    <t>Nota</t>
  </si>
  <si>
    <t>1 º dia</t>
  </si>
  <si>
    <t>m1</t>
  </si>
  <si>
    <t>2 º dia</t>
  </si>
  <si>
    <t>m2</t>
  </si>
  <si>
    <t>3 º dia</t>
  </si>
  <si>
    <t>m3</t>
  </si>
  <si>
    <t>4 º dia</t>
  </si>
  <si>
    <t>m4</t>
  </si>
  <si>
    <t>5 º dia</t>
  </si>
  <si>
    <t>m5</t>
  </si>
  <si>
    <t>6 º dia</t>
  </si>
  <si>
    <t>m6</t>
  </si>
  <si>
    <t>7 º dia</t>
  </si>
  <si>
    <t>Procv</t>
  </si>
  <si>
    <t>Tel</t>
  </si>
  <si>
    <t>CPF</t>
  </si>
  <si>
    <t>Cargo</t>
  </si>
  <si>
    <t>Setor</t>
  </si>
  <si>
    <t>Salário</t>
  </si>
  <si>
    <t>Kuririn</t>
  </si>
  <si>
    <t>64 9 9999-0088</t>
  </si>
  <si>
    <t>111.333.111-22</t>
  </si>
  <si>
    <t>Encarregado</t>
  </si>
  <si>
    <t>RH</t>
  </si>
  <si>
    <t>Napa</t>
  </si>
  <si>
    <t>64 9 9999-0089</t>
  </si>
  <si>
    <t>111.333.111-23</t>
  </si>
  <si>
    <t>Auxiliar</t>
  </si>
  <si>
    <t>Vendas</t>
  </si>
  <si>
    <t>Goku</t>
  </si>
  <si>
    <t>64 9 9999-0090</t>
  </si>
  <si>
    <t>111.333.111-24</t>
  </si>
  <si>
    <t>Buma</t>
  </si>
  <si>
    <t>64 9 9999-0091</t>
  </si>
  <si>
    <t>111.333.111-25</t>
  </si>
  <si>
    <t>Gerente</t>
  </si>
  <si>
    <t>Zoro</t>
  </si>
  <si>
    <t>64 9 9999-0092</t>
  </si>
  <si>
    <t>111.333.111-26</t>
  </si>
  <si>
    <t>Compras</t>
  </si>
  <si>
    <t>Busca</t>
  </si>
  <si>
    <t>Sálario</t>
  </si>
  <si>
    <t>IMC</t>
  </si>
  <si>
    <t>Baixo Peso</t>
  </si>
  <si>
    <t>Peso</t>
  </si>
  <si>
    <t>Peso ideal</t>
  </si>
  <si>
    <t>Altura</t>
  </si>
  <si>
    <t>Sobrepeso</t>
  </si>
  <si>
    <t>Obesidade I</t>
  </si>
  <si>
    <t>Obesidade II</t>
  </si>
  <si>
    <t>Obesidade III</t>
  </si>
  <si>
    <t>Analise de IMC</t>
  </si>
  <si>
    <t>Data de nascimento</t>
  </si>
  <si>
    <t>Validação de dados</t>
  </si>
  <si>
    <t xml:space="preserve">Pessoas </t>
  </si>
  <si>
    <t>Idade</t>
  </si>
  <si>
    <t>Telefone</t>
  </si>
  <si>
    <t>Vovó Juju</t>
  </si>
  <si>
    <t>Ana</t>
  </si>
  <si>
    <t>64 9 9999-4258</t>
  </si>
  <si>
    <t>Catarina</t>
  </si>
  <si>
    <t>64 9 9999-4259</t>
  </si>
  <si>
    <t>Jorel</t>
  </si>
  <si>
    <t>64 9 9999-4260</t>
  </si>
  <si>
    <t>64 9 9999-4261</t>
  </si>
  <si>
    <t>64 9 9999-4262</t>
  </si>
  <si>
    <t>Nico</t>
  </si>
  <si>
    <t>64 9 9999-4263</t>
  </si>
  <si>
    <t>Jean?</t>
  </si>
  <si>
    <t>64 9 9999-4264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</si>
</sst>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_ "/>
    <numFmt numFmtId="181" formatCode="0.000_ "/>
    <numFmt numFmtId="182" formatCode="0.00_ "/>
    <numFmt numFmtId="183" formatCode="&quot;R$&quot;#,##0.00;[Red]\-&quot;R$&quot;#,##0.00"/>
  </numFmts>
  <fonts count="38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1"/>
      <name val="Bahnschrift Light"/>
      <charset val="134"/>
    </font>
    <font>
      <sz val="10"/>
      <color theme="1"/>
      <name val="Arial Black"/>
      <charset val="134"/>
    </font>
    <font>
      <b/>
      <sz val="16"/>
      <color theme="1"/>
      <name val="Arial Black"/>
      <charset val="134"/>
    </font>
    <font>
      <b/>
      <sz val="10"/>
      <color theme="0"/>
      <name val="Calibri"/>
      <charset val="134"/>
      <scheme val="minor"/>
    </font>
    <font>
      <b/>
      <sz val="9"/>
      <color theme="1"/>
      <name val="Arial Black"/>
      <charset val="134"/>
    </font>
    <font>
      <b/>
      <sz val="9"/>
      <color theme="0"/>
      <name val="Arial Black"/>
      <charset val="134"/>
    </font>
    <font>
      <b/>
      <sz val="8"/>
      <color theme="1"/>
      <name val="Calibri Light"/>
      <charset val="134"/>
      <scheme val="major"/>
    </font>
    <font>
      <b/>
      <sz val="10"/>
      <color rgb="FFFF0000"/>
      <name val="Calibri"/>
      <charset val="134"/>
      <scheme val="minor"/>
    </font>
    <font>
      <b/>
      <sz val="10"/>
      <color theme="8"/>
      <name val="Calibri"/>
      <charset val="134"/>
      <scheme val="minor"/>
    </font>
    <font>
      <b/>
      <sz val="10"/>
      <color theme="0"/>
      <name val="Bahnschrift Light"/>
      <charset val="134"/>
    </font>
    <font>
      <b/>
      <sz val="8"/>
      <color theme="0"/>
      <name val="Arial Black"/>
      <charset val="134"/>
    </font>
    <font>
      <sz val="10"/>
      <color theme="1"/>
      <name val="Britannic Bold"/>
      <charset val="134"/>
    </font>
    <font>
      <sz val="10"/>
      <color theme="1"/>
      <name val="Arial Rounded MT Bold"/>
      <charset val="134"/>
    </font>
    <font>
      <b/>
      <sz val="10"/>
      <color theme="1"/>
      <name val="Arial"/>
      <charset val="134"/>
    </font>
    <font>
      <b/>
      <sz val="10"/>
      <color theme="1"/>
      <name val="Algerian"/>
      <charset val="134"/>
    </font>
    <font>
      <b/>
      <sz val="10"/>
      <color theme="1"/>
      <name val="Bell MT"/>
      <charset val="134"/>
    </font>
    <font>
      <b/>
      <sz val="8"/>
      <color theme="1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4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7A355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0008A"/>
        <bgColor indexed="64"/>
      </patternFill>
    </fill>
    <fill>
      <patternFill patternType="solid">
        <fgColor rgb="FFC986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4" borderId="9" applyNumberFormat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9" fillId="25" borderId="9" applyNumberFormat="0" applyAlignment="0" applyProtection="0">
      <alignment vertical="center"/>
    </xf>
    <xf numFmtId="0" fontId="30" fillId="26" borderId="11" applyNumberFormat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 wrapText="1"/>
    </xf>
    <xf numFmtId="58" fontId="0" fillId="0" borderId="0" xfId="0" applyNumberFormat="1">
      <alignment vertical="center"/>
    </xf>
    <xf numFmtId="0" fontId="1" fillId="4" borderId="0" xfId="0" applyFont="1" applyFill="1">
      <alignment vertical="center"/>
    </xf>
    <xf numFmtId="181" fontId="0" fillId="0" borderId="0" xfId="0" applyNumberFormat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180" fontId="0" fillId="0" borderId="1" xfId="0" applyNumberFormat="1" applyBorder="1">
      <alignment vertical="center"/>
    </xf>
    <xf numFmtId="180" fontId="0" fillId="0" borderId="1" xfId="0" applyNumberFormat="1" applyFont="1" applyBorder="1">
      <alignment vertical="center"/>
    </xf>
    <xf numFmtId="182" fontId="0" fillId="0" borderId="1" xfId="0" applyNumberFormat="1" applyFont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177" fontId="0" fillId="0" borderId="1" xfId="0" applyNumberForma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0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0" fontId="1" fillId="8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6" fillId="11" borderId="1" xfId="0" applyFont="1" applyFill="1" applyBorder="1" applyAlignment="1">
      <alignment horizontal="center" vertical="center"/>
    </xf>
    <xf numFmtId="177" fontId="0" fillId="0" borderId="1" xfId="1" applyNumberFormat="1" applyBorder="1">
      <alignment vertical="center"/>
    </xf>
    <xf numFmtId="9" fontId="0" fillId="0" borderId="1" xfId="3" applyBorder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ill="1">
      <alignment vertical="center"/>
    </xf>
    <xf numFmtId="183" fontId="0" fillId="0" borderId="0" xfId="0" applyNumberFormat="1">
      <alignment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1" xfId="0" applyNumberFormat="1" applyBorder="1" applyAlignment="1">
      <alignment vertical="center"/>
    </xf>
    <xf numFmtId="0" fontId="8" fillId="14" borderId="1" xfId="0" applyFont="1" applyFill="1" applyBorder="1" applyAlignment="1">
      <alignment vertical="center" wrapText="1"/>
    </xf>
    <xf numFmtId="177" fontId="0" fillId="0" borderId="1" xfId="2" applyBorder="1">
      <alignment vertical="center"/>
    </xf>
    <xf numFmtId="58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0" fillId="15" borderId="0" xfId="0" applyFill="1">
      <alignment vertical="center"/>
    </xf>
    <xf numFmtId="0" fontId="0" fillId="0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3" borderId="0" xfId="0" applyFill="1">
      <alignment vertical="center"/>
    </xf>
    <xf numFmtId="0" fontId="0" fillId="18" borderId="0" xfId="0" applyFill="1">
      <alignment vertical="center"/>
    </xf>
    <xf numFmtId="0" fontId="9" fillId="0" borderId="0" xfId="0" applyFont="1">
      <alignment vertical="center"/>
    </xf>
    <xf numFmtId="0" fontId="1" fillId="0" borderId="0" xfId="0" applyFont="1">
      <alignment vertical="center"/>
    </xf>
    <xf numFmtId="0" fontId="10" fillId="0" borderId="0" xfId="0" applyFont="1">
      <alignment vertical="center"/>
    </xf>
    <xf numFmtId="0" fontId="5" fillId="17" borderId="1" xfId="0" applyFont="1" applyFill="1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12" fillId="13" borderId="1" xfId="0" applyFont="1" applyFill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" xfId="1" applyNumberForma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4" fillId="14" borderId="1" xfId="0" applyFont="1" applyFill="1" applyBorder="1">
      <alignment vertical="center"/>
    </xf>
    <xf numFmtId="0" fontId="1" fillId="14" borderId="1" xfId="0" applyFont="1" applyFill="1" applyBorder="1">
      <alignment vertical="center"/>
    </xf>
    <xf numFmtId="180" fontId="0" fillId="0" borderId="1" xfId="0" applyNumberForma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5" fillId="17" borderId="0" xfId="0" applyFont="1" applyFill="1">
      <alignment vertical="center"/>
    </xf>
    <xf numFmtId="0" fontId="12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 vertical="center"/>
    </xf>
    <xf numFmtId="0" fontId="16" fillId="13" borderId="3" xfId="0" applyFont="1" applyFill="1" applyBorder="1" applyAlignment="1">
      <alignment horizontal="center" vertical="center"/>
    </xf>
    <xf numFmtId="0" fontId="16" fillId="13" borderId="4" xfId="0" applyFont="1" applyFill="1" applyBorder="1" applyAlignment="1">
      <alignment horizontal="center" vertical="center"/>
    </xf>
    <xf numFmtId="0" fontId="16" fillId="1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7" fillId="14" borderId="1" xfId="0" applyFont="1" applyFill="1" applyBorder="1" applyAlignment="1">
      <alignment horizontal="left" vertical="center"/>
    </xf>
    <xf numFmtId="0" fontId="17" fillId="14" borderId="1" xfId="0" applyFont="1" applyFill="1" applyBorder="1" applyAlignment="1">
      <alignment horizontal="right" vertical="center"/>
    </xf>
    <xf numFmtId="0" fontId="17" fillId="13" borderId="1" xfId="0" applyFont="1" applyFill="1" applyBorder="1" applyAlignment="1">
      <alignment horizontal="right" vertical="center"/>
    </xf>
    <xf numFmtId="182" fontId="0" fillId="0" borderId="1" xfId="0" applyNumberFormat="1" applyBorder="1" applyAlignment="1">
      <alignment horizontal="right" vertical="center"/>
    </xf>
    <xf numFmtId="0" fontId="18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2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550396"/>
      <color rgb="00C986FF"/>
      <color rgb="000D57E1"/>
      <color rgb="0010008A"/>
      <color rgb="007A3551"/>
      <color rgb="008CC288"/>
      <color rgb="00FFF473"/>
      <color rgb="000500EE"/>
      <color rgb="0017FF22"/>
      <color rgb="0000B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2000" b="1" i="0" u="none" strike="noStrike" kern="1200" baseline="0">
                <a:ln>
                  <a:solidFill>
                    <a:srgbClr val="0500EE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000">
                <a:ln>
                  <a:solidFill>
                    <a:srgbClr val="0500EE"/>
                  </a:solidFill>
                </a:ln>
                <a:solidFill>
                  <a:sysClr val="windowText" lastClr="000000"/>
                </a:solidFill>
              </a:rPr>
              <a:t>Variação de Janeiro-Maio</a:t>
            </a:r>
            <a:endParaRPr sz="2000">
              <a:ln>
                <a:solidFill>
                  <a:srgbClr val="0500EE"/>
                </a:solidFill>
              </a:ln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0817966280295"/>
          <c:y val="0.027431996311664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189673340359"/>
          <c:y val="0.297372060857538"/>
          <c:w val="0.846469968387777"/>
          <c:h val="0.607284462886123"/>
        </c:manualLayout>
      </c:layout>
      <c:lineChart>
        <c:grouping val="standard"/>
        <c:varyColors val="0"/>
        <c:ser>
          <c:idx val="0"/>
          <c:order val="0"/>
          <c:tx>
            <c:strRef>
              <c:f>'Aula 11'!$A$4</c:f>
              <c:strCache>
                <c:ptCount val="1"/>
                <c:pt idx="0">
                  <c:v>Arroz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25400" dir="5400000" algn="t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'Aula 11'!$B$4:$F$4</c:f>
              <c:numCache>
                <c:formatCode>_-"R$"\ * #,##0.00_-;\-"R$"\ * #,##0.00_-;_-"R$"\ * "-"??_-;_-@_-</c:formatCode>
                <c:ptCount val="5"/>
                <c:pt idx="0">
                  <c:v>63.4</c:v>
                </c:pt>
                <c:pt idx="1">
                  <c:v>46</c:v>
                </c:pt>
                <c:pt idx="2">
                  <c:v>76.5</c:v>
                </c:pt>
                <c:pt idx="3">
                  <c:v>71.1</c:v>
                </c:pt>
                <c:pt idx="4">
                  <c:v>72.4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'Aula 11'!$A$5</c:f>
              <c:strCache>
                <c:ptCount val="1"/>
                <c:pt idx="0">
                  <c:v>Feijão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outerShdw blurRad="50800" dist="25400" dir="5400000" algn="t" rotWithShape="0">
                <a:schemeClr val="accent3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'Aula 11'!$B$5:$F$5</c:f>
              <c:numCache>
                <c:formatCode>_-"R$"\ * #,##0.00_-;\-"R$"\ * #,##0.00_-;_-"R$"\ * "-"??_-;_-@_-</c:formatCode>
                <c:ptCount val="5"/>
                <c:pt idx="0">
                  <c:v>49.7</c:v>
                </c:pt>
                <c:pt idx="1">
                  <c:v>42</c:v>
                </c:pt>
                <c:pt idx="2">
                  <c:v>56.9</c:v>
                </c:pt>
                <c:pt idx="3">
                  <c:v>61.1</c:v>
                </c:pt>
                <c:pt idx="4">
                  <c:v>40.9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'Aula 11'!$A$6</c:f>
              <c:strCache>
                <c:ptCount val="1"/>
                <c:pt idx="0">
                  <c:v>Trigo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>
              <a:outerShdw blurRad="50800" dist="25400" dir="5400000" algn="t" rotWithShape="0">
                <a:schemeClr val="accent5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'Aula 11'!$B$6:$F$6</c:f>
              <c:numCache>
                <c:formatCode>_-"R$"\ * #,##0.00_-;\-"R$"\ * #,##0.00_-;_-"R$"\ * "-"??_-;_-@_-</c:formatCode>
                <c:ptCount val="5"/>
                <c:pt idx="0">
                  <c:v>79.8</c:v>
                </c:pt>
                <c:pt idx="1">
                  <c:v>78.2</c:v>
                </c:pt>
                <c:pt idx="2">
                  <c:v>52.3</c:v>
                </c:pt>
                <c:pt idx="3">
                  <c:v>45.6</c:v>
                </c:pt>
                <c:pt idx="4">
                  <c:v>61.7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421117278"/>
        <c:axId val="613523665"/>
      </c:lineChart>
      <c:catAx>
        <c:axId val="42111727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3523665"/>
        <c:crosses val="autoZero"/>
        <c:auto val="1"/>
        <c:lblAlgn val="ctr"/>
        <c:lblOffset val="100"/>
        <c:noMultiLvlLbl val="0"/>
      </c:catAx>
      <c:valAx>
        <c:axId val="613523665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11172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5180327868852"/>
          <c:y val="0.03528037383177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2000" b="1" i="0" u="none" strike="noStrike" kern="1200" baseline="0">
              <a:ln w="12700">
                <a:solidFill>
                  <a:srgbClr val="0070C0"/>
                </a:solidFill>
              </a:ln>
              <a:noFill/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48207118872881"/>
          <c:y val="0.264252336448598"/>
          <c:w val="0.912445901639344"/>
          <c:h val="0.601962616822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'Aula 12'!$B$4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rgbClr val="FF0000"/>
            </a:soli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14CD68"/>
                  </a:gs>
                  <a:gs pos="100000">
                    <a:srgbClr val="035C7D"/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012D86"/>
                  </a:gs>
                  <a:gs pos="100000">
                    <a:srgbClr val="0E2557"/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FBFB11"/>
                  </a:gs>
                  <a:gs pos="100000">
                    <a:srgbClr val="838309"/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3"/>
            <c:invertIfNegative val="0"/>
            <c:bubble3D val="0"/>
            <c:spPr>
              <a:gradFill>
                <a:gsLst>
                  <a:gs pos="0">
                    <a:srgbClr val="7B32B2"/>
                  </a:gs>
                  <a:gs pos="100000">
                    <a:srgbClr val="401A5D"/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4"/>
            <c:invertIfNegative val="0"/>
            <c:bubble3D val="0"/>
            <c:spPr>
              <a:gradFill>
                <a:gsLst>
                  <a:gs pos="0">
                    <a:srgbClr val="007BD3"/>
                  </a:gs>
                  <a:gs pos="100000">
                    <a:srgbClr val="034373"/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ln>
                      <a:noFill/>
                    </a:ln>
                    <a:gradFill>
                      <a:gsLst>
                        <a:gs pos="0">
                          <a:srgbClr val="FBFB11"/>
                        </a:gs>
                        <a:gs pos="100000">
                          <a:srgbClr val="838309"/>
                        </a:gs>
                      </a:gsLst>
                      <a:lin scaled="0"/>
                    </a:gradFill>
                    <a:latin typeface="Arial Black" panose="020B0A04020102020204" charset="0"/>
                    <a:ea typeface="Arial Black" panose="020B0A04020102020204" charset="0"/>
                    <a:cs typeface="Arial Black" panose="020B0A04020102020204" charset="0"/>
                    <a:sym typeface="Arial Black" panose="020B0A040201020202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'Aula 12'!$A$5:$A$9</c:f>
              <c:strCache>
                <c:ptCount val="5"/>
                <c:pt idx="0">
                  <c:v>Kaiky</c:v>
                </c:pt>
                <c:pt idx="1">
                  <c:v>João Vitor </c:v>
                </c:pt>
                <c:pt idx="2">
                  <c:v>Emerson</c:v>
                </c:pt>
                <c:pt idx="3">
                  <c:v>Davi</c:v>
                </c:pt>
                <c:pt idx="4">
                  <c:v>Wellithon</c:v>
                </c:pt>
              </c:strCache>
            </c:strRef>
          </c:cat>
          <c:val>
            <c:numRef>
              <c:f>'Aula 12'!$B$5:$B$9</c:f>
              <c:numCache>
                <c:formatCode>General</c:formatCode>
                <c:ptCount val="5"/>
                <c:pt idx="0">
                  <c:v>9.71</c:v>
                </c:pt>
                <c:pt idx="1">
                  <c:v>8.92</c:v>
                </c:pt>
                <c:pt idx="2">
                  <c:v>6.82</c:v>
                </c:pt>
                <c:pt idx="3">
                  <c:v>9.04</c:v>
                </c:pt>
                <c:pt idx="4">
                  <c:v>6.11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overlap val="-50"/>
        <c:axId val="590732078"/>
        <c:axId val="586604720"/>
      </c:barChart>
      <c:catAx>
        <c:axId val="59073207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ln>
                  <a:solidFill>
                    <a:srgbClr val="0070C0"/>
                  </a:solidFill>
                </a:ln>
                <a:solidFill>
                  <a:sysClr val="windowText" lastClr="000000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  <c:crossAx val="586604720"/>
        <c:crosses val="autoZero"/>
        <c:auto val="1"/>
        <c:lblAlgn val="ctr"/>
        <c:lblOffset val="100"/>
        <c:noMultiLvlLbl val="0"/>
      </c:catAx>
      <c:valAx>
        <c:axId val="5866047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07320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8690418873375"/>
          <c:y val="0.123044633368757"/>
          <c:w val="0.405186968383887"/>
          <c:h val="0.670754516471838"/>
        </c:manualLayout>
      </c:layout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0500EE"/>
              </a:soli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160000" scaled="1"/>
                </a:gradFill>
              </a:ln>
              <a:effectLst>
                <a:glow rad="228600">
                  <a:srgbClr val="0500EE">
                    <a:alpha val="40000"/>
                  </a:srgbClr>
                </a:glow>
              </a:effectLst>
            </c:spPr>
          </c:dPt>
          <c:dPt>
            <c:idx val="1"/>
            <c:bubble3D val="0"/>
            <c:spPr>
              <a:solidFill>
                <a:srgbClr val="17FF22"/>
              </a:soli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160000" scaled="1"/>
                </a:gradFill>
              </a:ln>
              <a:effectLst>
                <a:glow rad="228600">
                  <a:srgbClr val="17FF22">
                    <a:alpha val="40000"/>
                  </a:srgbClr>
                </a:glow>
              </a:effectLst>
            </c:spPr>
          </c:dPt>
          <c:dPt>
            <c:idx val="2"/>
            <c:bubble3D val="0"/>
            <c:spPr>
              <a:gradFill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160000" scaled="1"/>
                </a:gradFill>
              </a:ln>
              <a:effectLst>
                <a:glow rad="228600">
                  <a:srgbClr val="FF0000">
                    <a:alpha val="40000"/>
                  </a:srgbClr>
                </a:glo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1" i="0" u="none" strike="noStrike" kern="1200" baseline="0"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'Aula 12'!$A$11:$A$13</c:f>
              <c:strCache>
                <c:ptCount val="3"/>
                <c:pt idx="0">
                  <c:v>Meninos</c:v>
                </c:pt>
                <c:pt idx="1">
                  <c:v>Meninas</c:v>
                </c:pt>
                <c:pt idx="2">
                  <c:v>Menines</c:v>
                </c:pt>
              </c:strCache>
            </c:strRef>
          </c:cat>
          <c:val>
            <c:numRef>
              <c:f>'Aula 12'!$B$11:$B$13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gradFill>
        <a:gsLst>
          <a:gs pos="0">
            <a:srgbClr val="007BD3"/>
          </a:gs>
          <a:gs pos="100000">
            <a:srgbClr val="034373"/>
          </a:gs>
        </a:gsLst>
      </a:gra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35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  <a:round/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1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16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471805</xdr:colOff>
      <xdr:row>1</xdr:row>
      <xdr:rowOff>137160</xdr:rowOff>
    </xdr:from>
    <xdr:to>
      <xdr:col>10</xdr:col>
      <xdr:colOff>135255</xdr:colOff>
      <xdr:row>18</xdr:row>
      <xdr:rowOff>108585</xdr:rowOff>
    </xdr:to>
    <xdr:graphicFrame>
      <xdr:nvGraphicFramePr>
        <xdr:cNvPr id="2" name="Gráfico 1"/>
        <xdr:cNvGraphicFramePr/>
      </xdr:nvGraphicFramePr>
      <xdr:xfrm>
        <a:off x="1700530" y="29908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368300</xdr:colOff>
      <xdr:row>0</xdr:row>
      <xdr:rowOff>635</xdr:rowOff>
    </xdr:from>
    <xdr:to>
      <xdr:col>12</xdr:col>
      <xdr:colOff>149860</xdr:colOff>
      <xdr:row>21</xdr:row>
      <xdr:rowOff>16510</xdr:rowOff>
    </xdr:to>
    <xdr:graphicFrame>
      <xdr:nvGraphicFramePr>
        <xdr:cNvPr id="2" name="Gráfico 1"/>
        <xdr:cNvGraphicFramePr/>
      </xdr:nvGraphicFramePr>
      <xdr:xfrm>
        <a:off x="2016125" y="635"/>
        <a:ext cx="5267960" cy="3416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360680</xdr:colOff>
      <xdr:row>21</xdr:row>
      <xdr:rowOff>10160</xdr:rowOff>
    </xdr:from>
    <xdr:to>
      <xdr:col>12</xdr:col>
      <xdr:colOff>180975</xdr:colOff>
      <xdr:row>42</xdr:row>
      <xdr:rowOff>129540</xdr:rowOff>
    </xdr:to>
    <xdr:graphicFrame>
      <xdr:nvGraphicFramePr>
        <xdr:cNvPr id="3" name="Gráfico 2"/>
        <xdr:cNvGraphicFramePr/>
      </xdr:nvGraphicFramePr>
      <xdr:xfrm>
        <a:off x="2008505" y="3410585"/>
        <a:ext cx="5306695" cy="3519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5"/>
  <sheetViews>
    <sheetView workbookViewId="0">
      <selection activeCell="A5" sqref="A5"/>
    </sheetView>
  </sheetViews>
  <sheetFormatPr defaultColWidth="9.14285714285714" defaultRowHeight="12.75" outlineLevelRow="4" outlineLevelCol="5"/>
  <cols>
    <col min="1" max="1" width="19.5714285714286" customWidth="1"/>
    <col min="2" max="2" width="12.8571428571429"/>
    <col min="4" max="4" width="15.1428571428571" customWidth="1"/>
  </cols>
  <sheetData>
    <row r="1" spans="1:5">
      <c r="A1" t="s">
        <v>0</v>
      </c>
      <c r="B1">
        <v>1995</v>
      </c>
      <c r="D1" t="s">
        <v>1</v>
      </c>
      <c r="E1" t="str">
        <f>A1</f>
        <v>Julliete</v>
      </c>
    </row>
    <row r="2" spans="4:5">
      <c r="D2" t="s">
        <v>2</v>
      </c>
      <c r="E2">
        <f>B1</f>
        <v>1995</v>
      </c>
    </row>
    <row r="3" spans="1:6">
      <c r="A3" t="str">
        <f>A1</f>
        <v>Julliete</v>
      </c>
      <c r="B3">
        <f>2024-B1</f>
        <v>29</v>
      </c>
      <c r="D3" t="s">
        <v>3</v>
      </c>
      <c r="E3">
        <f>B3</f>
        <v>29</v>
      </c>
      <c r="F3" t="s">
        <v>4</v>
      </c>
    </row>
    <row r="5" spans="1:1">
      <c r="A5">
        <f>1+1</f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38"/>
  <sheetViews>
    <sheetView zoomScale="130" zoomScaleNormal="130" workbookViewId="0">
      <selection activeCell="C35" sqref="C35"/>
    </sheetView>
  </sheetViews>
  <sheetFormatPr defaultColWidth="9.14285714285714" defaultRowHeight="12.75" outlineLevelCol="4"/>
  <cols>
    <col min="1" max="1" width="13.5714285714286" customWidth="1"/>
    <col min="2" max="2" width="11" customWidth="1"/>
    <col min="4" max="4" width="13"/>
    <col min="5" max="5" width="11.8571428571429"/>
  </cols>
  <sheetData>
    <row r="1" spans="1:2">
      <c r="A1" t="s">
        <v>5</v>
      </c>
      <c r="B1">
        <v>5.26</v>
      </c>
    </row>
    <row r="2" spans="1:5">
      <c r="A2" s="91" t="s">
        <v>6</v>
      </c>
      <c r="B2" s="92"/>
      <c r="C2" s="92"/>
      <c r="D2" s="92"/>
      <c r="E2" s="92"/>
    </row>
    <row r="3" spans="1:5">
      <c r="A3" s="93" t="s">
        <v>7</v>
      </c>
      <c r="B3" s="93" t="s">
        <v>8</v>
      </c>
      <c r="C3" s="93" t="s">
        <v>9</v>
      </c>
      <c r="D3" s="93" t="s">
        <v>10</v>
      </c>
      <c r="E3" s="93" t="s">
        <v>11</v>
      </c>
    </row>
    <row r="4" spans="1:5">
      <c r="A4" s="15" t="s">
        <v>12</v>
      </c>
      <c r="B4" s="15">
        <v>7520</v>
      </c>
      <c r="C4" s="22">
        <v>1.13</v>
      </c>
      <c r="D4" s="22">
        <f>B4*C4</f>
        <v>8497.6</v>
      </c>
      <c r="E4" s="22">
        <f>D4/B1</f>
        <v>1615.51330798479</v>
      </c>
    </row>
    <row r="5" spans="1:5">
      <c r="A5" s="15" t="s">
        <v>13</v>
      </c>
      <c r="B5" s="15">
        <v>4690</v>
      </c>
      <c r="C5" s="22">
        <v>2.75</v>
      </c>
      <c r="D5" s="22">
        <f>B5*C5</f>
        <v>12897.5</v>
      </c>
      <c r="E5" s="22">
        <f>D5/B1</f>
        <v>2451.99619771863</v>
      </c>
    </row>
    <row r="6" spans="1:5">
      <c r="A6" s="15" t="s">
        <v>14</v>
      </c>
      <c r="B6" s="15">
        <v>12730</v>
      </c>
      <c r="C6" s="22">
        <v>0.27</v>
      </c>
      <c r="D6" s="22">
        <f>B6*C6</f>
        <v>3437.1</v>
      </c>
      <c r="E6" s="22">
        <f>D6/B1</f>
        <v>653.441064638783</v>
      </c>
    </row>
    <row r="7" spans="1:5">
      <c r="A7" s="15" t="s">
        <v>15</v>
      </c>
      <c r="B7" s="15">
        <v>15850</v>
      </c>
      <c r="C7" s="22">
        <v>0.13</v>
      </c>
      <c r="D7" s="22">
        <f>B7*C7</f>
        <v>2060.5</v>
      </c>
      <c r="E7" s="22">
        <f>D7/B1</f>
        <v>391.730038022814</v>
      </c>
    </row>
    <row r="8" spans="1:5">
      <c r="A8" s="15" t="s">
        <v>16</v>
      </c>
      <c r="B8" s="15">
        <f>B7+B6+B5+B4</f>
        <v>40790</v>
      </c>
      <c r="C8" s="22">
        <f>C7+C6+C5+C4</f>
        <v>4.28</v>
      </c>
      <c r="D8" s="22">
        <f>D7+D6+D5+D4</f>
        <v>26892.7</v>
      </c>
      <c r="E8" s="22">
        <f>D8/B1</f>
        <v>5112.68060836502</v>
      </c>
    </row>
    <row r="38" ht="21" customHeight="1"/>
  </sheetData>
  <mergeCells count="1">
    <mergeCell ref="A2:E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G7"/>
  <sheetViews>
    <sheetView zoomScale="205" zoomScaleNormal="205" topLeftCell="B1" workbookViewId="0">
      <selection activeCell="H22" sqref="H22"/>
    </sheetView>
  </sheetViews>
  <sheetFormatPr defaultColWidth="8.8" defaultRowHeight="12.75" outlineLevelRow="6" outlineLevelCol="6"/>
  <cols>
    <col min="1" max="1" width="15.2" customWidth="1"/>
  </cols>
  <sheetData>
    <row r="1" ht="14.25" spans="1:7">
      <c r="A1" s="82" t="s">
        <v>17</v>
      </c>
      <c r="B1" s="83"/>
      <c r="C1" s="83"/>
      <c r="D1" s="83"/>
      <c r="E1" s="83"/>
      <c r="F1" s="83"/>
      <c r="G1" s="84"/>
    </row>
    <row r="2" spans="1:7">
      <c r="A2" s="85" t="s">
        <v>18</v>
      </c>
      <c r="B2" s="86"/>
      <c r="C2" s="86"/>
      <c r="D2" s="86"/>
      <c r="E2" s="86"/>
      <c r="F2" s="86" t="s">
        <v>19</v>
      </c>
      <c r="G2" s="86"/>
    </row>
    <row r="3" ht="14.25" spans="1:7">
      <c r="A3" s="87" t="s">
        <v>20</v>
      </c>
      <c r="B3" s="88" t="s">
        <v>21</v>
      </c>
      <c r="C3" s="88" t="s">
        <v>22</v>
      </c>
      <c r="D3" s="88" t="s">
        <v>23</v>
      </c>
      <c r="E3" s="88" t="s">
        <v>24</v>
      </c>
      <c r="F3" s="88" t="s">
        <v>25</v>
      </c>
      <c r="G3" s="89" t="s">
        <v>26</v>
      </c>
    </row>
    <row r="4" spans="1:7">
      <c r="A4" s="85" t="s">
        <v>27</v>
      </c>
      <c r="B4" s="90">
        <v>7</v>
      </c>
      <c r="C4" s="90">
        <v>7.5</v>
      </c>
      <c r="D4" s="90">
        <v>6.3</v>
      </c>
      <c r="E4" s="90">
        <v>5.5</v>
      </c>
      <c r="F4" s="90">
        <f>SUM(B4:E4)</f>
        <v>26.3</v>
      </c>
      <c r="G4" s="90">
        <f>AVERAGE(B4:E4)</f>
        <v>6.575</v>
      </c>
    </row>
    <row r="5" spans="1:7">
      <c r="A5" s="85" t="s">
        <v>28</v>
      </c>
      <c r="B5" s="90">
        <v>9</v>
      </c>
      <c r="C5" s="90">
        <v>9.9</v>
      </c>
      <c r="D5" s="90">
        <v>8.7</v>
      </c>
      <c r="E5" s="90">
        <v>7.5</v>
      </c>
      <c r="F5" s="90">
        <f>SUM(B5:E5)</f>
        <v>35.1</v>
      </c>
      <c r="G5" s="90">
        <f>AVERAGE(B5:E5)</f>
        <v>8.775</v>
      </c>
    </row>
    <row r="6" spans="1:7">
      <c r="A6" s="85" t="s">
        <v>29</v>
      </c>
      <c r="B6" s="90">
        <v>8.5</v>
      </c>
      <c r="C6" s="90">
        <v>7.2</v>
      </c>
      <c r="D6" s="90">
        <v>7.6</v>
      </c>
      <c r="E6" s="90">
        <v>7.2</v>
      </c>
      <c r="F6" s="90">
        <f>SUM(B6:E6)</f>
        <v>30.5</v>
      </c>
      <c r="G6" s="90">
        <f>AVERAGE(B6:E6)</f>
        <v>7.625</v>
      </c>
    </row>
    <row r="7" spans="1:7">
      <c r="A7" s="85" t="s">
        <v>30</v>
      </c>
      <c r="B7" s="90">
        <v>8.5</v>
      </c>
      <c r="C7" s="90">
        <v>8.3</v>
      </c>
      <c r="D7" s="90">
        <v>8.8</v>
      </c>
      <c r="E7" s="90">
        <v>9.1</v>
      </c>
      <c r="F7" s="90">
        <f>SUM(B7:E7)</f>
        <v>34.7</v>
      </c>
      <c r="G7" s="90">
        <f>AVERAGE(B7:E7)</f>
        <v>8.675</v>
      </c>
    </row>
  </sheetData>
  <mergeCells count="1">
    <mergeCell ref="A1:G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H10"/>
  <sheetViews>
    <sheetView zoomScale="145" zoomScaleNormal="145" workbookViewId="0">
      <selection activeCell="G10" sqref="G10"/>
    </sheetView>
  </sheetViews>
  <sheetFormatPr defaultColWidth="8.8" defaultRowHeight="12.75" outlineLevelCol="7"/>
  <cols>
    <col min="2" max="2" width="20.2" customWidth="1"/>
    <col min="8" max="8" width="13" customWidth="1"/>
  </cols>
  <sheetData>
    <row r="1" spans="1:1">
      <c r="A1" t="s">
        <v>31</v>
      </c>
    </row>
    <row r="2" spans="4:4">
      <c r="D2" t="b">
        <f>1=2</f>
        <v>0</v>
      </c>
    </row>
    <row r="3" spans="1:7">
      <c r="A3" t="s">
        <v>32</v>
      </c>
      <c r="B3" t="s">
        <v>33</v>
      </c>
      <c r="D3" s="79" t="s">
        <v>34</v>
      </c>
      <c r="E3" s="80"/>
      <c r="F3" s="80"/>
      <c r="G3" s="80"/>
    </row>
    <row r="4" spans="1:7">
      <c r="A4" t="s">
        <v>35</v>
      </c>
      <c r="B4" t="s">
        <v>36</v>
      </c>
      <c r="D4" s="81" t="s">
        <v>37</v>
      </c>
      <c r="E4" s="81" t="s">
        <v>38</v>
      </c>
      <c r="F4" s="81" t="s">
        <v>39</v>
      </c>
      <c r="G4" s="81" t="s">
        <v>40</v>
      </c>
    </row>
    <row r="5" spans="1:8">
      <c r="A5" t="s">
        <v>41</v>
      </c>
      <c r="B5" t="s">
        <v>42</v>
      </c>
      <c r="D5" s="20">
        <v>7</v>
      </c>
      <c r="E5" s="20" t="s">
        <v>32</v>
      </c>
      <c r="F5" s="20">
        <v>2</v>
      </c>
      <c r="G5" s="15" t="b">
        <f>D5=F5</f>
        <v>0</v>
      </c>
      <c r="H5" t="str">
        <f>IF(D5=F5,"é igual","é diferente")</f>
        <v>é diferente</v>
      </c>
    </row>
    <row r="6" spans="1:8">
      <c r="A6" t="s">
        <v>43</v>
      </c>
      <c r="B6" t="s">
        <v>44</v>
      </c>
      <c r="D6" s="20">
        <v>7</v>
      </c>
      <c r="E6" s="20" t="s">
        <v>35</v>
      </c>
      <c r="F6" s="20">
        <v>2</v>
      </c>
      <c r="G6" s="15" t="b">
        <f>D6&lt;&gt;F6</f>
        <v>1</v>
      </c>
      <c r="H6" t="str">
        <f>IF(D6&lt;&gt;F6,"é diferente","é igual")</f>
        <v>é diferente</v>
      </c>
    </row>
    <row r="7" spans="1:8">
      <c r="A7" t="s">
        <v>45</v>
      </c>
      <c r="B7" t="s">
        <v>46</v>
      </c>
      <c r="D7" s="20">
        <v>7</v>
      </c>
      <c r="E7" s="20" t="s">
        <v>41</v>
      </c>
      <c r="F7" s="20">
        <v>2</v>
      </c>
      <c r="G7" s="15" t="b">
        <f>D7&gt;F7</f>
        <v>1</v>
      </c>
      <c r="H7" t="str">
        <f>IF(D7&gt;F7,"é maior","é menor")</f>
        <v>é maior</v>
      </c>
    </row>
    <row r="8" spans="1:8">
      <c r="A8" t="s">
        <v>47</v>
      </c>
      <c r="B8" t="s">
        <v>48</v>
      </c>
      <c r="D8" s="20">
        <v>7</v>
      </c>
      <c r="E8" s="20" t="s">
        <v>43</v>
      </c>
      <c r="F8" s="20">
        <v>2</v>
      </c>
      <c r="G8" s="15" t="b">
        <f>D8&lt;F8</f>
        <v>0</v>
      </c>
      <c r="H8" t="str">
        <f>IF(D8&lt;F8,"é menor","é maior")</f>
        <v>é maior</v>
      </c>
    </row>
    <row r="9" spans="4:8">
      <c r="D9" s="20">
        <v>7</v>
      </c>
      <c r="E9" s="20" t="s">
        <v>45</v>
      </c>
      <c r="F9" s="20">
        <v>2</v>
      </c>
      <c r="G9" s="15" t="b">
        <f>D9&gt;=F9</f>
        <v>1</v>
      </c>
      <c r="H9" t="str">
        <f>IF(D9&gt;=F9,"é maior igual","é menor igual")</f>
        <v>é maior igual</v>
      </c>
    </row>
    <row r="10" spans="4:8">
      <c r="D10" s="20">
        <v>7</v>
      </c>
      <c r="E10" s="20" t="s">
        <v>47</v>
      </c>
      <c r="F10" s="20">
        <v>2</v>
      </c>
      <c r="G10" s="15" t="b">
        <f>D10&lt;=F10</f>
        <v>0</v>
      </c>
      <c r="H10" t="str">
        <f>IF(D10&lt;=F10,"é menor igual","é maior igual")</f>
        <v>é maior igual</v>
      </c>
    </row>
  </sheetData>
  <mergeCells count="1">
    <mergeCell ref="D3:G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F6"/>
  <sheetViews>
    <sheetView zoomScale="355" zoomScaleNormal="355" workbookViewId="0">
      <selection activeCell="A12" sqref="A12"/>
    </sheetView>
  </sheetViews>
  <sheetFormatPr defaultColWidth="8.8" defaultRowHeight="12.75" outlineLevelRow="5" outlineLevelCol="5"/>
  <cols>
    <col min="2" max="2" width="5.66666666666667" customWidth="1"/>
    <col min="3" max="3" width="1.78095238095238" customWidth="1"/>
  </cols>
  <sheetData>
    <row r="1" spans="1:6">
      <c r="A1" t="s">
        <v>49</v>
      </c>
      <c r="D1" s="76" t="s">
        <v>50</v>
      </c>
      <c r="E1" s="77"/>
      <c r="F1" s="77"/>
    </row>
    <row r="2" spans="4:6">
      <c r="D2" s="20" t="str">
        <f>IF(B3="Kaiky 07","Secreto 😒","")</f>
        <v/>
      </c>
      <c r="E2" s="20"/>
      <c r="F2" s="20"/>
    </row>
    <row r="3" spans="1:6">
      <c r="A3" s="78" t="s">
        <v>51</v>
      </c>
      <c r="B3" s="15"/>
      <c r="D3" s="20"/>
      <c r="E3" s="20"/>
      <c r="F3" s="20"/>
    </row>
    <row r="4" spans="4:6">
      <c r="D4" s="20"/>
      <c r="E4" s="20"/>
      <c r="F4" s="20"/>
    </row>
    <row r="5" spans="4:6">
      <c r="D5" s="20"/>
      <c r="E5" s="20"/>
      <c r="F5" s="20"/>
    </row>
    <row r="6" spans="4:4">
      <c r="D6" t="str">
        <f>IF(B3="Kaiky 07","Eu não vou não","Duas colher por favorrr!🤣")</f>
        <v>Duas colher por favorrr!🤣</v>
      </c>
    </row>
  </sheetData>
  <mergeCells count="2">
    <mergeCell ref="D1:F1"/>
    <mergeCell ref="D2:F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10"/>
  <sheetViews>
    <sheetView zoomScale="250" zoomScaleNormal="250" workbookViewId="0">
      <selection activeCell="C18" sqref="C18"/>
    </sheetView>
  </sheetViews>
  <sheetFormatPr defaultColWidth="9.14285714285714" defaultRowHeight="12.75" outlineLevelCol="5"/>
  <cols>
    <col min="5" max="5" width="12.8571428571429" customWidth="1"/>
    <col min="6" max="6" width="11.8571428571429" customWidth="1"/>
  </cols>
  <sheetData>
    <row r="1" spans="1:6">
      <c r="A1" s="72" t="s">
        <v>52</v>
      </c>
      <c r="B1" s="72"/>
      <c r="C1" s="72"/>
      <c r="D1" s="72"/>
      <c r="E1" s="72"/>
      <c r="F1" s="72"/>
    </row>
    <row r="2" spans="1:6">
      <c r="A2" s="15" t="s">
        <v>18</v>
      </c>
      <c r="B2" s="20"/>
      <c r="C2" s="20"/>
      <c r="D2" s="20"/>
      <c r="E2" s="20"/>
      <c r="F2" s="20"/>
    </row>
    <row r="3" spans="1:6">
      <c r="A3" s="73" t="s">
        <v>20</v>
      </c>
      <c r="B3" s="73" t="s">
        <v>53</v>
      </c>
      <c r="C3" s="73" t="s">
        <v>54</v>
      </c>
      <c r="D3" s="73" t="s">
        <v>55</v>
      </c>
      <c r="E3" s="73" t="s">
        <v>26</v>
      </c>
      <c r="F3" s="73" t="s">
        <v>56</v>
      </c>
    </row>
    <row r="4" spans="1:6">
      <c r="A4" s="74" t="s">
        <v>57</v>
      </c>
      <c r="B4" s="75">
        <v>7</v>
      </c>
      <c r="C4" s="20">
        <v>6.2</v>
      </c>
      <c r="D4" s="20">
        <v>6.2</v>
      </c>
      <c r="E4" s="16">
        <f t="shared" ref="E4:E10" si="0">AVERAGE(B4:D4)</f>
        <v>6.46666666666667</v>
      </c>
      <c r="F4" s="15" t="str">
        <f>IF(E4&gt;=6,"Aprovado","Recupeeração")</f>
        <v>Aprovado</v>
      </c>
    </row>
    <row r="5" spans="1:6">
      <c r="A5" s="74" t="s">
        <v>58</v>
      </c>
      <c r="B5" s="20">
        <v>7.5</v>
      </c>
      <c r="C5" s="20">
        <v>7.7</v>
      </c>
      <c r="D5" s="75">
        <v>8</v>
      </c>
      <c r="E5" s="16">
        <f t="shared" si="0"/>
        <v>7.73333333333333</v>
      </c>
      <c r="F5" s="15" t="str">
        <f t="shared" ref="F5:F10" si="1">IF(E5&gt;=6,"Aprovado","Recuperação")</f>
        <v>Aprovado</v>
      </c>
    </row>
    <row r="6" spans="1:6">
      <c r="A6" s="74" t="s">
        <v>59</v>
      </c>
      <c r="B6" s="20">
        <v>6.6</v>
      </c>
      <c r="C6" s="20">
        <v>6.8</v>
      </c>
      <c r="D6" s="75">
        <v>5</v>
      </c>
      <c r="E6" s="16">
        <f t="shared" si="0"/>
        <v>6.13333333333333</v>
      </c>
      <c r="F6" s="15" t="str">
        <f t="shared" si="1"/>
        <v>Aprovado</v>
      </c>
    </row>
    <row r="7" spans="1:6">
      <c r="A7" s="74" t="s">
        <v>60</v>
      </c>
      <c r="B7" s="20">
        <v>3.5</v>
      </c>
      <c r="C7" s="20">
        <v>5.5</v>
      </c>
      <c r="D7" s="75">
        <v>4</v>
      </c>
      <c r="E7" s="16">
        <f t="shared" si="0"/>
        <v>4.33333333333333</v>
      </c>
      <c r="F7" s="15" t="str">
        <f t="shared" si="1"/>
        <v>Recuperação</v>
      </c>
    </row>
    <row r="8" spans="1:6">
      <c r="A8" s="74" t="s">
        <v>61</v>
      </c>
      <c r="B8" s="20">
        <v>8.7</v>
      </c>
      <c r="C8" s="20">
        <v>9.2</v>
      </c>
      <c r="D8" s="75">
        <v>10</v>
      </c>
      <c r="E8" s="15">
        <f t="shared" si="0"/>
        <v>9.3</v>
      </c>
      <c r="F8" s="15" t="str">
        <f t="shared" si="1"/>
        <v>Aprovado</v>
      </c>
    </row>
    <row r="9" spans="1:6">
      <c r="A9" s="74" t="s">
        <v>62</v>
      </c>
      <c r="B9" s="20">
        <v>7.2</v>
      </c>
      <c r="C9" s="75">
        <v>7</v>
      </c>
      <c r="D9" s="75">
        <v>10</v>
      </c>
      <c r="E9" s="16">
        <f t="shared" si="0"/>
        <v>8.06666666666667</v>
      </c>
      <c r="F9" s="15" t="str">
        <f t="shared" si="1"/>
        <v>Aprovado</v>
      </c>
    </row>
    <row r="10" spans="1:6">
      <c r="A10" s="74" t="s">
        <v>63</v>
      </c>
      <c r="B10" s="20">
        <v>8.2</v>
      </c>
      <c r="C10" s="75">
        <v>8</v>
      </c>
      <c r="D10" s="75">
        <v>10</v>
      </c>
      <c r="E10" s="16">
        <f t="shared" si="0"/>
        <v>8.73333333333333</v>
      </c>
      <c r="F10" s="15" t="str">
        <f t="shared" si="1"/>
        <v>Aprovado</v>
      </c>
    </row>
  </sheetData>
  <mergeCells count="2">
    <mergeCell ref="A1:F1"/>
    <mergeCell ref="B2:F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8"/>
  <sheetViews>
    <sheetView zoomScale="190" zoomScaleNormal="190" topLeftCell="A2" workbookViewId="0">
      <selection activeCell="C24" sqref="C24:C25"/>
    </sheetView>
  </sheetViews>
  <sheetFormatPr defaultColWidth="9.14285714285714" defaultRowHeight="12.75" outlineLevelRow="7" outlineLevelCol="4"/>
  <cols>
    <col min="1" max="1" width="17.2857142857143" customWidth="1"/>
    <col min="2" max="2" width="13"/>
    <col min="3" max="3" width="9" customWidth="1"/>
    <col min="4" max="4" width="16.5714285714286" customWidth="1"/>
    <col min="5" max="5" width="14.8571428571429" customWidth="1"/>
  </cols>
  <sheetData>
    <row r="1" spans="1:5">
      <c r="A1" s="68" t="s">
        <v>64</v>
      </c>
      <c r="B1" s="68"/>
      <c r="C1" s="68"/>
      <c r="D1" s="68"/>
      <c r="E1" s="68"/>
    </row>
    <row r="2" spans="1:5">
      <c r="A2" s="69" t="s">
        <v>65</v>
      </c>
      <c r="B2" s="69" t="s">
        <v>66</v>
      </c>
      <c r="C2" s="69" t="s">
        <v>67</v>
      </c>
      <c r="D2" s="69" t="s">
        <v>68</v>
      </c>
      <c r="E2" s="69" t="s">
        <v>69</v>
      </c>
    </row>
    <row r="3" spans="1:5">
      <c r="A3" s="15" t="s">
        <v>70</v>
      </c>
      <c r="B3" s="38">
        <v>15970</v>
      </c>
      <c r="C3" s="70">
        <v>36</v>
      </c>
      <c r="D3" s="22">
        <f t="shared" ref="D3:D8" si="0">B3/C3*15%</f>
        <v>66.5416666666667</v>
      </c>
      <c r="E3" s="22">
        <f>B3-C3*5%</f>
        <v>15968.2</v>
      </c>
    </row>
    <row r="4" spans="1:5">
      <c r="A4" s="15" t="s">
        <v>71</v>
      </c>
      <c r="B4" s="38">
        <v>7999</v>
      </c>
      <c r="C4" s="71">
        <v>24</v>
      </c>
      <c r="D4" s="22">
        <f t="shared" si="0"/>
        <v>49.99375</v>
      </c>
      <c r="E4" s="22">
        <f t="shared" ref="E3:E8" si="1">B4-C4*5%</f>
        <v>7997.8</v>
      </c>
    </row>
    <row r="5" spans="1:5">
      <c r="A5" s="15" t="s">
        <v>72</v>
      </c>
      <c r="B5" s="38">
        <v>2600</v>
      </c>
      <c r="C5" s="71">
        <v>10</v>
      </c>
      <c r="D5" s="22">
        <f t="shared" si="0"/>
        <v>39</v>
      </c>
      <c r="E5" s="22">
        <f t="shared" si="1"/>
        <v>2599.5</v>
      </c>
    </row>
    <row r="6" spans="1:5">
      <c r="A6" s="15" t="s">
        <v>73</v>
      </c>
      <c r="B6" s="38">
        <v>2399</v>
      </c>
      <c r="C6" s="71">
        <v>6</v>
      </c>
      <c r="D6" s="22">
        <f t="shared" si="0"/>
        <v>59.975</v>
      </c>
      <c r="E6" s="22">
        <f t="shared" si="1"/>
        <v>2398.7</v>
      </c>
    </row>
    <row r="7" spans="1:5">
      <c r="A7" s="15" t="s">
        <v>74</v>
      </c>
      <c r="B7" s="38">
        <v>7186</v>
      </c>
      <c r="C7" s="71">
        <v>12</v>
      </c>
      <c r="D7" s="22">
        <f t="shared" si="0"/>
        <v>89.825</v>
      </c>
      <c r="E7" s="22">
        <f t="shared" si="1"/>
        <v>7185.4</v>
      </c>
    </row>
    <row r="8" spans="1:5">
      <c r="A8" s="15" t="s">
        <v>75</v>
      </c>
      <c r="B8" s="38">
        <v>9200</v>
      </c>
      <c r="C8" s="71">
        <v>12</v>
      </c>
      <c r="D8" s="22">
        <f t="shared" si="0"/>
        <v>115</v>
      </c>
      <c r="E8" s="22">
        <f t="shared" si="1"/>
        <v>9199.4</v>
      </c>
    </row>
  </sheetData>
  <mergeCells count="1">
    <mergeCell ref="A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A3551"/>
  </sheetPr>
  <dimension ref="A1:W39"/>
  <sheetViews>
    <sheetView zoomScale="85" zoomScaleNormal="85" workbookViewId="0">
      <selection activeCell="W2" sqref="W2"/>
    </sheetView>
  </sheetViews>
  <sheetFormatPr defaultColWidth="9.14285714285714" defaultRowHeight="12.75"/>
  <cols>
    <col min="1" max="1" width="13.8571428571429" customWidth="1"/>
    <col min="18" max="18" width="12.8571428571429"/>
    <col min="23" max="23" width="10.5809523809524" customWidth="1"/>
  </cols>
  <sheetData>
    <row r="1" spans="1:23">
      <c r="A1" t="s">
        <v>76</v>
      </c>
      <c r="F1" s="55"/>
      <c r="O1" s="61">
        <v>1</v>
      </c>
      <c r="P1" s="62">
        <v>5</v>
      </c>
      <c r="Q1" s="63">
        <v>3</v>
      </c>
      <c r="R1" s="62">
        <f>O1+P1/Q1</f>
        <v>2.66666666666667</v>
      </c>
      <c r="U1" s="64" t="s">
        <v>77</v>
      </c>
      <c r="V1" s="65">
        <v>5</v>
      </c>
      <c r="W1" s="66"/>
    </row>
    <row r="2" spans="5:23">
      <c r="E2" s="55"/>
      <c r="G2" s="55"/>
      <c r="I2" s="57"/>
      <c r="L2" s="57"/>
      <c r="N2" s="57"/>
      <c r="O2" s="61">
        <v>2</v>
      </c>
      <c r="P2" s="62">
        <v>10</v>
      </c>
      <c r="Q2" s="63">
        <v>6</v>
      </c>
      <c r="R2" s="62">
        <f t="shared" ref="R2:R15" si="0">O2+P2/Q2</f>
        <v>3.66666666666667</v>
      </c>
      <c r="U2" s="67">
        <v>1</v>
      </c>
      <c r="V2" s="20" t="s">
        <v>32</v>
      </c>
      <c r="W2" s="54">
        <f>U2*$V$1</f>
        <v>5</v>
      </c>
    </row>
    <row r="3" spans="1:23">
      <c r="A3" s="55"/>
      <c r="B3" s="56"/>
      <c r="C3" s="56"/>
      <c r="D3" s="55"/>
      <c r="F3" s="56"/>
      <c r="H3" s="57"/>
      <c r="J3" s="57"/>
      <c r="M3" s="57"/>
      <c r="O3" s="61">
        <v>3</v>
      </c>
      <c r="P3" s="62">
        <v>15</v>
      </c>
      <c r="Q3" s="63">
        <v>9</v>
      </c>
      <c r="R3" s="62">
        <f t="shared" si="0"/>
        <v>4.66666666666667</v>
      </c>
      <c r="U3" s="67">
        <v>2</v>
      </c>
      <c r="V3" s="20" t="s">
        <v>32</v>
      </c>
      <c r="W3" s="54">
        <f t="shared" ref="W3:W11" si="1">U3*$V$1</f>
        <v>10</v>
      </c>
    </row>
    <row r="4" spans="2:23">
      <c r="B4" s="56"/>
      <c r="C4" s="55"/>
      <c r="D4" s="56"/>
      <c r="E4" s="56"/>
      <c r="G4" s="55"/>
      <c r="K4" s="57"/>
      <c r="N4" s="57"/>
      <c r="O4" s="61">
        <v>4</v>
      </c>
      <c r="P4" s="62">
        <v>20</v>
      </c>
      <c r="Q4" s="63">
        <v>12</v>
      </c>
      <c r="R4" s="62">
        <f t="shared" si="0"/>
        <v>5.66666666666667</v>
      </c>
      <c r="U4" s="67">
        <v>3</v>
      </c>
      <c r="V4" s="20" t="s">
        <v>32</v>
      </c>
      <c r="W4" s="54">
        <f t="shared" si="1"/>
        <v>15</v>
      </c>
    </row>
    <row r="5" spans="2:23">
      <c r="B5" s="55"/>
      <c r="C5" s="56"/>
      <c r="E5" s="55"/>
      <c r="I5" s="57"/>
      <c r="L5" s="57"/>
      <c r="M5" s="57"/>
      <c r="O5" s="61">
        <v>5</v>
      </c>
      <c r="P5" s="62">
        <v>25</v>
      </c>
      <c r="Q5" s="63">
        <v>15</v>
      </c>
      <c r="R5" s="62">
        <f t="shared" si="0"/>
        <v>6.66666666666667</v>
      </c>
      <c r="U5" s="67">
        <v>4</v>
      </c>
      <c r="V5" s="20" t="s">
        <v>32</v>
      </c>
      <c r="W5" s="54">
        <f t="shared" si="1"/>
        <v>20</v>
      </c>
    </row>
    <row r="6" spans="1:23">
      <c r="A6" s="55"/>
      <c r="B6" s="56"/>
      <c r="C6" s="56"/>
      <c r="D6" s="55"/>
      <c r="F6" s="55"/>
      <c r="H6" s="57"/>
      <c r="J6" s="57"/>
      <c r="N6" s="57"/>
      <c r="O6" s="61">
        <v>6</v>
      </c>
      <c r="P6" s="62">
        <v>30</v>
      </c>
      <c r="Q6" s="63">
        <v>18</v>
      </c>
      <c r="R6" s="62">
        <f t="shared" si="0"/>
        <v>7.66666666666667</v>
      </c>
      <c r="U6" s="67">
        <v>5</v>
      </c>
      <c r="V6" s="20" t="s">
        <v>32</v>
      </c>
      <c r="W6" s="54">
        <f t="shared" si="1"/>
        <v>25</v>
      </c>
    </row>
    <row r="7" spans="2:23">
      <c r="B7" s="56"/>
      <c r="C7" s="55"/>
      <c r="E7" s="56"/>
      <c r="F7" s="56"/>
      <c r="G7" s="57"/>
      <c r="I7" s="57"/>
      <c r="K7" s="57"/>
      <c r="M7" s="57"/>
      <c r="O7" s="61">
        <v>7</v>
      </c>
      <c r="P7" s="62">
        <v>35</v>
      </c>
      <c r="Q7" s="63">
        <v>21</v>
      </c>
      <c r="R7" s="62">
        <f t="shared" si="0"/>
        <v>8.66666666666667</v>
      </c>
      <c r="U7" s="67">
        <v>6</v>
      </c>
      <c r="V7" s="20" t="s">
        <v>32</v>
      </c>
      <c r="W7" s="54">
        <f t="shared" si="1"/>
        <v>30</v>
      </c>
    </row>
    <row r="8" spans="2:23">
      <c r="B8" s="55"/>
      <c r="E8" s="56"/>
      <c r="F8" s="56"/>
      <c r="J8" s="57"/>
      <c r="N8" s="57"/>
      <c r="O8" s="61">
        <v>8</v>
      </c>
      <c r="P8" s="62">
        <v>40</v>
      </c>
      <c r="Q8" s="63">
        <v>24</v>
      </c>
      <c r="R8" s="62">
        <f t="shared" si="0"/>
        <v>9.66666666666667</v>
      </c>
      <c r="U8" s="67">
        <v>7</v>
      </c>
      <c r="V8" s="20" t="s">
        <v>32</v>
      </c>
      <c r="W8" s="54">
        <f t="shared" si="1"/>
        <v>35</v>
      </c>
    </row>
    <row r="9" spans="1:23">
      <c r="A9" s="55"/>
      <c r="C9" s="58"/>
      <c r="D9" s="58"/>
      <c r="E9" s="58"/>
      <c r="F9" s="58"/>
      <c r="G9" s="58"/>
      <c r="H9" s="58"/>
      <c r="I9" s="58"/>
      <c r="L9" s="57"/>
      <c r="M9" s="57"/>
      <c r="O9" s="61">
        <v>9</v>
      </c>
      <c r="P9" s="62">
        <v>45</v>
      </c>
      <c r="Q9" s="63">
        <v>27</v>
      </c>
      <c r="R9" s="62">
        <f t="shared" si="0"/>
        <v>10.6666666666667</v>
      </c>
      <c r="U9" s="67">
        <v>8</v>
      </c>
      <c r="V9" s="20" t="s">
        <v>32</v>
      </c>
      <c r="W9" s="54">
        <f t="shared" si="1"/>
        <v>40</v>
      </c>
    </row>
    <row r="10" spans="2:23">
      <c r="B10" s="58"/>
      <c r="C10" s="59"/>
      <c r="D10" s="59"/>
      <c r="E10" s="59"/>
      <c r="F10" s="59"/>
      <c r="G10" s="59"/>
      <c r="H10" s="59"/>
      <c r="I10" s="59"/>
      <c r="J10" s="58"/>
      <c r="N10" s="57"/>
      <c r="O10" s="61">
        <v>10</v>
      </c>
      <c r="P10" s="62">
        <v>50</v>
      </c>
      <c r="Q10" s="63">
        <v>30</v>
      </c>
      <c r="R10" s="62">
        <f t="shared" si="0"/>
        <v>11.6666666666667</v>
      </c>
      <c r="U10" s="67">
        <v>9</v>
      </c>
      <c r="V10" s="20" t="s">
        <v>32</v>
      </c>
      <c r="W10" s="54">
        <f t="shared" si="1"/>
        <v>45</v>
      </c>
    </row>
    <row r="11" spans="1:23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8"/>
      <c r="L11" s="57"/>
      <c r="M11" s="57"/>
      <c r="O11" s="61">
        <v>11</v>
      </c>
      <c r="P11" s="62">
        <v>55</v>
      </c>
      <c r="Q11" s="63">
        <v>33</v>
      </c>
      <c r="R11" s="62">
        <f t="shared" si="0"/>
        <v>12.6666666666667</v>
      </c>
      <c r="U11" s="67">
        <v>10</v>
      </c>
      <c r="V11" s="20" t="s">
        <v>32</v>
      </c>
      <c r="W11" s="54">
        <f t="shared" si="1"/>
        <v>50</v>
      </c>
    </row>
    <row r="12" spans="1:18">
      <c r="A12" s="58"/>
      <c r="B12" s="59"/>
      <c r="C12" s="59"/>
      <c r="D12" s="58"/>
      <c r="E12" s="58"/>
      <c r="F12" s="59"/>
      <c r="G12" s="59"/>
      <c r="H12" s="60"/>
      <c r="I12" s="60"/>
      <c r="J12" s="59"/>
      <c r="K12" s="58"/>
      <c r="L12" s="56"/>
      <c r="N12" s="57"/>
      <c r="O12" s="61">
        <v>12</v>
      </c>
      <c r="P12" s="62">
        <v>60</v>
      </c>
      <c r="Q12" s="63">
        <v>36</v>
      </c>
      <c r="R12" s="62">
        <f t="shared" si="0"/>
        <v>13.6666666666667</v>
      </c>
    </row>
    <row r="13" ht="14" customHeight="1" spans="1:18">
      <c r="A13" s="58"/>
      <c r="B13" s="59"/>
      <c r="C13" s="59"/>
      <c r="D13" s="58"/>
      <c r="E13" s="58"/>
      <c r="F13" s="59"/>
      <c r="G13" s="59"/>
      <c r="H13" s="60"/>
      <c r="I13" s="60"/>
      <c r="J13" s="59"/>
      <c r="K13" s="58"/>
      <c r="L13" s="57"/>
      <c r="M13" s="57"/>
      <c r="O13" s="61">
        <v>13</v>
      </c>
      <c r="P13" s="62">
        <v>65</v>
      </c>
      <c r="Q13" s="63">
        <v>39</v>
      </c>
      <c r="R13" s="62">
        <f t="shared" si="0"/>
        <v>14.6666666666667</v>
      </c>
    </row>
    <row r="14" spans="1:18">
      <c r="A14" s="58"/>
      <c r="B14" s="59"/>
      <c r="C14" s="59"/>
      <c r="D14" s="58"/>
      <c r="E14" s="58"/>
      <c r="F14" s="59"/>
      <c r="G14" s="59"/>
      <c r="H14" s="60"/>
      <c r="I14" s="60"/>
      <c r="J14" s="59"/>
      <c r="K14" s="58"/>
      <c r="L14" s="56"/>
      <c r="M14" s="56"/>
      <c r="N14" s="57"/>
      <c r="O14" s="61">
        <v>14</v>
      </c>
      <c r="P14" s="62">
        <v>70</v>
      </c>
      <c r="Q14" s="63">
        <v>42</v>
      </c>
      <c r="R14" s="62">
        <f t="shared" si="0"/>
        <v>15.6666666666667</v>
      </c>
    </row>
    <row r="15" spans="1:18">
      <c r="A15" s="58"/>
      <c r="B15" s="59"/>
      <c r="C15" s="59"/>
      <c r="D15" s="58"/>
      <c r="E15" s="58"/>
      <c r="F15" s="59"/>
      <c r="G15" s="59"/>
      <c r="H15" s="60"/>
      <c r="I15" s="60"/>
      <c r="J15" s="59"/>
      <c r="K15" s="58"/>
      <c r="L15" s="57"/>
      <c r="O15" s="61">
        <v>15</v>
      </c>
      <c r="P15" s="62">
        <v>75</v>
      </c>
      <c r="Q15" s="63">
        <v>45</v>
      </c>
      <c r="R15" s="62">
        <f t="shared" si="0"/>
        <v>16.6666666666667</v>
      </c>
    </row>
    <row r="16" spans="1:14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8"/>
      <c r="L16" s="56"/>
      <c r="M16" s="57"/>
      <c r="N16" s="57"/>
    </row>
    <row r="17" spans="1:13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8"/>
      <c r="M17" s="56"/>
    </row>
    <row r="18" spans="1:13">
      <c r="A18" s="58"/>
      <c r="B18" s="59"/>
      <c r="C18" s="58"/>
      <c r="D18" s="59"/>
      <c r="E18" s="58"/>
      <c r="F18" s="59"/>
      <c r="G18" s="60"/>
      <c r="H18" s="59"/>
      <c r="I18" s="60"/>
      <c r="J18" s="59"/>
      <c r="K18" s="58"/>
      <c r="M18" s="57"/>
    </row>
    <row r="19" spans="1:14">
      <c r="A19" s="58"/>
      <c r="B19" s="59"/>
      <c r="C19" s="59"/>
      <c r="D19" s="58"/>
      <c r="E19" s="59"/>
      <c r="F19" s="58"/>
      <c r="G19" s="59"/>
      <c r="H19" s="60"/>
      <c r="I19" s="59"/>
      <c r="J19" s="59"/>
      <c r="K19" s="58"/>
      <c r="L19" s="57"/>
      <c r="N19" s="57"/>
    </row>
    <row r="20" spans="1:13">
      <c r="A20" s="56"/>
      <c r="B20" s="58"/>
      <c r="C20" s="59"/>
      <c r="D20" s="59"/>
      <c r="E20" s="59"/>
      <c r="F20" s="59"/>
      <c r="G20" s="59"/>
      <c r="H20" s="59"/>
      <c r="I20" s="59"/>
      <c r="J20" s="58"/>
      <c r="L20" s="56"/>
      <c r="M20" s="56"/>
    </row>
    <row r="21" spans="1:13">
      <c r="A21" s="57"/>
      <c r="B21" s="56"/>
      <c r="C21" s="58"/>
      <c r="D21" s="58"/>
      <c r="E21" s="58"/>
      <c r="F21" s="58"/>
      <c r="G21" s="58"/>
      <c r="H21" s="58"/>
      <c r="I21" s="58"/>
      <c r="M21" s="57"/>
    </row>
    <row r="22" spans="2:14">
      <c r="B22" s="57"/>
      <c r="F22" s="57"/>
      <c r="I22" s="57"/>
      <c r="K22" s="57"/>
      <c r="L22" s="57"/>
      <c r="N22" s="57"/>
    </row>
    <row r="23" spans="1:16">
      <c r="A23" s="57"/>
      <c r="B23" s="56"/>
      <c r="C23" s="57"/>
      <c r="D23" s="57"/>
      <c r="H23" s="57"/>
      <c r="J23" s="57"/>
      <c r="M23" s="57"/>
      <c r="P23" s="56"/>
    </row>
    <row r="24" spans="2:16">
      <c r="B24" s="57"/>
      <c r="E24" s="57"/>
      <c r="F24" s="57"/>
      <c r="K24" s="57"/>
      <c r="L24" s="57"/>
      <c r="N24" s="57"/>
      <c r="P24" s="56"/>
    </row>
    <row r="25" spans="1:13">
      <c r="A25" s="57"/>
      <c r="C25" s="57"/>
      <c r="D25" s="57"/>
      <c r="G25" s="57"/>
      <c r="I25" s="57"/>
      <c r="J25" s="57"/>
      <c r="M25" s="57"/>
    </row>
    <row r="26" spans="2:14">
      <c r="B26" s="57"/>
      <c r="F26" s="57"/>
      <c r="H26" s="57"/>
      <c r="K26" s="57"/>
      <c r="N26" s="57"/>
    </row>
    <row r="27" spans="3:13">
      <c r="C27" s="57"/>
      <c r="E27" s="57"/>
      <c r="I27" s="57"/>
      <c r="M27" s="57"/>
    </row>
    <row r="28" spans="1:14">
      <c r="A28" s="57"/>
      <c r="D28" s="57"/>
      <c r="J28" s="57"/>
      <c r="L28" s="57"/>
      <c r="M28" s="57"/>
      <c r="N28" s="57"/>
    </row>
    <row r="29" spans="2:11">
      <c r="B29" s="57"/>
      <c r="C29" s="57"/>
      <c r="K29" s="57"/>
    </row>
    <row r="37" spans="14:14">
      <c r="N37" s="56"/>
    </row>
    <row r="38" spans="14:14">
      <c r="N38" s="56"/>
    </row>
    <row r="39" spans="14:14">
      <c r="N39" s="56"/>
    </row>
  </sheetData>
  <mergeCells count="1">
    <mergeCell ref="V1:W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CC288"/>
  </sheetPr>
  <dimension ref="A1:H9"/>
  <sheetViews>
    <sheetView zoomScale="160" zoomScaleNormal="160" workbookViewId="0">
      <selection activeCell="H4" sqref="H4"/>
    </sheetView>
  </sheetViews>
  <sheetFormatPr defaultColWidth="9.14285714285714" defaultRowHeight="12.75" outlineLevelCol="7"/>
  <cols>
    <col min="2" max="2" width="10.2857142857143"/>
    <col min="3" max="3" width="11.1428571428571"/>
    <col min="5" max="5" width="11.1428571428571"/>
    <col min="6" max="6" width="6" customWidth="1"/>
    <col min="7" max="7" width="18.2952380952381" customWidth="1"/>
    <col min="8" max="8" width="14.2857142857143"/>
  </cols>
  <sheetData>
    <row r="1" ht="14.25" spans="1:8">
      <c r="A1" s="43" t="s">
        <v>78</v>
      </c>
      <c r="B1" s="44"/>
      <c r="C1" s="44"/>
      <c r="D1" s="44"/>
      <c r="E1" s="44"/>
      <c r="F1" s="44"/>
      <c r="G1" s="44"/>
      <c r="H1" s="45"/>
    </row>
    <row r="2" ht="14.25" spans="1:8">
      <c r="A2" s="46" t="s">
        <v>18</v>
      </c>
      <c r="B2" s="47"/>
      <c r="C2" s="48"/>
      <c r="D2" s="48"/>
      <c r="E2" s="48"/>
      <c r="F2" s="49"/>
      <c r="G2" s="46" t="s">
        <v>79</v>
      </c>
      <c r="H2" s="50">
        <v>0.15</v>
      </c>
    </row>
    <row r="3" ht="22.5" spans="1:8">
      <c r="A3" s="51" t="s">
        <v>65</v>
      </c>
      <c r="B3" s="51" t="s">
        <v>80</v>
      </c>
      <c r="C3" s="51" t="s">
        <v>81</v>
      </c>
      <c r="D3" s="51" t="s">
        <v>82</v>
      </c>
      <c r="E3" s="51" t="s">
        <v>83</v>
      </c>
      <c r="F3" s="51" t="s">
        <v>84</v>
      </c>
      <c r="G3" s="51" t="s">
        <v>85</v>
      </c>
      <c r="H3" s="51" t="s">
        <v>16</v>
      </c>
    </row>
    <row r="4" spans="1:8">
      <c r="A4" s="15" t="s">
        <v>86</v>
      </c>
      <c r="B4" s="52">
        <v>10</v>
      </c>
      <c r="C4" s="53">
        <v>45302</v>
      </c>
      <c r="D4" s="20">
        <v>30</v>
      </c>
      <c r="E4" s="53">
        <v>45305</v>
      </c>
      <c r="F4" s="15" t="str">
        <f>IF(C4+D4&gt;=E4,"Não","sim")</f>
        <v>Não</v>
      </c>
      <c r="G4" s="15">
        <f>IF(F4="não",0,E4-(C4+D4))</f>
        <v>0</v>
      </c>
      <c r="H4" s="22" t="s">
        <v>87</v>
      </c>
    </row>
    <row r="5" spans="1:8">
      <c r="A5" s="15" t="s">
        <v>88</v>
      </c>
      <c r="B5" s="52">
        <v>15</v>
      </c>
      <c r="C5" s="53">
        <v>45343</v>
      </c>
      <c r="D5" s="20">
        <v>7</v>
      </c>
      <c r="E5" s="53">
        <v>45343</v>
      </c>
      <c r="F5" s="15" t="str">
        <f>IF(C5+D5&gt;=E5,"Não","sim")</f>
        <v>Não</v>
      </c>
      <c r="G5" s="15">
        <f>IF(F5="não",0,E5-(C5+D5))</f>
        <v>0</v>
      </c>
      <c r="H5" s="15"/>
    </row>
    <row r="6" spans="1:8">
      <c r="A6" s="15" t="s">
        <v>89</v>
      </c>
      <c r="B6" s="52">
        <v>150</v>
      </c>
      <c r="C6" s="53">
        <v>45345</v>
      </c>
      <c r="D6" s="20">
        <v>2</v>
      </c>
      <c r="E6" s="53">
        <v>45355</v>
      </c>
      <c r="F6" s="15" t="str">
        <f>IF(C6+D6&gt;=E6,"Não","sim")</f>
        <v>sim</v>
      </c>
      <c r="G6" s="15">
        <f>IF(F6="não",0,E6-(C6+D6))</f>
        <v>8</v>
      </c>
      <c r="H6" s="15"/>
    </row>
    <row r="7" spans="1:8">
      <c r="A7" s="15" t="s">
        <v>90</v>
      </c>
      <c r="B7" s="52">
        <v>70</v>
      </c>
      <c r="C7" s="53">
        <v>45359</v>
      </c>
      <c r="D7" s="20">
        <v>5</v>
      </c>
      <c r="E7" s="53">
        <v>45369</v>
      </c>
      <c r="F7" s="15" t="str">
        <f>IF(C7+D7&gt;=E7,"Não","sim")</f>
        <v>sim</v>
      </c>
      <c r="G7" s="15">
        <f>IF(F7="não",0,E7-(C7+D7))</f>
        <v>5</v>
      </c>
      <c r="H7" s="15"/>
    </row>
    <row r="8" ht="6" customHeight="1"/>
    <row r="9" spans="1:3">
      <c r="A9" s="54" t="s">
        <v>16</v>
      </c>
      <c r="B9" s="47"/>
      <c r="C9" s="49"/>
    </row>
  </sheetData>
  <mergeCells count="3">
    <mergeCell ref="A1:H1"/>
    <mergeCell ref="B2:F2"/>
    <mergeCell ref="B9:C9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E8"/>
  <sheetViews>
    <sheetView zoomScale="190" zoomScaleNormal="190" workbookViewId="0">
      <selection activeCell="B5" sqref="B5"/>
    </sheetView>
  </sheetViews>
  <sheetFormatPr defaultColWidth="9.14285714285714" defaultRowHeight="12.75" outlineLevelRow="7" outlineLevelCol="4"/>
  <sheetData>
    <row r="1" spans="1:2">
      <c r="A1" t="s">
        <v>91</v>
      </c>
      <c r="B1">
        <v>0.025039251</v>
      </c>
    </row>
    <row r="2" spans="1:2">
      <c r="A2" t="s">
        <v>92</v>
      </c>
      <c r="B2">
        <v>7</v>
      </c>
    </row>
    <row r="4" spans="1:5">
      <c r="A4" s="40" t="s">
        <v>93</v>
      </c>
      <c r="B4" s="40"/>
      <c r="C4" s="40"/>
      <c r="E4" t="s">
        <v>94</v>
      </c>
    </row>
    <row r="5" spans="1:5">
      <c r="A5" s="41" t="s">
        <v>95</v>
      </c>
      <c r="B5" s="42">
        <v>10</v>
      </c>
      <c r="E5" s="42">
        <v>1000</v>
      </c>
    </row>
    <row r="7" spans="1:5">
      <c r="A7" t="s">
        <v>96</v>
      </c>
      <c r="B7" t="s">
        <v>97</v>
      </c>
      <c r="C7" t="s">
        <v>98</v>
      </c>
      <c r="E7" t="s">
        <v>99</v>
      </c>
    </row>
    <row r="8" spans="1:3">
      <c r="A8">
        <v>2</v>
      </c>
      <c r="B8">
        <v>10</v>
      </c>
      <c r="C8">
        <v>9</v>
      </c>
    </row>
  </sheetData>
  <mergeCells count="1">
    <mergeCell ref="A4:C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17FF22"/>
  </sheetPr>
  <dimension ref="A1:G6"/>
  <sheetViews>
    <sheetView zoomScale="205" zoomScaleNormal="205" workbookViewId="0">
      <selection activeCell="A4" sqref="A4:F6"/>
    </sheetView>
  </sheetViews>
  <sheetFormatPr defaultColWidth="9.14285714285714" defaultRowHeight="12.75" outlineLevelRow="5" outlineLevelCol="6"/>
  <cols>
    <col min="2" max="6" width="9.28571428571429"/>
    <col min="7" max="7" width="12.8571428571429" customWidth="1"/>
  </cols>
  <sheetData>
    <row r="1" spans="1:1">
      <c r="A1" t="s">
        <v>100</v>
      </c>
    </row>
    <row r="2" ht="14.25" spans="1:7">
      <c r="A2" s="37" t="s">
        <v>101</v>
      </c>
      <c r="B2" s="37"/>
      <c r="C2" s="37"/>
      <c r="D2" s="37"/>
      <c r="E2" s="37"/>
      <c r="F2" s="37"/>
      <c r="G2" s="37"/>
    </row>
    <row r="3" spans="1:7">
      <c r="A3" s="21" t="s">
        <v>65</v>
      </c>
      <c r="B3" s="21" t="s">
        <v>102</v>
      </c>
      <c r="C3" s="21" t="s">
        <v>103</v>
      </c>
      <c r="D3" s="21" t="s">
        <v>104</v>
      </c>
      <c r="E3" s="21" t="s">
        <v>105</v>
      </c>
      <c r="F3" s="21" t="s">
        <v>106</v>
      </c>
      <c r="G3" s="21" t="s">
        <v>107</v>
      </c>
    </row>
    <row r="4" spans="1:7">
      <c r="A4" s="15" t="s">
        <v>108</v>
      </c>
      <c r="B4" s="38">
        <f ca="1">RANDBETWEEN(400,800)/10</f>
        <v>63.4</v>
      </c>
      <c r="C4" s="38">
        <f ca="1">RANDBETWEEN(400,800)/10</f>
        <v>46</v>
      </c>
      <c r="D4" s="38">
        <f ca="1">RANDBETWEEN(400,800)/10</f>
        <v>76.5</v>
      </c>
      <c r="E4" s="38">
        <f ca="1">RANDBETWEEN(400,800)/10</f>
        <v>71.1</v>
      </c>
      <c r="F4" s="38">
        <f ca="1">RANDBETWEEN(400,800)/10</f>
        <v>72.4</v>
      </c>
      <c r="G4" s="39">
        <f ca="1">MAX(B4:F4)/MIN(B4:F4)-1</f>
        <v>0.66304347826087</v>
      </c>
    </row>
    <row r="5" spans="1:7">
      <c r="A5" s="15" t="s">
        <v>109</v>
      </c>
      <c r="B5" s="38">
        <f ca="1">RANDBETWEEN(400,800)/10</f>
        <v>49.7</v>
      </c>
      <c r="C5" s="38">
        <f ca="1">RANDBETWEEN(400,800)/10</f>
        <v>42</v>
      </c>
      <c r="D5" s="38">
        <f ca="1">RANDBETWEEN(400,800)/10</f>
        <v>56.9</v>
      </c>
      <c r="E5" s="38">
        <f ca="1">RANDBETWEEN(400,800)/10</f>
        <v>61.1</v>
      </c>
      <c r="F5" s="38">
        <f ca="1">RANDBETWEEN(400,800)/10</f>
        <v>40.9</v>
      </c>
      <c r="G5" s="39">
        <f ca="1">MAX(B5:F5)/MIN(B5:F5)-1</f>
        <v>0.493887530562347</v>
      </c>
    </row>
    <row r="6" spans="1:7">
      <c r="A6" s="15" t="s">
        <v>110</v>
      </c>
      <c r="B6" s="38">
        <f ca="1">RANDBETWEEN(400,800)/10</f>
        <v>79.8</v>
      </c>
      <c r="C6" s="38">
        <f ca="1">RANDBETWEEN(400,800)/10</f>
        <v>78.2</v>
      </c>
      <c r="D6" s="38">
        <f ca="1">RANDBETWEEN(400,800)/10</f>
        <v>52.3</v>
      </c>
      <c r="E6" s="38">
        <f ca="1">RANDBETWEEN(400,800)/10</f>
        <v>45.6</v>
      </c>
      <c r="F6" s="38">
        <f ca="1">RANDBETWEEN(400,800)/10</f>
        <v>61.7</v>
      </c>
      <c r="G6" s="39">
        <f ca="1">MAX(B6:F6)/MIN(B6:F6)-1</f>
        <v>0.75</v>
      </c>
    </row>
  </sheetData>
  <mergeCells count="1">
    <mergeCell ref="A2:G2"/>
  </mergeCells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500EE"/>
  </sheetPr>
  <dimension ref="A1:B13"/>
  <sheetViews>
    <sheetView zoomScale="160" zoomScaleNormal="160" topLeftCell="A9" workbookViewId="0">
      <selection activeCell="N24" sqref="N24"/>
    </sheetView>
  </sheetViews>
  <sheetFormatPr defaultColWidth="9.14285714285714" defaultRowHeight="12.75" outlineLevelCol="1"/>
  <cols>
    <col min="2" max="2" width="6.42857142857143" customWidth="1"/>
  </cols>
  <sheetData>
    <row r="1" spans="1:1">
      <c r="A1" t="s">
        <v>111</v>
      </c>
    </row>
    <row r="2" spans="1:1">
      <c r="A2" t="s">
        <v>112</v>
      </c>
    </row>
    <row r="4" spans="1:2">
      <c r="A4" s="36" t="s">
        <v>18</v>
      </c>
      <c r="B4" s="36" t="s">
        <v>26</v>
      </c>
    </row>
    <row r="5" spans="1:2">
      <c r="A5" s="15" t="s">
        <v>113</v>
      </c>
      <c r="B5" s="20">
        <f ca="1">RANDBETWEEN(600,1000)/100</f>
        <v>9.71</v>
      </c>
    </row>
    <row r="6" spans="1:2">
      <c r="A6" s="15" t="s">
        <v>114</v>
      </c>
      <c r="B6" s="20">
        <f ca="1">RANDBETWEEN(600,1000)/100</f>
        <v>8.92</v>
      </c>
    </row>
    <row r="7" spans="1:2">
      <c r="A7" s="15" t="s">
        <v>115</v>
      </c>
      <c r="B7" s="20">
        <f ca="1">RANDBETWEEN(600,1000)/100</f>
        <v>6.82</v>
      </c>
    </row>
    <row r="8" spans="1:2">
      <c r="A8" s="15" t="s">
        <v>116</v>
      </c>
      <c r="B8" s="20">
        <f ca="1">RANDBETWEEN(600,1000)/100</f>
        <v>9.04</v>
      </c>
    </row>
    <row r="9" spans="1:2">
      <c r="A9" s="15" t="s">
        <v>117</v>
      </c>
      <c r="B9" s="20">
        <f ca="1">RANDBETWEEN(600,1000)/100</f>
        <v>6.11</v>
      </c>
    </row>
    <row r="11" spans="1:2">
      <c r="A11" t="s">
        <v>118</v>
      </c>
      <c r="B11">
        <f ca="1">RANDBETWEEN(1,10)</f>
        <v>3</v>
      </c>
    </row>
    <row r="12" spans="1:2">
      <c r="A12" t="s">
        <v>119</v>
      </c>
      <c r="B12">
        <f ca="1">RANDBETWEEN(1,10)</f>
        <v>3</v>
      </c>
    </row>
    <row r="13" spans="1:2">
      <c r="A13" t="s">
        <v>120</v>
      </c>
      <c r="B13">
        <f ca="1">RANDBETWEEN(1,10)</f>
        <v>7</v>
      </c>
    </row>
  </sheetData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F9"/>
  <sheetViews>
    <sheetView zoomScale="295" zoomScaleNormal="295" workbookViewId="0">
      <selection activeCell="G12" sqref="F12:G12"/>
    </sheetView>
  </sheetViews>
  <sheetFormatPr defaultColWidth="9.14285714285714" defaultRowHeight="12.75" outlineLevelCol="5"/>
  <sheetData>
    <row r="1" spans="1:5">
      <c r="A1" t="s">
        <v>121</v>
      </c>
      <c r="E1" t="s">
        <v>122</v>
      </c>
    </row>
    <row r="2" spans="1:6">
      <c r="A2" s="8" t="s">
        <v>123</v>
      </c>
      <c r="B2" s="8"/>
      <c r="C2" s="8"/>
      <c r="E2" s="33" t="s">
        <v>124</v>
      </c>
      <c r="F2" s="34"/>
    </row>
    <row r="3" spans="1:6">
      <c r="A3" s="35" t="s">
        <v>20</v>
      </c>
      <c r="B3" s="35" t="s">
        <v>125</v>
      </c>
      <c r="C3" s="35" t="s">
        <v>56</v>
      </c>
      <c r="E3" s="33" t="s">
        <v>126</v>
      </c>
      <c r="F3" s="15">
        <f ca="1">RANDBETWEEN(-100,100)</f>
        <v>-6</v>
      </c>
    </row>
    <row r="4" spans="1:6">
      <c r="A4" s="35" t="s">
        <v>127</v>
      </c>
      <c r="B4" s="15">
        <f ca="1" t="shared" ref="B4:B9" si="0">RANDBETWEEN(1,10)</f>
        <v>1</v>
      </c>
      <c r="C4" s="15">
        <f ca="1" t="shared" ref="C4:C9" si="1">RANDBETWEEN(1,10)</f>
        <v>8</v>
      </c>
      <c r="E4" s="33" t="s">
        <v>128</v>
      </c>
      <c r="F4" s="15">
        <f ca="1" t="shared" ref="F4:F9" si="2">RANDBETWEEN(-100,100)</f>
        <v>-37</v>
      </c>
    </row>
    <row r="5" spans="1:6">
      <c r="A5" s="35" t="s">
        <v>129</v>
      </c>
      <c r="B5" s="15">
        <f ca="1" t="shared" si="0"/>
        <v>4</v>
      </c>
      <c r="C5" s="15">
        <f ca="1" t="shared" si="1"/>
        <v>4</v>
      </c>
      <c r="E5" s="33" t="s">
        <v>130</v>
      </c>
      <c r="F5" s="15">
        <f ca="1" t="shared" si="2"/>
        <v>-77</v>
      </c>
    </row>
    <row r="6" spans="1:6">
      <c r="A6" s="35" t="s">
        <v>131</v>
      </c>
      <c r="B6" s="15">
        <f ca="1" t="shared" si="0"/>
        <v>5</v>
      </c>
      <c r="C6" s="15">
        <f ca="1" t="shared" si="1"/>
        <v>1</v>
      </c>
      <c r="E6" s="33" t="s">
        <v>132</v>
      </c>
      <c r="F6" s="15">
        <f ca="1" t="shared" si="2"/>
        <v>17</v>
      </c>
    </row>
    <row r="7" spans="1:6">
      <c r="A7" s="35" t="s">
        <v>133</v>
      </c>
      <c r="B7" s="15">
        <f ca="1" t="shared" si="0"/>
        <v>7</v>
      </c>
      <c r="C7" s="15">
        <f ca="1" t="shared" si="1"/>
        <v>8</v>
      </c>
      <c r="E7" s="33" t="s">
        <v>134</v>
      </c>
      <c r="F7" s="15">
        <f ca="1" t="shared" si="2"/>
        <v>10</v>
      </c>
    </row>
    <row r="8" spans="1:6">
      <c r="A8" s="35" t="s">
        <v>135</v>
      </c>
      <c r="B8" s="15">
        <f ca="1" t="shared" si="0"/>
        <v>7</v>
      </c>
      <c r="C8" s="15">
        <f ca="1" t="shared" si="1"/>
        <v>5</v>
      </c>
      <c r="E8" s="33" t="s">
        <v>136</v>
      </c>
      <c r="F8" s="15">
        <f ca="1" t="shared" si="2"/>
        <v>36</v>
      </c>
    </row>
    <row r="9" spans="1:6">
      <c r="A9" s="35" t="s">
        <v>137</v>
      </c>
      <c r="B9" s="15">
        <f ca="1" t="shared" si="0"/>
        <v>8</v>
      </c>
      <c r="C9" s="15">
        <f ca="1" t="shared" si="1"/>
        <v>4</v>
      </c>
      <c r="E9" s="33" t="s">
        <v>138</v>
      </c>
      <c r="F9" s="15">
        <f ca="1" t="shared" si="2"/>
        <v>-58</v>
      </c>
    </row>
  </sheetData>
  <mergeCells count="1">
    <mergeCell ref="A2:C2"/>
  </mergeCells>
  <conditionalFormatting sqref="F3:F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{cfdfeaf0-5670-40a2-91c7-d4d85d91bff5}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1c89ae9-e5f1-401c-ac6a-c0f184760b3c}">
            <x14:iconSet iconSet="3Stars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</x14:iconSet>
          </x14:cfRule>
          <xm:sqref>C4</xm:sqref>
        </x14:conditionalFormatting>
        <x14:conditionalFormatting xmlns:xm="http://schemas.microsoft.com/office/excel/2006/main">
          <x14:cfRule type="iconSet" priority="3" id="{01abcfe7-307e-4901-94a4-0af8a3e2d91c}">
            <x14:iconSet iconSet="3Stars" showValue="0">
              <x14:cfvo type="percent">
                <xm:f>0</xm:f>
              </x14:cfvo>
              <x14:cfvo type="num">
                <xm:f>3</xm:f>
              </x14:cfvo>
              <x14:cfvo type="num">
                <xm:f>6</xm:f>
              </x14:cfvo>
            </x14:iconSet>
          </x14:cfRule>
          <xm:sqref>C5:C9</xm:sqref>
        </x14:conditionalFormatting>
        <x14:conditionalFormatting xmlns:xm="http://schemas.microsoft.com/office/excel/2006/main">
          <x14:cfRule type="dataBar" id="{cfdfeaf0-5670-40a2-91c7-d4d85d91bf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F3:F9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F16"/>
  <sheetViews>
    <sheetView zoomScale="265" zoomScaleNormal="265" workbookViewId="0">
      <selection activeCell="A9" sqref="A9:F9"/>
    </sheetView>
  </sheetViews>
  <sheetFormatPr defaultColWidth="9.14285714285714" defaultRowHeight="12.75" outlineLevelCol="5"/>
  <cols>
    <col min="2" max="3" width="14.4285714285714" customWidth="1"/>
    <col min="4" max="4" width="11.5714285714286" customWidth="1"/>
    <col min="6" max="6" width="11.8571428571429"/>
  </cols>
  <sheetData>
    <row r="1" spans="1:1">
      <c r="A1" t="s">
        <v>139</v>
      </c>
    </row>
    <row r="2" spans="1:6">
      <c r="A2" s="21" t="s">
        <v>18</v>
      </c>
      <c r="B2" s="21" t="s">
        <v>140</v>
      </c>
      <c r="C2" s="21" t="s">
        <v>141</v>
      </c>
      <c r="D2" s="21" t="s">
        <v>142</v>
      </c>
      <c r="E2" s="21" t="s">
        <v>143</v>
      </c>
      <c r="F2" s="21" t="s">
        <v>144</v>
      </c>
    </row>
    <row r="3" spans="1:6">
      <c r="A3" s="15" t="s">
        <v>145</v>
      </c>
      <c r="B3" s="15" t="s">
        <v>146</v>
      </c>
      <c r="C3" s="15" t="s">
        <v>147</v>
      </c>
      <c r="D3" s="15" t="s">
        <v>148</v>
      </c>
      <c r="E3" s="15" t="s">
        <v>149</v>
      </c>
      <c r="F3" s="22">
        <v>3500</v>
      </c>
    </row>
    <row r="4" spans="1:6">
      <c r="A4" s="15" t="s">
        <v>150</v>
      </c>
      <c r="B4" s="15" t="s">
        <v>151</v>
      </c>
      <c r="C4" s="15" t="s">
        <v>152</v>
      </c>
      <c r="D4" s="15" t="s">
        <v>153</v>
      </c>
      <c r="E4" s="15" t="s">
        <v>154</v>
      </c>
      <c r="F4" s="22">
        <v>3501</v>
      </c>
    </row>
    <row r="5" spans="1:6">
      <c r="A5" s="15" t="s">
        <v>155</v>
      </c>
      <c r="B5" s="15" t="s">
        <v>156</v>
      </c>
      <c r="C5" s="15" t="s">
        <v>157</v>
      </c>
      <c r="D5" s="15" t="s">
        <v>153</v>
      </c>
      <c r="E5" s="15" t="s">
        <v>154</v>
      </c>
      <c r="F5" s="22">
        <v>3502</v>
      </c>
    </row>
    <row r="6" spans="1:6">
      <c r="A6" s="15" t="s">
        <v>158</v>
      </c>
      <c r="B6" s="15" t="s">
        <v>159</v>
      </c>
      <c r="C6" s="15" t="s">
        <v>160</v>
      </c>
      <c r="D6" s="15" t="s">
        <v>161</v>
      </c>
      <c r="E6" s="15" t="s">
        <v>149</v>
      </c>
      <c r="F6" s="22">
        <v>3503</v>
      </c>
    </row>
    <row r="7" spans="1:6">
      <c r="A7" s="15" t="s">
        <v>162</v>
      </c>
      <c r="B7" s="15" t="s">
        <v>163</v>
      </c>
      <c r="C7" s="15" t="s">
        <v>164</v>
      </c>
      <c r="D7" s="15" t="s">
        <v>153</v>
      </c>
      <c r="E7" s="15" t="s">
        <v>165</v>
      </c>
      <c r="F7" s="22">
        <v>3504</v>
      </c>
    </row>
    <row r="9" spans="1:6">
      <c r="A9" s="23" t="s">
        <v>166</v>
      </c>
      <c r="B9" s="23"/>
      <c r="C9" s="23"/>
      <c r="D9" s="23"/>
      <c r="E9" s="23"/>
      <c r="F9" s="23"/>
    </row>
    <row r="10" spans="1:6">
      <c r="A10" s="24" t="s">
        <v>18</v>
      </c>
      <c r="B10" s="25" t="s">
        <v>155</v>
      </c>
      <c r="C10" s="25"/>
      <c r="D10" s="25"/>
      <c r="E10" s="25"/>
      <c r="F10" s="25"/>
    </row>
    <row r="11" spans="1:6">
      <c r="A11" s="26" t="s">
        <v>142</v>
      </c>
      <c r="B11" s="26"/>
      <c r="C11" s="27" t="s">
        <v>143</v>
      </c>
      <c r="D11" s="26" t="s">
        <v>167</v>
      </c>
      <c r="E11" s="26"/>
      <c r="F11" s="26"/>
    </row>
    <row r="12" ht="26" customHeight="1" spans="1:6">
      <c r="A12" s="28" t="str">
        <f>VLOOKUP(B10,A3:F7,4,FALSE)</f>
        <v>Auxiliar</v>
      </c>
      <c r="B12" s="28"/>
      <c r="C12" s="29" t="str">
        <f>VLOOKUP(B10,A3:F7,5,FALSE)</f>
        <v>Vendas</v>
      </c>
      <c r="D12" s="30">
        <f>VLOOKUP(B10,A3:F7,6,FALSE)</f>
        <v>3502</v>
      </c>
      <c r="E12" s="31"/>
      <c r="F12" s="32"/>
    </row>
    <row r="16" ht="10" customHeight="1"/>
  </sheetData>
  <mergeCells count="6">
    <mergeCell ref="A9:F9"/>
    <mergeCell ref="B10:F10"/>
    <mergeCell ref="A11:B11"/>
    <mergeCell ref="D11:F11"/>
    <mergeCell ref="A12:B12"/>
    <mergeCell ref="D12:F1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A3551"/>
  </sheetPr>
  <dimension ref="A1:F7"/>
  <sheetViews>
    <sheetView zoomScale="295" zoomScaleNormal="295" workbookViewId="0">
      <selection activeCell="F15" sqref="F15"/>
    </sheetView>
  </sheetViews>
  <sheetFormatPr defaultColWidth="9.14285714285714" defaultRowHeight="12.75" outlineLevelRow="6" outlineLevelCol="5"/>
  <cols>
    <col min="2" max="2" width="14.3333333333333" customWidth="1"/>
    <col min="3" max="3" width="2.85714285714286" customWidth="1"/>
    <col min="4" max="4" width="5.57142857142857" customWidth="1"/>
    <col min="5" max="5" width="5.52380952380952" customWidth="1"/>
    <col min="6" max="6" width="12.4285714285714" customWidth="1"/>
  </cols>
  <sheetData>
    <row r="1" spans="1:2">
      <c r="A1" s="11" t="s">
        <v>168</v>
      </c>
      <c r="B1" s="12">
        <f>B3/(B4*B4)</f>
        <v>20.0692041522491</v>
      </c>
    </row>
    <row r="2" spans="1:6">
      <c r="A2" s="13" t="s">
        <v>18</v>
      </c>
      <c r="B2" s="14" t="s">
        <v>113</v>
      </c>
      <c r="D2" s="15"/>
      <c r="E2" s="16">
        <v>18.5</v>
      </c>
      <c r="F2" s="13" t="s">
        <v>169</v>
      </c>
    </row>
    <row r="3" spans="1:6">
      <c r="A3" s="13" t="s">
        <v>170</v>
      </c>
      <c r="B3" s="17">
        <v>58</v>
      </c>
      <c r="D3" s="16">
        <v>18.6</v>
      </c>
      <c r="E3" s="16">
        <v>24.9</v>
      </c>
      <c r="F3" s="13" t="s">
        <v>171</v>
      </c>
    </row>
    <row r="4" spans="1:6">
      <c r="A4" s="13" t="s">
        <v>172</v>
      </c>
      <c r="B4" s="18">
        <v>1.7</v>
      </c>
      <c r="D4" s="16">
        <v>25</v>
      </c>
      <c r="E4" s="16">
        <v>29.9</v>
      </c>
      <c r="F4" s="13" t="s">
        <v>173</v>
      </c>
    </row>
    <row r="5" spans="1:6">
      <c r="A5" s="19" t="s">
        <v>56</v>
      </c>
      <c r="B5" s="19"/>
      <c r="D5" s="16">
        <v>30</v>
      </c>
      <c r="E5" s="16">
        <v>34.9</v>
      </c>
      <c r="F5" s="13" t="s">
        <v>174</v>
      </c>
    </row>
    <row r="6" spans="1:6">
      <c r="A6" s="20" t="str">
        <f>IF(B1&lt;D3,F2,IF(B1&gt;E6,F7,IF(AND(B1&gt;=D3,B1&lt;D4),F3,IF(AND(B1&gt;=D4,B1&lt;D5),F4,IF(AND(B1&gt;=D5,B1&lt;D6),F5,IF(AND(B1&gt;=D6,B1&lt;D7),F6,"ERROR"))))))</f>
        <v>Peso ideal</v>
      </c>
      <c r="B6" s="20"/>
      <c r="D6" s="16">
        <v>35</v>
      </c>
      <c r="E6" s="16">
        <v>39.9</v>
      </c>
      <c r="F6" s="13" t="s">
        <v>175</v>
      </c>
    </row>
    <row r="7" spans="4:6">
      <c r="D7" s="16">
        <v>40</v>
      </c>
      <c r="E7" s="15"/>
      <c r="F7" s="13" t="s">
        <v>176</v>
      </c>
    </row>
  </sheetData>
  <mergeCells count="2">
    <mergeCell ref="A5:B5"/>
    <mergeCell ref="A6:B6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5"/>
  </sheetPr>
  <dimension ref="A1:C7"/>
  <sheetViews>
    <sheetView zoomScale="220" zoomScaleNormal="220" workbookViewId="0">
      <selection activeCell="A8" sqref="A8"/>
    </sheetView>
  </sheetViews>
  <sheetFormatPr defaultColWidth="9.14285714285714" defaultRowHeight="12.75" outlineLevelRow="6" outlineLevelCol="2"/>
  <cols>
    <col min="1" max="1" width="27.4" customWidth="1"/>
    <col min="2" max="2" width="4.15238095238095" customWidth="1"/>
    <col min="3" max="3" width="18.1809523809524" customWidth="1"/>
  </cols>
  <sheetData>
    <row r="1" spans="1:3">
      <c r="A1" s="8" t="s">
        <v>177</v>
      </c>
      <c r="C1" t="s">
        <v>178</v>
      </c>
    </row>
    <row r="2" spans="1:3">
      <c r="A2" s="9" t="str">
        <f ca="1">"Olá "&amp;'Aula 16'!B2&amp;",seu peso é "&amp;'Aula 16'!B3&amp;"kg e sua altura é "&amp;'Aula 16'!B4&amp;". seu IMC esta no "&amp;'Aula 16'!A6&amp;". Até o momento você viveu "&amp;DAYS360(C2,TODAY())&amp;" Dias."</f>
        <v>Olá Kaiky,seu peso é 58kg e sua altura é 1,7. seu IMC esta no Peso ideal. Até o momento você viveu 5466 Dias.</v>
      </c>
      <c r="C2" s="10">
        <v>39875</v>
      </c>
    </row>
    <row r="3" spans="1:1">
      <c r="A3" s="8"/>
    </row>
    <row r="4" spans="1:1">
      <c r="A4" s="8"/>
    </row>
    <row r="5" spans="1:1">
      <c r="A5" s="8"/>
    </row>
    <row r="6" spans="1:1">
      <c r="A6" s="8"/>
    </row>
    <row r="7" spans="1:1">
      <c r="A7" s="8"/>
    </row>
  </sheetData>
  <mergeCells count="1">
    <mergeCell ref="A2:A7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5"/>
  </sheetPr>
  <dimension ref="A1:F9"/>
  <sheetViews>
    <sheetView tabSelected="1" zoomScale="220" zoomScaleNormal="220" workbookViewId="0">
      <selection activeCell="F2" sqref="F2"/>
    </sheetView>
  </sheetViews>
  <sheetFormatPr defaultColWidth="9.14285714285714" defaultRowHeight="12.75" outlineLevelCol="5"/>
  <cols>
    <col min="3" max="3" width="14.4285714285714" customWidth="1"/>
    <col min="4" max="4" width="4.08571428571429" customWidth="1"/>
    <col min="6" max="6" width="18.4380952380952" customWidth="1"/>
  </cols>
  <sheetData>
    <row r="1" spans="1:6">
      <c r="A1" t="s">
        <v>179</v>
      </c>
      <c r="E1" s="1" t="s">
        <v>139</v>
      </c>
      <c r="F1" s="2"/>
    </row>
    <row r="2" spans="1:6">
      <c r="A2" s="3" t="s">
        <v>180</v>
      </c>
      <c r="B2" s="3" t="s">
        <v>181</v>
      </c>
      <c r="C2" s="3" t="s">
        <v>182</v>
      </c>
      <c r="E2" s="4" t="s">
        <v>18</v>
      </c>
      <c r="F2" s="5" t="s">
        <v>183</v>
      </c>
    </row>
    <row r="3" spans="1:6">
      <c r="A3" s="6" t="s">
        <v>184</v>
      </c>
      <c r="B3" s="6">
        <v>15</v>
      </c>
      <c r="C3" s="6" t="s">
        <v>185</v>
      </c>
      <c r="E3" s="7" t="s">
        <v>181</v>
      </c>
      <c r="F3" s="7" t="s">
        <v>182</v>
      </c>
    </row>
    <row r="4" spans="1:6">
      <c r="A4" s="6" t="s">
        <v>186</v>
      </c>
      <c r="B4" s="6">
        <v>23</v>
      </c>
      <c r="C4" s="6" t="s">
        <v>187</v>
      </c>
      <c r="E4" s="6">
        <f>VLOOKUP(F2,A2:C9,2)</f>
        <v>17</v>
      </c>
      <c r="F4" s="6" t="str">
        <f>VLOOKUP(F2,A2:C9,3)</f>
        <v>64 9 9999-4264</v>
      </c>
    </row>
    <row r="5" spans="1:3">
      <c r="A5" s="6" t="s">
        <v>188</v>
      </c>
      <c r="B5" s="6">
        <v>18</v>
      </c>
      <c r="C5" s="6" t="s">
        <v>189</v>
      </c>
    </row>
    <row r="6" spans="1:3">
      <c r="A6" s="6" t="s">
        <v>183</v>
      </c>
      <c r="B6" s="6">
        <v>20</v>
      </c>
      <c r="C6" s="6" t="s">
        <v>190</v>
      </c>
    </row>
    <row r="7" spans="1:3">
      <c r="A7" s="6" t="s">
        <v>115</v>
      </c>
      <c r="B7" s="6">
        <v>16</v>
      </c>
      <c r="C7" s="6" t="s">
        <v>191</v>
      </c>
    </row>
    <row r="8" spans="1:3">
      <c r="A8" s="6" t="s">
        <v>192</v>
      </c>
      <c r="B8" s="6">
        <v>21</v>
      </c>
      <c r="C8" s="6" t="s">
        <v>193</v>
      </c>
    </row>
    <row r="9" spans="1:3">
      <c r="A9" s="6" t="s">
        <v>194</v>
      </c>
      <c r="B9" s="6">
        <v>17</v>
      </c>
      <c r="C9" s="6" t="s">
        <v>195</v>
      </c>
    </row>
  </sheetData>
  <sheetProtection sheet="1" selectLockedCells="1" objects="1"/>
  <mergeCells count="1">
    <mergeCell ref="E1:F1"/>
  </mergeCells>
  <dataValidations count="2">
    <dataValidation type="list" allowBlank="1" showInputMessage="1" showErrorMessage="1" sqref="F2">
      <formula1>$A$3:$A$9</formula1>
    </dataValidation>
    <dataValidation type="whole" operator="between" allowBlank="1" showInputMessage="1" showErrorMessage="1" errorTitle="Você Não Leu 🤣" promptTitle="15-23" prompt="digite idades entre 15 e 23 anos" sqref="B3;B4:B9">
      <formula1>15</formula1>
      <formula2>23</formula2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Aula 1</vt:lpstr>
      <vt:lpstr>Aula 2</vt:lpstr>
      <vt:lpstr>Aula 3</vt:lpstr>
      <vt:lpstr>Aula 4</vt:lpstr>
      <vt:lpstr>Aula 5</vt:lpstr>
      <vt:lpstr>Aula 6</vt:lpstr>
      <vt:lpstr>Aula 7</vt:lpstr>
      <vt:lpstr>Aula 8</vt:lpstr>
      <vt:lpstr>Aula 9</vt:lpstr>
      <vt:lpstr>Aula 10</vt:lpstr>
      <vt:lpstr>Aula 11</vt:lpstr>
      <vt:lpstr>Aula 12</vt:lpstr>
      <vt:lpstr>Planilha13</vt:lpstr>
      <vt:lpstr>Aula 14</vt:lpstr>
      <vt:lpstr>Aula 15</vt:lpstr>
      <vt:lpstr>Aula 16</vt:lpstr>
      <vt:lpstr>Aula 17</vt:lpstr>
      <vt:lpstr>Aula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17</dc:creator>
  <cp:lastModifiedBy>PC 17</cp:lastModifiedBy>
  <dcterms:created xsi:type="dcterms:W3CDTF">2024-04-15T17:38:00Z</dcterms:created>
  <dcterms:modified xsi:type="dcterms:W3CDTF">2024-05-09T14:47:25Z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D860815A648E46989462B1C797CA6900_13</vt:lpwstr>
  </property>
  <property fmtid="{D5CDD505-2E9C-101B-9397-08002B2CF9AE}" pid="3" name="KSOProductBuildVer">
    <vt:lpwstr>1046-12.2.0.16909</vt:lpwstr>
  </property>
</Properties>
</file>