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AVÖ 1996R M" sheetId="1" state="visible" r:id="rId2"/>
    <sheet name="AVÖ 1996R F" sheetId="2" state="visible" r:id="rId3"/>
  </sheets>
  <definedNames>
    <definedName function="false" hidden="false" name="t0" vbProcedure="false">'AVÖ 1996R F'!$B$6</definedName>
    <definedName function="false" hidden="false" name="t0___1" vbProcedure="false">'AVÖ 1996R M'!$B$6</definedName>
    <definedName function="false" hidden="false" name="tau" vbProcedure="false">'AVÖ 1996R F'!$G$2</definedName>
    <definedName function="false" hidden="false" name="tau___1" vbProcedure="false">'AVÖ 1996R M'!$G$2</definedName>
    <definedName function="false" hidden="false" name="t_1" vbProcedure="false">'AVÖ 1996R F'!$B$7</definedName>
    <definedName function="false" hidden="false" name="t_1_" vbProcedure="false">'AVÖ 1996R F'!$B$9</definedName>
    <definedName function="false" hidden="false" name="t_1___0" vbProcedure="false">'AVÖ 1996R M'!$B$7</definedName>
    <definedName function="false" hidden="false" name="t_1____0" vbProcedure="false">'AVÖ 1996R M'!$B$9</definedName>
    <definedName function="false" hidden="false" name="t_2" vbProcedure="false">'AVÖ 1996R F'!$B$8</definedName>
    <definedName function="false" hidden="false" name="t_2_" vbProcedure="false">'AVÖ 1996R F'!$B$10</definedName>
    <definedName function="false" hidden="false" name="t_2___0" vbProcedure="false">'AVÖ 1996R M'!$B$8</definedName>
    <definedName function="false" hidden="false" name="t_2____0" vbProcedure="false">'AVÖ 1996R M'!$B$10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<sst xmlns="http://schemas.openxmlformats.org/spreadsheetml/2006/main" count="48" uniqueCount="28">
  <si>
    <t xml:space="preserve">Berechnung</t>
  </si>
  <si>
    <r>
      <rPr>
        <b val="true"/>
        <sz val="11"/>
        <rFont val="Arial"/>
        <family val="2"/>
      </rPr>
      <t xml:space="preserve">AVÖ 1996R Generationentafeln </t>
    </r>
    <r>
      <rPr>
        <b val="true"/>
        <sz val="14"/>
        <rFont val="Symbol"/>
        <family val="1"/>
        <charset val="2"/>
      </rPr>
      <t xml:space="preserve">t</t>
    </r>
  </si>
  <si>
    <t xml:space="preserve">i</t>
  </si>
  <si>
    <t xml:space="preserve">Männer</t>
  </si>
  <si>
    <t xml:space="preserve">netto !</t>
  </si>
  <si>
    <t xml:space="preserve">fixe Parameter</t>
  </si>
  <si>
    <t xml:space="preserve">x</t>
  </si>
  <si>
    <r>
      <rPr>
        <b val="true"/>
        <sz val="11"/>
        <rFont val="Arial"/>
        <family val="2"/>
      </rPr>
      <t xml:space="preserve">q</t>
    </r>
    <r>
      <rPr>
        <b val="true"/>
        <vertAlign val="subscript"/>
        <sz val="14"/>
        <rFont val="Arial"/>
        <family val="2"/>
      </rPr>
      <t xml:space="preserve">x</t>
    </r>
    <r>
      <rPr>
        <b val="true"/>
        <sz val="11"/>
        <rFont val="Arial"/>
        <family val="2"/>
      </rPr>
      <t xml:space="preserve">(</t>
    </r>
    <r>
      <rPr>
        <b val="true"/>
        <sz val="10"/>
        <rFont val="Arial"/>
        <family val="2"/>
      </rPr>
      <t xml:space="preserve">1991</t>
    </r>
    <r>
      <rPr>
        <b val="true"/>
        <sz val="11"/>
        <rFont val="Arial"/>
        <family val="2"/>
      </rPr>
      <t xml:space="preserve">)</t>
    </r>
  </si>
  <si>
    <r>
      <rPr>
        <b val="true"/>
        <sz val="11"/>
        <rFont val="Symbol"/>
        <family val="1"/>
        <charset val="2"/>
      </rPr>
      <t xml:space="preserve">l</t>
    </r>
    <r>
      <rPr>
        <b val="true"/>
        <vertAlign val="subscript"/>
        <sz val="14"/>
        <rFont val="Arial"/>
        <family val="2"/>
      </rPr>
      <t xml:space="preserve">x</t>
    </r>
    <r>
      <rPr>
        <b val="true"/>
        <vertAlign val="superscript"/>
        <sz val="14"/>
        <rFont val="Arial"/>
        <family val="2"/>
      </rPr>
      <t xml:space="preserve">(l)</t>
    </r>
  </si>
  <si>
    <r>
      <rPr>
        <b val="true"/>
        <sz val="11"/>
        <rFont val="Symbol"/>
        <family val="1"/>
        <charset val="2"/>
      </rPr>
      <t xml:space="preserve">l</t>
    </r>
    <r>
      <rPr>
        <b val="true"/>
        <vertAlign val="subscript"/>
        <sz val="14"/>
        <rFont val="Arial"/>
        <family val="2"/>
      </rPr>
      <t xml:space="preserve">x</t>
    </r>
    <r>
      <rPr>
        <b val="true"/>
        <vertAlign val="superscript"/>
        <sz val="14"/>
        <rFont val="Arial"/>
        <family val="2"/>
      </rPr>
      <t xml:space="preserve">(k)</t>
    </r>
  </si>
  <si>
    <r>
      <rPr>
        <b val="true"/>
        <sz val="11"/>
        <rFont val="Arial"/>
        <family val="2"/>
      </rPr>
      <t xml:space="preserve">G(1991,
</t>
    </r>
    <r>
      <rPr>
        <b val="true"/>
        <sz val="14"/>
        <rFont val="Symbol"/>
        <family val="1"/>
        <charset val="2"/>
      </rPr>
      <t xml:space="preserve">t</t>
    </r>
    <r>
      <rPr>
        <b val="true"/>
        <sz val="11"/>
        <rFont val="Arial"/>
        <family val="2"/>
      </rPr>
      <t xml:space="preserve">+x)</t>
    </r>
  </si>
  <si>
    <t xml:space="preserve">t</t>
  </si>
  <si>
    <r>
      <rPr>
        <b val="true"/>
        <sz val="11"/>
        <rFont val="Arial"/>
        <family val="2"/>
      </rPr>
      <t xml:space="preserve">q</t>
    </r>
    <r>
      <rPr>
        <b val="true"/>
        <vertAlign val="subscript"/>
        <sz val="14"/>
        <rFont val="Arial"/>
        <family val="2"/>
      </rPr>
      <t xml:space="preserve">x</t>
    </r>
    <r>
      <rPr>
        <b val="true"/>
        <vertAlign val="superscript"/>
        <sz val="16"/>
        <rFont val="Symbol"/>
        <family val="1"/>
        <charset val="2"/>
      </rPr>
      <t xml:space="preserve">t</t>
    </r>
    <r>
      <rPr>
        <b val="true"/>
        <sz val="10"/>
        <rFont val="Arial"/>
        <family val="2"/>
      </rPr>
      <t xml:space="preserve">    "netto"</t>
    </r>
  </si>
  <si>
    <t xml:space="preserve">Abschlag "Gruppen"</t>
  </si>
  <si>
    <r>
      <rPr>
        <b val="true"/>
        <sz val="11"/>
        <rFont val="Arial"/>
        <family val="2"/>
      </rPr>
      <t xml:space="preserve">q</t>
    </r>
    <r>
      <rPr>
        <b val="true"/>
        <vertAlign val="subscript"/>
        <sz val="14"/>
        <rFont val="Arial"/>
        <family val="2"/>
      </rPr>
      <t xml:space="preserve">x</t>
    </r>
    <r>
      <rPr>
        <b val="true"/>
        <vertAlign val="superscript"/>
        <sz val="16"/>
        <rFont val="Symbol"/>
        <family val="1"/>
        <charset val="2"/>
      </rPr>
      <t xml:space="preserve">t</t>
    </r>
    <r>
      <rPr>
        <b val="true"/>
        <vertAlign val="superscript"/>
        <sz val="14"/>
        <rFont val="Arial"/>
        <family val="2"/>
      </rPr>
      <t xml:space="preserve">   </t>
    </r>
    <r>
      <rPr>
        <b val="true"/>
        <vertAlign val="superscript"/>
        <sz val="11"/>
        <rFont val="Arial"/>
        <family val="2"/>
      </rPr>
      <t xml:space="preserve"> </t>
    </r>
    <r>
      <rPr>
        <b val="true"/>
        <sz val="10"/>
        <rFont val="Arial"/>
        <family val="2"/>
      </rPr>
      <t xml:space="preserve">"Gruppen"</t>
    </r>
  </si>
  <si>
    <t xml:space="preserve">Abschlag "Einzel"</t>
  </si>
  <si>
    <r>
      <rPr>
        <b val="true"/>
        <sz val="11"/>
        <rFont val="Arial"/>
        <family val="2"/>
      </rPr>
      <t xml:space="preserve">q</t>
    </r>
    <r>
      <rPr>
        <b val="true"/>
        <vertAlign val="subscript"/>
        <sz val="14"/>
        <rFont val="Arial"/>
        <family val="2"/>
      </rPr>
      <t xml:space="preserve">x</t>
    </r>
    <r>
      <rPr>
        <b val="true"/>
        <vertAlign val="superscript"/>
        <sz val="16"/>
        <rFont val="Symbol"/>
        <family val="1"/>
        <charset val="2"/>
      </rPr>
      <t xml:space="preserve">t   </t>
    </r>
    <r>
      <rPr>
        <b val="true"/>
        <sz val="10"/>
        <rFont val="Arial"/>
        <family val="2"/>
      </rPr>
      <t xml:space="preserve"> "Einzel"</t>
    </r>
  </si>
  <si>
    <t xml:space="preserve">lx</t>
  </si>
  <si>
    <t xml:space="preserve">Dx</t>
  </si>
  <si>
    <t xml:space="preserve">Nx</t>
  </si>
  <si>
    <t xml:space="preserve">äx</t>
  </si>
  <si>
    <t xml:space="preserve">Periode</t>
  </si>
  <si>
    <t xml:space="preserve">t0</t>
  </si>
  <si>
    <t xml:space="preserve">t_1</t>
  </si>
  <si>
    <t xml:space="preserve">t_2</t>
  </si>
  <si>
    <t xml:space="preserve">t_1_</t>
  </si>
  <si>
    <t xml:space="preserve">t_2_</t>
  </si>
  <si>
    <t xml:space="preserve">Frauen</t>
  </si>
</sst>
</file>

<file path=xl/styles.xml><?xml version="1.0" encoding="utf-8"?>
<styleSheet xmlns="http://schemas.openxmlformats.org/spreadsheetml/2006/main">
  <numFmts count="23">
    <numFmt numFmtId="164" formatCode="General"/>
    <numFmt numFmtId="165" formatCode="#,##0\ ;\-#,##0\ ;&quot; - &quot;;@\ "/>
    <numFmt numFmtId="166" formatCode="#,##0;[RED]\-#,##0"/>
    <numFmt numFmtId="167" formatCode="#,##0&quot;       &quot;;\-#,##0&quot;       &quot;;&quot; -       &quot;;@\ "/>
    <numFmt numFmtId="168" formatCode="#,##0.00\ ;\-#,##0.00\ ;&quot; -&quot;#\ ;@\ "/>
    <numFmt numFmtId="169" formatCode="#,##0.00;[RED]\-#,##0.00"/>
    <numFmt numFmtId="170" formatCode="#,##0.00&quot;       &quot;;\-#,##0.00&quot;       &quot;;&quot; -&quot;#&quot;       &quot;;@\ "/>
    <numFmt numFmtId="171" formatCode="&quot; ÖS &quot;#,##0\ ;&quot;-ÖS &quot;#,##0\ ;&quot; ÖS - &quot;;@\ "/>
    <numFmt numFmtId="172" formatCode="&quot;ÖS &quot;#,##0;[RED]&quot;-ÖS &quot;#,##0"/>
    <numFmt numFmtId="173" formatCode="#,##0&quot; DM &quot;;\-#,##0&quot; DM &quot;;&quot; - DM &quot;;@\ "/>
    <numFmt numFmtId="174" formatCode="#,##0&quot; DM&quot;;[RED]\-#,##0&quot; DM&quot;"/>
    <numFmt numFmtId="175" formatCode="&quot; ÖS &quot;#,##0.00\ ;&quot;-ÖS &quot;#,##0.00\ ;&quot; ÖS -&quot;#\ ;@\ "/>
    <numFmt numFmtId="176" formatCode="&quot;ÖS &quot;#,##0.00;[RED]&quot;-ÖS &quot;#,##0.00"/>
    <numFmt numFmtId="177" formatCode="#,##0.00&quot; DM &quot;;\-#,##0.00&quot; DM &quot;;&quot; -&quot;#&quot; DM &quot;;@\ "/>
    <numFmt numFmtId="178" formatCode="#,##0.00&quot; DM&quot;;[RED]\-#,##0.00&quot; DM&quot;"/>
    <numFmt numFmtId="179" formatCode="0.00E+00"/>
    <numFmt numFmtId="180" formatCode="0%"/>
    <numFmt numFmtId="181" formatCode="0.0000000"/>
    <numFmt numFmtId="182" formatCode="0.00000000"/>
    <numFmt numFmtId="183" formatCode="0"/>
    <numFmt numFmtId="184" formatCode="0.0000"/>
    <numFmt numFmtId="185" formatCode="0.000"/>
    <numFmt numFmtId="186" formatCode="0.00000"/>
  </numFmts>
  <fonts count="19">
    <font>
      <sz val="10"/>
      <name val="Palatino"/>
      <family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0"/>
      <name val="MS Sans Serif"/>
      <family val="2"/>
    </font>
    <font>
      <b val="true"/>
      <sz val="11"/>
      <name val="Arial"/>
      <family val="2"/>
    </font>
    <font>
      <b val="true"/>
      <sz val="14"/>
      <name val="Symbol"/>
      <family val="1"/>
      <charset val="2"/>
    </font>
    <font>
      <b val="true"/>
      <sz val="12"/>
      <color rgb="FF0000FF"/>
      <name val="Palatino"/>
      <family val="1"/>
    </font>
    <font>
      <b val="true"/>
      <vertAlign val="subscript"/>
      <sz val="14"/>
      <name val="Arial"/>
      <family val="2"/>
    </font>
    <font>
      <b val="true"/>
      <sz val="10"/>
      <name val="Arial"/>
      <family val="2"/>
    </font>
    <font>
      <b val="true"/>
      <sz val="11"/>
      <name val="Symbol"/>
      <family val="1"/>
      <charset val="2"/>
    </font>
    <font>
      <b val="true"/>
      <vertAlign val="superscript"/>
      <sz val="14"/>
      <name val="Arial"/>
      <family val="2"/>
    </font>
    <font>
      <b val="true"/>
      <vertAlign val="superscript"/>
      <sz val="16"/>
      <name val="Symbol"/>
      <family val="1"/>
      <charset val="2"/>
    </font>
    <font>
      <b val="true"/>
      <vertAlign val="superscript"/>
      <sz val="11"/>
      <name val="Arial"/>
      <family val="2"/>
    </font>
    <font>
      <sz val="11"/>
      <name val="Arial"/>
      <family val="2"/>
    </font>
    <font>
      <b val="true"/>
      <sz val="10"/>
      <name val="Palatino"/>
      <family val="1"/>
    </font>
    <font>
      <b val="true"/>
      <sz val="10"/>
      <color rgb="FF0000FF"/>
      <name val="Palatino"/>
      <family val="1"/>
    </font>
    <font>
      <sz val="10"/>
      <color rgb="FF0000FF"/>
      <name val="Palatino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6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true" applyAlignment="false" applyProtection="false"/>
    <xf numFmtId="165" fontId="0" fillId="0" borderId="0" applyFont="true" applyBorder="true" applyAlignment="false" applyProtection="false"/>
    <xf numFmtId="166" fontId="0" fillId="0" borderId="0" applyFont="true" applyBorder="true" applyAlignment="false" applyProtection="false"/>
    <xf numFmtId="167" fontId="0" fillId="0" borderId="0" applyFont="true" applyBorder="true" applyAlignment="false" applyProtection="false"/>
    <xf numFmtId="166" fontId="0" fillId="0" borderId="0" applyFont="true" applyBorder="true" applyAlignment="false" applyProtection="false"/>
    <xf numFmtId="165" fontId="0" fillId="0" borderId="0" applyFont="true" applyBorder="true" applyAlignment="false" applyProtection="false"/>
    <xf numFmtId="167" fontId="0" fillId="0" borderId="0" applyFont="true" applyBorder="true" applyAlignment="false" applyProtection="false"/>
    <xf numFmtId="166" fontId="0" fillId="0" borderId="0" applyFont="true" applyBorder="true" applyAlignment="false" applyProtection="false"/>
    <xf numFmtId="168" fontId="0" fillId="0" borderId="0" applyFont="true" applyBorder="true" applyAlignment="false" applyProtection="false"/>
    <xf numFmtId="168" fontId="0" fillId="0" borderId="0" applyFont="true" applyBorder="true" applyAlignment="false" applyProtection="false"/>
    <xf numFmtId="169" fontId="0" fillId="0" borderId="0" applyFont="true" applyBorder="true" applyAlignment="false" applyProtection="false"/>
    <xf numFmtId="170" fontId="0" fillId="0" borderId="0" applyFont="true" applyBorder="true" applyAlignment="false" applyProtection="false"/>
    <xf numFmtId="169" fontId="0" fillId="0" borderId="0" applyFont="true" applyBorder="true" applyAlignment="false" applyProtection="false"/>
    <xf numFmtId="168" fontId="0" fillId="0" borderId="0" applyFont="true" applyBorder="true" applyAlignment="false" applyProtection="false"/>
    <xf numFmtId="170" fontId="0" fillId="0" borderId="0" applyFont="true" applyBorder="true" applyAlignment="false" applyProtection="false"/>
    <xf numFmtId="169" fontId="0" fillId="0" borderId="0" applyFont="true" applyBorder="tru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applyFont="true" applyBorder="true" applyAlignment="false" applyProtection="false"/>
    <xf numFmtId="171" fontId="0" fillId="0" borderId="0" applyFont="true" applyBorder="true" applyAlignment="false" applyProtection="false"/>
    <xf numFmtId="172" fontId="0" fillId="0" borderId="0" applyFont="true" applyBorder="true" applyAlignment="false" applyProtection="false"/>
    <xf numFmtId="173" fontId="0" fillId="0" borderId="0" applyFont="true" applyBorder="true" applyAlignment="false" applyProtection="false"/>
    <xf numFmtId="172" fontId="0" fillId="0" borderId="0" applyFont="true" applyBorder="true" applyAlignment="false" applyProtection="false"/>
    <xf numFmtId="171" fontId="0" fillId="0" borderId="0" applyFont="true" applyBorder="true" applyAlignment="false" applyProtection="false"/>
    <xf numFmtId="173" fontId="0" fillId="0" borderId="0" applyFont="true" applyBorder="true" applyAlignment="false" applyProtection="false"/>
    <xf numFmtId="172" fontId="0" fillId="0" borderId="0" applyFont="true" applyBorder="true" applyAlignment="false" applyProtection="false"/>
    <xf numFmtId="174" fontId="0" fillId="0" borderId="0" applyFont="true" applyBorder="true" applyAlignment="false" applyProtection="false"/>
    <xf numFmtId="174" fontId="0" fillId="0" borderId="0" applyFont="true" applyBorder="true" applyAlignment="false" applyProtection="false"/>
    <xf numFmtId="175" fontId="0" fillId="0" borderId="0" applyFont="true" applyBorder="true" applyAlignment="false" applyProtection="false"/>
    <xf numFmtId="175" fontId="0" fillId="0" borderId="0" applyFont="true" applyBorder="true" applyAlignment="false" applyProtection="false"/>
    <xf numFmtId="176" fontId="0" fillId="0" borderId="0" applyFont="true" applyBorder="true" applyAlignment="false" applyProtection="false"/>
    <xf numFmtId="177" fontId="0" fillId="0" borderId="0" applyFont="true" applyBorder="true" applyAlignment="false" applyProtection="false"/>
    <xf numFmtId="176" fontId="0" fillId="0" borderId="0" applyFont="true" applyBorder="true" applyAlignment="false" applyProtection="false"/>
    <xf numFmtId="175" fontId="0" fillId="0" borderId="0" applyFont="true" applyBorder="true" applyAlignment="false" applyProtection="false"/>
    <xf numFmtId="177" fontId="0" fillId="0" borderId="0" applyFont="true" applyBorder="true" applyAlignment="false" applyProtection="false"/>
    <xf numFmtId="176" fontId="0" fillId="0" borderId="0" applyFont="true" applyBorder="true" applyAlignment="false" applyProtection="false"/>
    <xf numFmtId="178" fontId="0" fillId="0" borderId="0" applyFont="true" applyBorder="true" applyAlignment="false" applyProtection="false"/>
    <xf numFmtId="178" fontId="0" fillId="0" borderId="0" applyFont="true" applyBorder="tru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4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4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4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43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4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43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4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4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42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43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80" fontId="0" fillId="0" borderId="0" xfId="43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4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42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1" fillId="0" borderId="0" xfId="4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4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42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0" borderId="0" xfId="42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6" fillId="0" borderId="0" xfId="4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4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4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81" fontId="4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82" fontId="4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81" fontId="4" fillId="0" borderId="0" xfId="42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83" fontId="0" fillId="0" borderId="0" xfId="43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84" fontId="0" fillId="0" borderId="0" xfId="43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85" fontId="0" fillId="0" borderId="0" xfId="43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86" fontId="0" fillId="0" borderId="0" xfId="43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4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5" fontId="0" fillId="0" borderId="0" xfId="43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4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42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42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0" borderId="0" xfId="4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79" fontId="0" fillId="0" borderId="0" xfId="42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0" borderId="0" xfId="42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4" fontId="6" fillId="0" borderId="0" xfId="4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1" fillId="0" borderId="0" xfId="42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0" borderId="0" xfId="42" applyFont="true" applyBorder="true" applyAlignment="true" applyProtection="true">
      <alignment horizontal="center" vertical="center" textRotation="0" wrapText="true" indent="0" shrinkToFit="false"/>
      <protection locked="true" hidden="true"/>
    </xf>
  </cellXfs>
  <cellStyles count="5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Dezimal [0]_1987 R" xfId="20" builtinId="53" customBuiltin="true"/>
    <cellStyle name="Dezimal [0]_1987 R Dia" xfId="21" builtinId="53" customBuiltin="true"/>
    <cellStyle name="Dezimal [0]_EROM-F" xfId="22" builtinId="53" customBuiltin="true"/>
    <cellStyle name="Dezimal [0]_G(t)" xfId="23" builtinId="53" customBuiltin="true"/>
    <cellStyle name="Dezimal [0]_G(t) (2)" xfId="24" builtinId="53" customBuiltin="true"/>
    <cellStyle name="Dezimal [0]_jährl Verb" xfId="25" builtinId="53" customBuiltin="true"/>
    <cellStyle name="Dezimal [0]_L80" xfId="26" builtinId="53" customBuiltin="true"/>
    <cellStyle name="Dezimal [0]_Modul1" xfId="27" builtinId="53" customBuiltin="true"/>
    <cellStyle name="Dezimal_1987 R" xfId="28" builtinId="53" customBuiltin="true"/>
    <cellStyle name="Dezimal_1987 R Dia" xfId="29" builtinId="53" customBuiltin="true"/>
    <cellStyle name="Dezimal_EROM-F" xfId="30" builtinId="53" customBuiltin="true"/>
    <cellStyle name="Dezimal_G(t)" xfId="31" builtinId="53" customBuiltin="true"/>
    <cellStyle name="Dezimal_G(t) (2)" xfId="32" builtinId="53" customBuiltin="true"/>
    <cellStyle name="Dezimal_jährl Verb" xfId="33" builtinId="53" customBuiltin="true"/>
    <cellStyle name="Dezimal_L80" xfId="34" builtinId="53" customBuiltin="true"/>
    <cellStyle name="Dezimal_Modul1" xfId="35" builtinId="53" customBuiltin="true"/>
    <cellStyle name="Standard_1987 R" xfId="36" builtinId="53" customBuiltin="true"/>
    <cellStyle name="Standard_1987 R Dia" xfId="37" builtinId="53" customBuiltin="true"/>
    <cellStyle name="Standard_EROM-F" xfId="38" builtinId="53" customBuiltin="true"/>
    <cellStyle name="Standard_G(t)" xfId="39" builtinId="53" customBuiltin="true"/>
    <cellStyle name="Standard_G(t) (2)" xfId="40" builtinId="53" customBuiltin="true"/>
    <cellStyle name="Standard_jährl Verb" xfId="41" builtinId="53" customBuiltin="true"/>
    <cellStyle name="Standard_Konstr f" xfId="42" builtinId="53" customBuiltin="true"/>
    <cellStyle name="Standard_Konstr m" xfId="43" builtinId="53" customBuiltin="true"/>
    <cellStyle name="Standard_L80" xfId="44" builtinId="53" customBuiltin="true"/>
    <cellStyle name="Standard_Modul1" xfId="45" builtinId="53" customBuiltin="true"/>
    <cellStyle name="Standard_RGL m" xfId="46" builtinId="53" customBuiltin="true"/>
    <cellStyle name="Währung [0]_1987 R" xfId="47" builtinId="53" customBuiltin="true"/>
    <cellStyle name="Währung [0]_1987 R Dia" xfId="48" builtinId="53" customBuiltin="true"/>
    <cellStyle name="Währung [0]_EROM-F" xfId="49" builtinId="53" customBuiltin="true"/>
    <cellStyle name="Währung [0]_G(t)" xfId="50" builtinId="53" customBuiltin="true"/>
    <cellStyle name="Währung [0]_G(t) (2)" xfId="51" builtinId="53" customBuiltin="true"/>
    <cellStyle name="Währung [0]_jährl Verb" xfId="52" builtinId="53" customBuiltin="true"/>
    <cellStyle name="Währung [0]_L80" xfId="53" builtinId="53" customBuiltin="true"/>
    <cellStyle name="Währung [0]_Modul1" xfId="54" builtinId="53" customBuiltin="true"/>
    <cellStyle name="Währung [0]_QX_SORT" xfId="55" builtinId="53" customBuiltin="true"/>
    <cellStyle name="Währung [0]_QY_SORT" xfId="56" builtinId="53" customBuiltin="true"/>
    <cellStyle name="Währung_1987 R" xfId="57" builtinId="53" customBuiltin="true"/>
    <cellStyle name="Währung_1987 R Dia" xfId="58" builtinId="53" customBuiltin="true"/>
    <cellStyle name="Währung_EROM-F" xfId="59" builtinId="53" customBuiltin="true"/>
    <cellStyle name="Währung_G(t)" xfId="60" builtinId="53" customBuiltin="true"/>
    <cellStyle name="Währung_G(t) (2)" xfId="61" builtinId="53" customBuiltin="true"/>
    <cellStyle name="Währung_jährl Verb" xfId="62" builtinId="53" customBuiltin="true"/>
    <cellStyle name="Währung_L80" xfId="63" builtinId="53" customBuiltin="true"/>
    <cellStyle name="Währung_Modul1" xfId="64" builtinId="53" customBuiltin="true"/>
    <cellStyle name="Währung_QX_SORT" xfId="65" builtinId="53" customBuiltin="true"/>
    <cellStyle name="Währung_QY_SORT" xfId="66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18"/>
  <sheetViews>
    <sheetView windowProtection="tru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65535" ySplit="4" topLeftCell="B84" activePane="bottomRight" state="frozen"/>
      <selection pane="topLeft" activeCell="C1" activeCellId="0" sqref="C1"/>
      <selection pane="topRight" activeCell="B1" activeCellId="0" sqref="B1"/>
      <selection pane="bottomLeft" activeCell="C84" activeCellId="0" sqref="C84"/>
      <selection pane="bottomRight" activeCell="M118" activeCellId="0" sqref="M118"/>
    </sheetView>
  </sheetViews>
  <sheetFormatPr defaultRowHeight="12.8"/>
  <cols>
    <col collapsed="false" hidden="true" max="2" min="1" style="0" width="0"/>
    <col collapsed="false" hidden="false" max="3" min="3" style="0" width="5.46022727272727"/>
    <col collapsed="false" hidden="false" max="7" min="4" style="0" width="12.7272727272727"/>
    <col collapsed="false" hidden="false" max="8" min="8" style="0" width="5.46022727272727"/>
    <col collapsed="false" hidden="false" max="14" min="9" style="0" width="12.7272727272727"/>
    <col collapsed="false" hidden="false" max="15" min="15" style="0" width="11.9090909090909"/>
    <col collapsed="false" hidden="false" max="17" min="16" style="0" width="12.5681818181818"/>
    <col collapsed="false" hidden="false" max="18" min="18" style="0" width="11.9090909090909"/>
    <col collapsed="false" hidden="false" max="19" min="19" style="0" width="8.59659090909091"/>
    <col collapsed="false" hidden="false" max="20" min="20" style="0" width="5.11931818181818"/>
    <col collapsed="false" hidden="false" max="256" min="21" style="0" width="11.9090909090909"/>
    <col collapsed="false" hidden="false" max="1025" min="257" style="0" width="12.8295454545455"/>
  </cols>
  <sheetData>
    <row r="1" customFormat="false" ht="13.3" hidden="false" customHeight="false" outlineLevel="0" collapsed="false">
      <c r="A1" s="1"/>
      <c r="B1" s="1"/>
      <c r="C1" s="2" t="s">
        <v>0</v>
      </c>
      <c r="D1" s="3"/>
      <c r="E1" s="3"/>
      <c r="F1" s="3"/>
      <c r="G1" s="3"/>
      <c r="H1" s="4"/>
      <c r="I1" s="5"/>
      <c r="J1" s="5"/>
      <c r="K1" s="5"/>
      <c r="L1" s="5"/>
      <c r="M1" s="5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</row>
    <row r="2" customFormat="false" ht="15.75" hidden="false" customHeight="true" outlineLevel="0" collapsed="false">
      <c r="A2" s="1"/>
      <c r="B2" s="1"/>
      <c r="C2" s="2" t="s">
        <v>1</v>
      </c>
      <c r="D2" s="3"/>
      <c r="E2" s="3"/>
      <c r="F2" s="3"/>
      <c r="G2" s="8" t="n">
        <v>1950</v>
      </c>
      <c r="H2" s="4"/>
      <c r="I2" s="5"/>
      <c r="J2" s="5"/>
      <c r="K2" s="5"/>
      <c r="L2" s="5"/>
      <c r="M2" s="5"/>
      <c r="N2" s="6"/>
      <c r="O2" s="7"/>
      <c r="P2" s="9" t="s">
        <v>2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</row>
    <row r="3" customFormat="false" ht="13.3" hidden="false" customHeight="false" outlineLevel="0" collapsed="false">
      <c r="A3" s="10"/>
      <c r="B3" s="10"/>
      <c r="C3" s="2" t="s">
        <v>3</v>
      </c>
      <c r="D3" s="3"/>
      <c r="E3" s="3"/>
      <c r="F3" s="3"/>
      <c r="G3" s="3"/>
      <c r="H3" s="4"/>
      <c r="I3" s="3"/>
      <c r="J3" s="11"/>
      <c r="K3" s="5"/>
      <c r="L3" s="5"/>
      <c r="M3" s="3"/>
      <c r="N3" s="12"/>
      <c r="O3" s="13" t="s">
        <v>4</v>
      </c>
      <c r="P3" s="14" t="n">
        <v>0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</row>
    <row r="4" customFormat="false" ht="39" hidden="false" customHeight="true" outlineLevel="0" collapsed="false">
      <c r="A4" s="15" t="s">
        <v>5</v>
      </c>
      <c r="B4" s="15"/>
      <c r="C4" s="16" t="s">
        <v>6</v>
      </c>
      <c r="D4" s="15" t="s">
        <v>7</v>
      </c>
      <c r="E4" s="17" t="s">
        <v>8</v>
      </c>
      <c r="F4" s="17" t="s">
        <v>9</v>
      </c>
      <c r="G4" s="15" t="s">
        <v>10</v>
      </c>
      <c r="H4" s="15" t="s">
        <v>11</v>
      </c>
      <c r="I4" s="15" t="s">
        <v>12</v>
      </c>
      <c r="J4" s="18" t="s">
        <v>13</v>
      </c>
      <c r="K4" s="15" t="s">
        <v>14</v>
      </c>
      <c r="L4" s="18" t="s">
        <v>15</v>
      </c>
      <c r="M4" s="15" t="s">
        <v>16</v>
      </c>
      <c r="N4" s="19"/>
      <c r="O4" s="20" t="s">
        <v>17</v>
      </c>
      <c r="P4" s="20" t="s">
        <v>18</v>
      </c>
      <c r="Q4" s="20" t="s">
        <v>19</v>
      </c>
      <c r="R4" s="20" t="s">
        <v>20</v>
      </c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</row>
    <row r="5" customFormat="false" ht="12.1" hidden="false" customHeight="false" outlineLevel="0" collapsed="false">
      <c r="A5" s="21" t="s">
        <v>21</v>
      </c>
      <c r="B5" s="22" t="n">
        <f aca="false">FALSE()</f>
        <v>0</v>
      </c>
      <c r="C5" s="23" t="n">
        <v>0</v>
      </c>
      <c r="D5" s="24" t="n">
        <v>0.0084686</v>
      </c>
      <c r="E5" s="25" t="n">
        <v>0.045780839322034</v>
      </c>
      <c r="F5" s="25" t="n">
        <v>0.062792362</v>
      </c>
      <c r="G5" s="25" t="n">
        <f aca="false">IF(H5=t0___1,1,IF(AND(H5&lt;=t_1___0,H5&gt;=t_1____0),H5-t0___1,IF(AND(H5&lt;=t_2___0,H5&gt;=t_1___0),t_1___0-t0___1+((H5-t_1___0)*t_2___0-(H5^2-t_1___0^2)/2)/(t_2___0-t_1___0),IF(AND(H5&lt;=t_1____0,H5&gt;=t_2____0),t_1____0-t0___1+((H5-t_1____0)*t_2____0-(H5^2-t_1____0^2)/2)/(t_2____0-t_1____0),IF(H5&lt;=t0___1,t_1____0-t0___1+((t_2____0-t_1____0)*t_2____0-(t_2____0^2-t_1____0^2)/2)/(t_2____0-t_1____0),t_1___0-t0___1+((t_2___0-t_1___0)*t_2___0-(t_2___0^2-t_1___0^2)/2)/(t_2___0-t_1___0)))))/(H5-t0___1))</f>
        <v>0.365853658536585</v>
      </c>
      <c r="H5" s="26" t="n">
        <f aca="false">IF(B$5,0,C5)+tau___1</f>
        <v>1950</v>
      </c>
      <c r="I5" s="24" t="n">
        <f aca="false">$D5*EXP(-($F5*$G5+$E5*(1-$G5))*(H5-t0___1))</f>
        <v>0.0714181799525239</v>
      </c>
      <c r="J5" s="24" t="n">
        <v>0.8</v>
      </c>
      <c r="K5" s="24" t="n">
        <f aca="false">I5*J5</f>
        <v>0.0571345439620191</v>
      </c>
      <c r="L5" s="25" t="n">
        <v>0.8</v>
      </c>
      <c r="M5" s="24" t="n">
        <f aca="false">I5*L5</f>
        <v>0.0571345439620191</v>
      </c>
      <c r="N5" s="27"/>
      <c r="O5" s="28" t="n">
        <v>1000000</v>
      </c>
      <c r="P5" s="29" t="n">
        <f aca="false">O5*(1+P$3)^-C5</f>
        <v>1000000</v>
      </c>
      <c r="Q5" s="30" t="n">
        <f aca="false">SUM(P5:P118)</f>
        <v>70044847.2561738</v>
      </c>
      <c r="R5" s="31" t="n">
        <f aca="false">Q5/P5</f>
        <v>70.0448472561738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customFormat="false" ht="12.1" hidden="false" customHeight="false" outlineLevel="0" collapsed="false">
      <c r="A6" s="21" t="s">
        <v>22</v>
      </c>
      <c r="B6" s="32" t="n">
        <v>1991</v>
      </c>
      <c r="C6" s="23" t="n">
        <v>1</v>
      </c>
      <c r="D6" s="24" t="n">
        <v>0.0005477</v>
      </c>
      <c r="E6" s="25" t="n">
        <v>0.0455624991333896</v>
      </c>
      <c r="F6" s="25" t="n">
        <v>0.046734646</v>
      </c>
      <c r="G6" s="25" t="n">
        <f aca="false">IF(H6=t0___1,1,IF(AND(H6&lt;=t_1___0,H6&gt;=t_1____0),H6-t0___1,IF(AND(H6&lt;=t_2___0,H6&gt;=t_1___0),t_1___0-t0___1+((H6-t_1___0)*t_2___0-(H6^2-t_1___0^2)/2)/(t_2___0-t_1___0),IF(AND(H6&lt;=t_1____0,H6&gt;=t_2____0),t_1____0-t0___1+((H6-t_1____0)*t_2____0-(H6^2-t_1____0^2)/2)/(t_2____0-t_1____0),IF(H6&lt;=t0___1,t_1____0-t0___1+((t_2____0-t_1____0)*t_2____0-(t_2____0^2-t_1____0^2)/2)/(t_2____0-t_1____0),t_1___0-t0___1+((t_2___0-t_1___0)*t_2___0-(t_2___0^2-t_1___0^2)/2)/(t_2___0-t_1___0)))))/(H6-t0___1))</f>
        <v>0.375</v>
      </c>
      <c r="H6" s="26" t="n">
        <f aca="false">IF(B$5,0,C6)+tau___1</f>
        <v>1951</v>
      </c>
      <c r="I6" s="24" t="n">
        <f aca="false">$D6*EXP(-($F6*$G6+$E6*(1-$G6))*(H6-t0___1))</f>
        <v>0.00344889738407651</v>
      </c>
      <c r="J6" s="24" t="n">
        <v>0.8</v>
      </c>
      <c r="K6" s="24" t="n">
        <f aca="false">I6*J6</f>
        <v>0.00275911790726121</v>
      </c>
      <c r="L6" s="25" t="n">
        <v>0.8</v>
      </c>
      <c r="M6" s="24" t="n">
        <f aca="false">I6*L6</f>
        <v>0.00275911790726121</v>
      </c>
      <c r="N6" s="27"/>
      <c r="O6" s="28" t="n">
        <f aca="false">O5*(1-I5)</f>
        <v>928581.820047476</v>
      </c>
      <c r="P6" s="29" t="n">
        <f aca="false">O6*(1+P$3)^-C6</f>
        <v>928581.820047476</v>
      </c>
      <c r="Q6" s="33" t="n">
        <f aca="false">Q5-P5</f>
        <v>69044847.2561738</v>
      </c>
      <c r="R6" s="31" t="n">
        <f aca="false">Q6/P6</f>
        <v>74.3551572575949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customFormat="false" ht="12.1" hidden="false" customHeight="false" outlineLevel="0" collapsed="false">
      <c r="A7" s="21" t="s">
        <v>23</v>
      </c>
      <c r="B7" s="32" t="n">
        <v>2000</v>
      </c>
      <c r="C7" s="23" t="n">
        <v>2</v>
      </c>
      <c r="D7" s="24" t="n">
        <v>0.0004539</v>
      </c>
      <c r="E7" s="25" t="n">
        <v>0.0445589383626771</v>
      </c>
      <c r="F7" s="25" t="n">
        <v>0.046695544</v>
      </c>
      <c r="G7" s="25" t="n">
        <f aca="false">IF(H7=t0___1,1,IF(AND(H7&lt;=t_1___0,H7&gt;=t_1____0),H7-t0___1,IF(AND(H7&lt;=t_2___0,H7&gt;=t_1___0),t_1___0-t0___1+((H7-t_1___0)*t_2___0-(H7^2-t_1___0^2)/2)/(t_2___0-t_1___0),IF(AND(H7&lt;=t_1____0,H7&gt;=t_2____0),t_1____0-t0___1+((H7-t_1____0)*t_2____0-(H7^2-t_1____0^2)/2)/(t_2____0-t_1____0),IF(H7&lt;=t0___1,t_1____0-t0___1+((t_2____0-t_1____0)*t_2____0-(t_2____0^2-t_1____0^2)/2)/(t_2____0-t_1____0),t_1___0-t0___1+((t_2___0-t_1___0)*t_2___0-(t_2___0^2-t_1___0^2)/2)/(t_2___0-t_1___0)))))/(H7-t0___1))</f>
        <v>0.384615384615385</v>
      </c>
      <c r="H7" s="26" t="n">
        <f aca="false">IF(B$5,0,C7)+tau___1</f>
        <v>1952</v>
      </c>
      <c r="I7" s="24" t="n">
        <f aca="false">$D7*EXP(-($F7*$G7+$E7*(1-$G7))*(H7-t0___1))</f>
        <v>0.00266437447417817</v>
      </c>
      <c r="J7" s="24" t="n">
        <v>0.8</v>
      </c>
      <c r="K7" s="24" t="n">
        <f aca="false">I7*J7</f>
        <v>0.00213149957934254</v>
      </c>
      <c r="L7" s="25" t="n">
        <v>0.8</v>
      </c>
      <c r="M7" s="24" t="n">
        <f aca="false">I7*L7</f>
        <v>0.00213149957934254</v>
      </c>
      <c r="N7" s="27"/>
      <c r="O7" s="28" t="n">
        <f aca="false">O6*(1-I6)</f>
        <v>925379.236637413</v>
      </c>
      <c r="P7" s="29" t="n">
        <f aca="false">O7*(1+P$3)^-C7</f>
        <v>925379.236637413</v>
      </c>
      <c r="Q7" s="33" t="n">
        <f aca="false">Q6-P6</f>
        <v>68116265.4361263</v>
      </c>
      <c r="R7" s="31" t="n">
        <f aca="false">Q7/P7</f>
        <v>73.6090272390842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customFormat="false" ht="12.1" hidden="false" customHeight="false" outlineLevel="0" collapsed="false">
      <c r="A8" s="21" t="s">
        <v>24</v>
      </c>
      <c r="B8" s="32" t="n">
        <v>2010</v>
      </c>
      <c r="C8" s="23" t="n">
        <v>3</v>
      </c>
      <c r="D8" s="24" t="n">
        <v>0.0003739</v>
      </c>
      <c r="E8" s="25" t="n">
        <v>0.0429663572317243</v>
      </c>
      <c r="F8" s="25" t="n">
        <v>0.046656442</v>
      </c>
      <c r="G8" s="25" t="n">
        <f aca="false">IF(H8=t0___1,1,IF(AND(H8&lt;=t_1___0,H8&gt;=t_1____0),H8-t0___1,IF(AND(H8&lt;=t_2___0,H8&gt;=t_1___0),t_1___0-t0___1+((H8-t_1___0)*t_2___0-(H8^2-t_1___0^2)/2)/(t_2___0-t_1___0),IF(AND(H8&lt;=t_1____0,H8&gt;=t_2____0),t_1____0-t0___1+((H8-t_1____0)*t_2____0-(H8^2-t_1____0^2)/2)/(t_2____0-t_1____0),IF(H8&lt;=t0___1,t_1____0-t0___1+((t_2____0-t_1____0)*t_2____0-(t_2____0^2-t_1____0^2)/2)/(t_2____0-t_1____0),t_1___0-t0___1+((t_2___0-t_1___0)*t_2___0-(t_2___0^2-t_1___0^2)/2)/(t_2___0-t_1___0)))))/(H8-t0___1))</f>
        <v>0.394736842105263</v>
      </c>
      <c r="H8" s="26" t="n">
        <f aca="false">IF(B$5,0,C8)+tau___1</f>
        <v>1953</v>
      </c>
      <c r="I8" s="24" t="n">
        <f aca="false">$D8*EXP(-($F8*$G8+$E8*(1-$G8))*(H8-t0___1))</f>
        <v>0.00202244252011302</v>
      </c>
      <c r="J8" s="24" t="n">
        <v>0.8</v>
      </c>
      <c r="K8" s="24" t="n">
        <f aca="false">I8*J8</f>
        <v>0.00161795401609042</v>
      </c>
      <c r="L8" s="25" t="n">
        <v>0.8</v>
      </c>
      <c r="M8" s="24" t="n">
        <f aca="false">I8*L8</f>
        <v>0.00161795401609042</v>
      </c>
      <c r="N8" s="27"/>
      <c r="O8" s="28" t="n">
        <f aca="false">O7*(1-I7)</f>
        <v>922913.679820382</v>
      </c>
      <c r="P8" s="29" t="n">
        <f aca="false">O8*(1+P$3)^-C8</f>
        <v>922913.679820382</v>
      </c>
      <c r="Q8" s="33" t="n">
        <f aca="false">Q7-P7</f>
        <v>67190886.1994889</v>
      </c>
      <c r="R8" s="31" t="n">
        <f aca="false">Q8/P8</f>
        <v>72.8030016984531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 customFormat="false" ht="12.1" hidden="false" customHeight="false" outlineLevel="0" collapsed="false">
      <c r="A9" s="21" t="s">
        <v>25</v>
      </c>
      <c r="B9" s="34" t="n">
        <v>1981</v>
      </c>
      <c r="C9" s="23" t="n">
        <v>4</v>
      </c>
      <c r="D9" s="24" t="n">
        <v>0.0003086</v>
      </c>
      <c r="E9" s="25" t="n">
        <v>0.0410116158440628</v>
      </c>
      <c r="F9" s="25" t="n">
        <v>0.046617341</v>
      </c>
      <c r="G9" s="25" t="n">
        <f aca="false">IF(H9=t0___1,1,IF(AND(H9&lt;=t_1___0,H9&gt;=t_1____0),H9-t0___1,IF(AND(H9&lt;=t_2___0,H9&gt;=t_1___0),t_1___0-t0___1+((H9-t_1___0)*t_2___0-(H9^2-t_1___0^2)/2)/(t_2___0-t_1___0),IF(AND(H9&lt;=t_1____0,H9&gt;=t_2____0),t_1____0-t0___1+((H9-t_1____0)*t_2____0-(H9^2-t_1____0^2)/2)/(t_2____0-t_1____0),IF(H9&lt;=t0___1,t_1____0-t0___1+((t_2____0-t_1____0)*t_2____0-(t_2____0^2-t_1____0^2)/2)/(t_2____0-t_1____0),t_1___0-t0___1+((t_2___0-t_1___0)*t_2___0-(t_2___0^2-t_1___0^2)/2)/(t_2___0-t_1___0)))))/(H9-t0___1))</f>
        <v>0.405405405405405</v>
      </c>
      <c r="H9" s="26" t="n">
        <f aca="false">IF(B$5,0,C9)+tau___1</f>
        <v>1954</v>
      </c>
      <c r="I9" s="24" t="n">
        <f aca="false">$D9*EXP(-($F9*$G9+$E9*(1-$G9))*(H9-t0___1))</f>
        <v>0.00153082426329099</v>
      </c>
      <c r="J9" s="24" t="n">
        <v>0.8</v>
      </c>
      <c r="K9" s="24" t="n">
        <f aca="false">I9*J9</f>
        <v>0.00122465941063279</v>
      </c>
      <c r="L9" s="25" t="n">
        <v>0.8</v>
      </c>
      <c r="M9" s="24" t="n">
        <f aca="false">I9*L9</f>
        <v>0.00122465941063279</v>
      </c>
      <c r="N9" s="27"/>
      <c r="O9" s="28" t="n">
        <f aca="false">O8*(1-I8)</f>
        <v>921047.13995192</v>
      </c>
      <c r="P9" s="29" t="n">
        <f aca="false">O9*(1+P$3)^-C9</f>
        <v>921047.13995192</v>
      </c>
      <c r="Q9" s="33" t="n">
        <f aca="false">Q8-P8</f>
        <v>66267972.5196685</v>
      </c>
      <c r="R9" s="31" t="n">
        <f aca="false">Q9/P9</f>
        <v>71.9485134312754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</row>
    <row r="10" customFormat="false" ht="12.1" hidden="false" customHeight="false" outlineLevel="0" collapsed="false">
      <c r="A10" s="21" t="s">
        <v>26</v>
      </c>
      <c r="B10" s="34" t="n">
        <v>1971</v>
      </c>
      <c r="C10" s="23" t="n">
        <v>5</v>
      </c>
      <c r="D10" s="24" t="n">
        <v>0.0002571</v>
      </c>
      <c r="E10" s="25" t="n">
        <v>0.0389562493886482</v>
      </c>
      <c r="F10" s="25" t="n">
        <v>0.046578239</v>
      </c>
      <c r="G10" s="25" t="n">
        <f aca="false">IF(H10=t0___1,1,IF(AND(H10&lt;=t_1___0,H10&gt;=t_1____0),H10-t0___1,IF(AND(H10&lt;=t_2___0,H10&gt;=t_1___0),t_1___0-t0___1+((H10-t_1___0)*t_2___0-(H10^2-t_1___0^2)/2)/(t_2___0-t_1___0),IF(AND(H10&lt;=t_1____0,H10&gt;=t_2____0),t_1____0-t0___1+((H10-t_1____0)*t_2____0-(H10^2-t_1____0^2)/2)/(t_2____0-t_1____0),IF(H10&lt;=t0___1,t_1____0-t0___1+((t_2____0-t_1____0)*t_2____0-(t_2____0^2-t_1____0^2)/2)/(t_2____0-t_1____0),t_1___0-t0___1+((t_2___0-t_1___0)*t_2___0-(t_2___0^2-t_1___0^2)/2)/(t_2___0-t_1___0)))))/(H10-t0___1))</f>
        <v>0.416666666666667</v>
      </c>
      <c r="H10" s="26" t="n">
        <f aca="false">IF(B$5,0,C10)+tau___1</f>
        <v>1955</v>
      </c>
      <c r="I10" s="24" t="n">
        <f aca="false">$D10*EXP(-($F10*$G10+$E10*(1-$G10))*(H10-t0___1))</f>
        <v>0.00117171051225758</v>
      </c>
      <c r="J10" s="24" t="n">
        <v>0.8</v>
      </c>
      <c r="K10" s="24" t="n">
        <f aca="false">I10*J10</f>
        <v>0.000937368409806066</v>
      </c>
      <c r="L10" s="25" t="n">
        <v>0.8</v>
      </c>
      <c r="M10" s="24" t="n">
        <f aca="false">I10*L10</f>
        <v>0.000937368409806066</v>
      </c>
      <c r="N10" s="27"/>
      <c r="O10" s="28" t="n">
        <f aca="false">O9*(1-I9)</f>
        <v>919637.178642446</v>
      </c>
      <c r="P10" s="29" t="n">
        <f aca="false">O10*(1+P$3)^-C10</f>
        <v>919637.178642446</v>
      </c>
      <c r="Q10" s="33" t="n">
        <f aca="false">Q9-P9</f>
        <v>65346925.3797166</v>
      </c>
      <c r="R10" s="31" t="n">
        <f aca="false">Q10/P10</f>
        <v>71.057289654362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</row>
    <row r="11" customFormat="false" ht="12.1" hidden="false" customHeight="false" outlineLevel="0" collapsed="false">
      <c r="A11" s="10"/>
      <c r="B11" s="10"/>
      <c r="C11" s="23" t="n">
        <v>6</v>
      </c>
      <c r="D11" s="24" t="n">
        <v>0.0002165</v>
      </c>
      <c r="E11" s="25" t="n">
        <v>0.0371009184621877</v>
      </c>
      <c r="F11" s="25" t="n">
        <v>0.046539137</v>
      </c>
      <c r="G11" s="25" t="n">
        <f aca="false">IF(H11=t0___1,1,IF(AND(H11&lt;=t_1___0,H11&gt;=t_1____0),H11-t0___1,IF(AND(H11&lt;=t_2___0,H11&gt;=t_1___0),t_1___0-t0___1+((H11-t_1___0)*t_2___0-(H11^2-t_1___0^2)/2)/(t_2___0-t_1___0),IF(AND(H11&lt;=t_1____0,H11&gt;=t_2____0),t_1____0-t0___1+((H11-t_1____0)*t_2____0-(H11^2-t_1____0^2)/2)/(t_2____0-t_1____0),IF(H11&lt;=t0___1,t_1____0-t0___1+((t_2____0-t_1____0)*t_2____0-(t_2____0^2-t_1____0^2)/2)/(t_2____0-t_1____0),t_1___0-t0___1+((t_2___0-t_1___0)*t_2___0-(t_2___0^2-t_1___0^2)/2)/(t_2___0-t_1___0)))))/(H11-t0___1))</f>
        <v>0.428571428571429</v>
      </c>
      <c r="H11" s="26" t="n">
        <f aca="false">IF(B$5,0,C11)+tau___1</f>
        <v>1956</v>
      </c>
      <c r="I11" s="24" t="n">
        <f aca="false">$D11*EXP(-($F11*$G11+$E11*(1-$G11))*(H11-t0___1))</f>
        <v>0.000913876984091326</v>
      </c>
      <c r="J11" s="24" t="n">
        <v>0.8</v>
      </c>
      <c r="K11" s="24" t="n">
        <f aca="false">I11*J11</f>
        <v>0.000731101587273061</v>
      </c>
      <c r="L11" s="25" t="n">
        <v>0.8</v>
      </c>
      <c r="M11" s="24" t="n">
        <f aca="false">I11*L11</f>
        <v>0.000731101587273061</v>
      </c>
      <c r="N11" s="27"/>
      <c r="O11" s="28" t="n">
        <f aca="false">O10*(1-I10)</f>
        <v>918559.630092768</v>
      </c>
      <c r="P11" s="29" t="n">
        <f aca="false">O11*(1+P$3)^-C11</f>
        <v>918559.630092768</v>
      </c>
      <c r="Q11" s="33" t="n">
        <f aca="false">Q10-P10</f>
        <v>64427288.2010741</v>
      </c>
      <c r="R11" s="31" t="n">
        <f aca="false">Q11/P11</f>
        <v>70.13947281198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customFormat="false" ht="12.1" hidden="false" customHeight="false" outlineLevel="0" collapsed="false">
      <c r="A12" s="10"/>
      <c r="B12" s="10"/>
      <c r="C12" s="23" t="n">
        <v>7</v>
      </c>
      <c r="D12" s="24" t="n">
        <v>0.0001897</v>
      </c>
      <c r="E12" s="25" t="n">
        <v>0.0357903018243682</v>
      </c>
      <c r="F12" s="25" t="n">
        <v>0.046500036</v>
      </c>
      <c r="G12" s="25" t="n">
        <f aca="false">IF(H12=t0___1,1,IF(AND(H12&lt;=t_1___0,H12&gt;=t_1____0),H12-t0___1,IF(AND(H12&lt;=t_2___0,H12&gt;=t_1___0),t_1___0-t0___1+((H12-t_1___0)*t_2___0-(H12^2-t_1___0^2)/2)/(t_2___0-t_1___0),IF(AND(H12&lt;=t_1____0,H12&gt;=t_2____0),t_1____0-t0___1+((H12-t_1____0)*t_2____0-(H12^2-t_1____0^2)/2)/(t_2____0-t_1____0),IF(H12&lt;=t0___1,t_1____0-t0___1+((t_2____0-t_1____0)*t_2____0-(t_2____0^2-t_1____0^2)/2)/(t_2____0-t_1____0),t_1___0-t0___1+((t_2___0-t_1___0)*t_2___0-(t_2___0^2-t_1___0^2)/2)/(t_2___0-t_1___0)))))/(H12-t0___1))</f>
        <v>0.441176470588235</v>
      </c>
      <c r="H12" s="26" t="n">
        <f aca="false">IF(B$5,0,C12)+tau___1</f>
        <v>1957</v>
      </c>
      <c r="I12" s="24" t="n">
        <f aca="false">$D12*EXP(-($F12*$G12+$E12*(1-$G12))*(H12-t0___1))</f>
        <v>0.000752168337234463</v>
      </c>
      <c r="J12" s="24" t="n">
        <v>0.8</v>
      </c>
      <c r="K12" s="24" t="n">
        <f aca="false">I12*J12</f>
        <v>0.00060173466978757</v>
      </c>
      <c r="L12" s="25" t="n">
        <v>0.8</v>
      </c>
      <c r="M12" s="24" t="n">
        <f aca="false">I12*L12</f>
        <v>0.00060173466978757</v>
      </c>
      <c r="N12" s="27"/>
      <c r="O12" s="28" t="n">
        <f aca="false">O11*(1-I11)</f>
        <v>917720.179588311</v>
      </c>
      <c r="P12" s="29" t="n">
        <f aca="false">O12*(1+P$3)^-C12</f>
        <v>917720.179588311</v>
      </c>
      <c r="Q12" s="33" t="n">
        <f aca="false">Q11-P11</f>
        <v>63508728.5709813</v>
      </c>
      <c r="R12" s="31" t="n">
        <f aca="false">Q12/P12</f>
        <v>69.2027155809861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customFormat="false" ht="12.1" hidden="false" customHeight="false" outlineLevel="0" collapsed="false">
      <c r="A13" s="10"/>
      <c r="B13" s="10"/>
      <c r="C13" s="23" t="n">
        <v>8</v>
      </c>
      <c r="D13" s="24" t="n">
        <v>0.0001677</v>
      </c>
      <c r="E13" s="25" t="n">
        <v>0.035418452426267</v>
      </c>
      <c r="F13" s="25" t="n">
        <v>0.046460934</v>
      </c>
      <c r="G13" s="25" t="n">
        <f aca="false">IF(H13=t0___1,1,IF(AND(H13&lt;=t_1___0,H13&gt;=t_1____0),H13-t0___1,IF(AND(H13&lt;=t_2___0,H13&gt;=t_1___0),t_1___0-t0___1+((H13-t_1___0)*t_2___0-(H13^2-t_1___0^2)/2)/(t_2___0-t_1___0),IF(AND(H13&lt;=t_1____0,H13&gt;=t_2____0),t_1____0-t0___1+((H13-t_1____0)*t_2____0-(H13^2-t_1____0^2)/2)/(t_2____0-t_1____0),IF(H13&lt;=t0___1,t_1____0-t0___1+((t_2____0-t_1____0)*t_2____0-(t_2____0^2-t_1____0^2)/2)/(t_2____0-t_1____0),t_1___0-t0___1+((t_2___0-t_1___0)*t_2___0-(t_2___0^2-t_1___0^2)/2)/(t_2___0-t_1___0)))))/(H13-t0___1))</f>
        <v>0.454545454545455</v>
      </c>
      <c r="H13" s="26" t="n">
        <f aca="false">IF(B$5,0,C13)+tau___1</f>
        <v>1958</v>
      </c>
      <c r="I13" s="24" t="n">
        <f aca="false">$D13*EXP(-($F13*$G13+$E13*(1-$G13))*(H13-t0___1))</f>
        <v>0.000636906474200795</v>
      </c>
      <c r="J13" s="24" t="n">
        <v>0.8</v>
      </c>
      <c r="K13" s="24" t="n">
        <f aca="false">I13*J13</f>
        <v>0.000509525179360636</v>
      </c>
      <c r="L13" s="25" t="n">
        <v>0.8</v>
      </c>
      <c r="M13" s="24" t="n">
        <f aca="false">I13*L13</f>
        <v>0.000509525179360636</v>
      </c>
      <c r="N13" s="27"/>
      <c r="O13" s="28" t="n">
        <f aca="false">O12*(1-I12)</f>
        <v>917029.899526783</v>
      </c>
      <c r="P13" s="29" t="n">
        <f aca="false">O13*(1+P$3)^-C13</f>
        <v>917029.899526783</v>
      </c>
      <c r="Q13" s="33" t="n">
        <f aca="false">Q12-P12</f>
        <v>62591008.391393</v>
      </c>
      <c r="R13" s="31" t="n">
        <f aca="false">Q13/P13</f>
        <v>68.2540541193826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customFormat="false" ht="12.1" hidden="false" customHeight="false" outlineLevel="0" collapsed="false">
      <c r="A14" s="10"/>
      <c r="B14" s="10"/>
      <c r="C14" s="23" t="n">
        <v>9</v>
      </c>
      <c r="D14" s="24" t="n">
        <v>0.0001532</v>
      </c>
      <c r="E14" s="25" t="n">
        <v>0.0354636812851688</v>
      </c>
      <c r="F14" s="25" t="n">
        <v>0.046421832</v>
      </c>
      <c r="G14" s="25" t="n">
        <f aca="false">IF(H14=t0___1,1,IF(AND(H14&lt;=t_1___0,H14&gt;=t_1____0),H14-t0___1,IF(AND(H14&lt;=t_2___0,H14&gt;=t_1___0),t_1___0-t0___1+((H14-t_1___0)*t_2___0-(H14^2-t_1___0^2)/2)/(t_2___0-t_1___0),IF(AND(H14&lt;=t_1____0,H14&gt;=t_2____0),t_1____0-t0___1+((H14-t_1____0)*t_2____0-(H14^2-t_1____0^2)/2)/(t_2____0-t_1____0),IF(H14&lt;=t0___1,t_1____0-t0___1+((t_2____0-t_1____0)*t_2____0-(t_2____0^2-t_1____0^2)/2)/(t_2____0-t_1____0),t_1___0-t0___1+((t_2___0-t_1___0)*t_2___0-(t_2___0^2-t_1___0^2)/2)/(t_2___0-t_1___0)))))/(H14-t0___1))</f>
        <v>0.46875</v>
      </c>
      <c r="H14" s="26" t="n">
        <f aca="false">IF(B$5,0,C14)+tau___1</f>
        <v>1959</v>
      </c>
      <c r="I14" s="24" t="n">
        <f aca="false">$D14*EXP(-($F14*$G14+$E14*(1-$G14))*(H14-t0___1))</f>
        <v>0.000561692371950088</v>
      </c>
      <c r="J14" s="24" t="n">
        <v>0.8</v>
      </c>
      <c r="K14" s="24" t="n">
        <f aca="false">I14*J14</f>
        <v>0.000449353897560071</v>
      </c>
      <c r="L14" s="25" t="n">
        <v>0.8</v>
      </c>
      <c r="M14" s="24" t="n">
        <f aca="false">I14*L14</f>
        <v>0.000449353897560071</v>
      </c>
      <c r="N14" s="27"/>
      <c r="O14" s="28" t="n">
        <f aca="false">O13*(1-I13)</f>
        <v>916445.837246739</v>
      </c>
      <c r="P14" s="29" t="n">
        <f aca="false">O14*(1+P$3)^-C14</f>
        <v>916445.837246739</v>
      </c>
      <c r="Q14" s="33" t="n">
        <f aca="false">Q13-P13</f>
        <v>61673978.4918663</v>
      </c>
      <c r="R14" s="31" t="n">
        <f aca="false">Q14/P14</f>
        <v>67.2969159608518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customFormat="false" ht="12.1" hidden="false" customHeight="false" outlineLevel="0" collapsed="false">
      <c r="A15" s="10"/>
      <c r="B15" s="10"/>
      <c r="C15" s="23" t="n">
        <v>10</v>
      </c>
      <c r="D15" s="24" t="n">
        <v>0.0001495</v>
      </c>
      <c r="E15" s="25" t="n">
        <v>0.0350190955</v>
      </c>
      <c r="F15" s="25" t="n">
        <v>0.04638273</v>
      </c>
      <c r="G15" s="25" t="n">
        <f aca="false">IF(H15=t0___1,1,IF(AND(H15&lt;=t_1___0,H15&gt;=t_1____0),H15-t0___1,IF(AND(H15&lt;=t_2___0,H15&gt;=t_1___0),t_1___0-t0___1+((H15-t_1___0)*t_2___0-(H15^2-t_1___0^2)/2)/(t_2___0-t_1___0),IF(AND(H15&lt;=t_1____0,H15&gt;=t_2____0),t_1____0-t0___1+((H15-t_1____0)*t_2____0-(H15^2-t_1____0^2)/2)/(t_2____0-t_1____0),IF(H15&lt;=t0___1,t_1____0-t0___1+((t_2____0-t_1____0)*t_2____0-(t_2____0^2-t_1____0^2)/2)/(t_2____0-t_1____0),t_1___0-t0___1+((t_2___0-t_1___0)*t_2___0-(t_2___0^2-t_1___0^2)/2)/(t_2___0-t_1___0)))))/(H15-t0___1))</f>
        <v>0.483870967741936</v>
      </c>
      <c r="H15" s="26" t="n">
        <f aca="false">IF(B$5,0,C15)+tau___1</f>
        <v>1960</v>
      </c>
      <c r="I15" s="24" t="n">
        <f aca="false">$D15*EXP(-($F15*$G15+$E15*(1-$G15))*(H15-t0___1))</f>
        <v>0.000524970920130937</v>
      </c>
      <c r="J15" s="24" t="n">
        <v>0.8</v>
      </c>
      <c r="K15" s="24" t="n">
        <f aca="false">I15*J15</f>
        <v>0.000419976736104749</v>
      </c>
      <c r="L15" s="25" t="n">
        <v>0.8</v>
      </c>
      <c r="M15" s="24" t="n">
        <f aca="false">I15*L15</f>
        <v>0.000419976736104749</v>
      </c>
      <c r="N15" s="27"/>
      <c r="O15" s="28" t="n">
        <f aca="false">O14*(1-I14)</f>
        <v>915931.076610652</v>
      </c>
      <c r="P15" s="29" t="n">
        <f aca="false">O15*(1+P$3)^-C15</f>
        <v>915931.076610652</v>
      </c>
      <c r="Q15" s="33" t="n">
        <f aca="false">Q14-P14</f>
        <v>60757532.6546195</v>
      </c>
      <c r="R15" s="31" t="n">
        <f aca="false">Q15/P15</f>
        <v>66.3341753611518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customFormat="false" ht="12.1" hidden="false" customHeight="false" outlineLevel="0" collapsed="false">
      <c r="A16" s="10"/>
      <c r="B16" s="10"/>
      <c r="C16" s="23" t="n">
        <v>11</v>
      </c>
      <c r="D16" s="24" t="n">
        <v>0.0001565</v>
      </c>
      <c r="E16" s="25" t="n">
        <v>0.0339619677534714</v>
      </c>
      <c r="F16" s="25" t="n">
        <v>0.046343629</v>
      </c>
      <c r="G16" s="25" t="n">
        <f aca="false">IF(H16=t0___1,1,IF(AND(H16&lt;=t_1___0,H16&gt;=t_1____0),H16-t0___1,IF(AND(H16&lt;=t_2___0,H16&gt;=t_1___0),t_1___0-t0___1+((H16-t_1___0)*t_2___0-(H16^2-t_1___0^2)/2)/(t_2___0-t_1___0),IF(AND(H16&lt;=t_1____0,H16&gt;=t_2____0),t_1____0-t0___1+((H16-t_1____0)*t_2____0-(H16^2-t_1____0^2)/2)/(t_2____0-t_1____0),IF(H16&lt;=t0___1,t_1____0-t0___1+((t_2____0-t_1____0)*t_2____0-(t_2____0^2-t_1____0^2)/2)/(t_2____0-t_1____0),t_1___0-t0___1+((t_2___0-t_1___0)*t_2___0-(t_2___0^2-t_1___0^2)/2)/(t_2___0-t_1___0)))))/(H16-t0___1))</f>
        <v>0.5</v>
      </c>
      <c r="H16" s="26" t="n">
        <f aca="false">IF(B$5,0,C16)+tau___1</f>
        <v>1961</v>
      </c>
      <c r="I16" s="24" t="n">
        <f aca="false">$D16*EXP(-($F16*$G16+$E16*(1-$G16))*(H16-t0___1))</f>
        <v>0.000521985579113813</v>
      </c>
      <c r="J16" s="24" t="n">
        <v>0.8</v>
      </c>
      <c r="K16" s="24" t="n">
        <f aca="false">I16*J16</f>
        <v>0.00041758846329105</v>
      </c>
      <c r="L16" s="25" t="n">
        <v>0.8</v>
      </c>
      <c r="M16" s="24" t="n">
        <f aca="false">I16*L16</f>
        <v>0.00041758846329105</v>
      </c>
      <c r="N16" s="27"/>
      <c r="O16" s="28" t="n">
        <f aca="false">O15*(1-I15)</f>
        <v>915450.239430587</v>
      </c>
      <c r="P16" s="29" t="n">
        <f aca="false">O16*(1+P$3)^-C16</f>
        <v>915450.239430587</v>
      </c>
      <c r="Q16" s="33" t="n">
        <f aca="false">Q15-P15</f>
        <v>59841601.5780089</v>
      </c>
      <c r="R16" s="31" t="n">
        <f aca="false">Q16/P16</f>
        <v>65.3684919185018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customFormat="false" ht="12.1" hidden="false" customHeight="false" outlineLevel="0" collapsed="false">
      <c r="A17" s="10"/>
      <c r="B17" s="10"/>
      <c r="C17" s="23" t="n">
        <v>12</v>
      </c>
      <c r="D17" s="24" t="n">
        <v>0.0001716</v>
      </c>
      <c r="E17" s="25" t="n">
        <v>0.0321995390445823</v>
      </c>
      <c r="F17" s="25" t="n">
        <v>0.046304527</v>
      </c>
      <c r="G17" s="25" t="n">
        <f aca="false">IF(H17=t0___1,1,IF(AND(H17&lt;=t_1___0,H17&gt;=t_1____0),H17-t0___1,IF(AND(H17&lt;=t_2___0,H17&gt;=t_1___0),t_1___0-t0___1+((H17-t_1___0)*t_2___0-(H17^2-t_1___0^2)/2)/(t_2___0-t_1___0),IF(AND(H17&lt;=t_1____0,H17&gt;=t_2____0),t_1____0-t0___1+((H17-t_1____0)*t_2____0-(H17^2-t_1____0^2)/2)/(t_2____0-t_1____0),IF(H17&lt;=t0___1,t_1____0-t0___1+((t_2____0-t_1____0)*t_2____0-(t_2____0^2-t_1____0^2)/2)/(t_2____0-t_1____0),t_1___0-t0___1+((t_2___0-t_1___0)*t_2___0-(t_2___0^2-t_1___0^2)/2)/(t_2___0-t_1___0)))))/(H17-t0___1))</f>
        <v>0.517241379310345</v>
      </c>
      <c r="H17" s="26" t="n">
        <f aca="false">IF(B$5,0,C17)+tau___1</f>
        <v>1962</v>
      </c>
      <c r="I17" s="24" t="n">
        <f aca="false">$D17*EXP(-($F17*$G17+$E17*(1-$G17))*(H17-t0___1))</f>
        <v>0.000539437882298487</v>
      </c>
      <c r="J17" s="24" t="n">
        <v>0.8</v>
      </c>
      <c r="K17" s="24" t="n">
        <f aca="false">I17*J17</f>
        <v>0.00043155030583879</v>
      </c>
      <c r="L17" s="25" t="n">
        <v>0.8</v>
      </c>
      <c r="M17" s="24" t="n">
        <f aca="false">I17*L17</f>
        <v>0.00043155030583879</v>
      </c>
      <c r="N17" s="27"/>
      <c r="O17" s="28" t="n">
        <f aca="false">O16*(1-I16)</f>
        <v>914972.387607208</v>
      </c>
      <c r="P17" s="29" t="n">
        <f aca="false">O17*(1+P$3)^-C17</f>
        <v>914972.387607208</v>
      </c>
      <c r="Q17" s="33" t="n">
        <f aca="false">Q16-P16</f>
        <v>58926151.3385783</v>
      </c>
      <c r="R17" s="31" t="n">
        <f aca="false">Q17/P17</f>
        <v>64.4021088906072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customFormat="false" ht="12.1" hidden="false" customHeight="false" outlineLevel="0" collapsed="false">
      <c r="A18" s="10"/>
      <c r="B18" s="10"/>
      <c r="C18" s="23" t="n">
        <v>13</v>
      </c>
      <c r="D18" s="24" t="n">
        <v>0.0001979</v>
      </c>
      <c r="E18" s="25" t="n">
        <v>0.0296723266432079</v>
      </c>
      <c r="F18" s="25" t="n">
        <v>0.046265425</v>
      </c>
      <c r="G18" s="25" t="n">
        <f aca="false">IF(H18=t0___1,1,IF(AND(H18&lt;=t_1___0,H18&gt;=t_1____0),H18-t0___1,IF(AND(H18&lt;=t_2___0,H18&gt;=t_1___0),t_1___0-t0___1+((H18-t_1___0)*t_2___0-(H18^2-t_1___0^2)/2)/(t_2___0-t_1___0),IF(AND(H18&lt;=t_1____0,H18&gt;=t_2____0),t_1____0-t0___1+((H18-t_1____0)*t_2____0-(H18^2-t_1____0^2)/2)/(t_2____0-t_1____0),IF(H18&lt;=t0___1,t_1____0-t0___1+((t_2____0-t_1____0)*t_2____0-(t_2____0^2-t_1____0^2)/2)/(t_2____0-t_1____0),t_1___0-t0___1+((t_2___0-t_1___0)*t_2___0-(t_2___0^2-t_1___0^2)/2)/(t_2___0-t_1___0)))))/(H18-t0___1))</f>
        <v>0.535714285714286</v>
      </c>
      <c r="H18" s="26" t="n">
        <f aca="false">IF(B$5,0,C18)+tau___1</f>
        <v>1963</v>
      </c>
      <c r="I18" s="24" t="n">
        <f aca="false">$D18*EXP(-($F18*$G18+$E18*(1-$G18))*(H18-t0___1))</f>
        <v>0.000582589880002487</v>
      </c>
      <c r="J18" s="24" t="n">
        <v>0.8</v>
      </c>
      <c r="K18" s="24" t="n">
        <f aca="false">I18*J18</f>
        <v>0.00046607190400199</v>
      </c>
      <c r="L18" s="25" t="n">
        <v>0.8</v>
      </c>
      <c r="M18" s="24" t="n">
        <f aca="false">I18*L18</f>
        <v>0.00046607190400199</v>
      </c>
      <c r="N18" s="27"/>
      <c r="O18" s="28" t="n">
        <f aca="false">O17*(1-I17)</f>
        <v>914478.816840076</v>
      </c>
      <c r="P18" s="29" t="n">
        <f aca="false">O18*(1+P$3)^-C18</f>
        <v>914478.816840076</v>
      </c>
      <c r="Q18" s="33" t="n">
        <f aca="false">Q17-P17</f>
        <v>58011178.9509711</v>
      </c>
      <c r="R18" s="31" t="n">
        <f aca="false">Q18/P18</f>
        <v>63.4363288495026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customFormat="false" ht="12.1" hidden="false" customHeight="false" outlineLevel="0" collapsed="false">
      <c r="A19" s="10"/>
      <c r="B19" s="10"/>
      <c r="C19" s="23" t="n">
        <v>14</v>
      </c>
      <c r="D19" s="24" t="n">
        <v>0.000262</v>
      </c>
      <c r="E19" s="25" t="n">
        <v>0.026357509630484</v>
      </c>
      <c r="F19" s="25" t="n">
        <v>0.045430811</v>
      </c>
      <c r="G19" s="25" t="n">
        <f aca="false">IF(H19=t0___1,1,IF(AND(H19&lt;=t_1___0,H19&gt;=t_1____0),H19-t0___1,IF(AND(H19&lt;=t_2___0,H19&gt;=t_1___0),t_1___0-t0___1+((H19-t_1___0)*t_2___0-(H19^2-t_1___0^2)/2)/(t_2___0-t_1___0),IF(AND(H19&lt;=t_1____0,H19&gt;=t_2____0),t_1____0-t0___1+((H19-t_1____0)*t_2____0-(H19^2-t_1____0^2)/2)/(t_2____0-t_1____0),IF(H19&lt;=t0___1,t_1____0-t0___1+((t_2____0-t_1____0)*t_2____0-(t_2____0^2-t_1____0^2)/2)/(t_2____0-t_1____0),t_1___0-t0___1+((t_2___0-t_1___0)*t_2___0-(t_2___0^2-t_1___0^2)/2)/(t_2___0-t_1___0)))))/(H19-t0___1))</f>
        <v>0.555555555555556</v>
      </c>
      <c r="H19" s="26" t="n">
        <f aca="false">IF(B$5,0,C19)+tau___1</f>
        <v>1964</v>
      </c>
      <c r="I19" s="24" t="n">
        <f aca="false">$D19*EXP(-($F19*$G19+$E19*(1-$G19))*(H19-t0___1))</f>
        <v>0.000710590833844947</v>
      </c>
      <c r="J19" s="24" t="n">
        <v>0.8</v>
      </c>
      <c r="K19" s="24" t="n">
        <f aca="false">I19*J19</f>
        <v>0.000568472667075957</v>
      </c>
      <c r="L19" s="25" t="n">
        <v>0.8</v>
      </c>
      <c r="M19" s="24" t="n">
        <f aca="false">I19*L19</f>
        <v>0.000568472667075957</v>
      </c>
      <c r="N19" s="27"/>
      <c r="O19" s="28" t="n">
        <f aca="false">O18*(1-I18)</f>
        <v>913946.050735908</v>
      </c>
      <c r="P19" s="29" t="n">
        <f aca="false">O19*(1+P$3)^-C19</f>
        <v>913946.050735908</v>
      </c>
      <c r="Q19" s="33" t="n">
        <f aca="false">Q18-P18</f>
        <v>57096700.134131</v>
      </c>
      <c r="R19" s="31" t="n">
        <f aca="false">Q19/P19</f>
        <v>62.4727248267628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customFormat="false" ht="12.1" hidden="false" customHeight="false" outlineLevel="0" collapsed="false">
      <c r="A20" s="10"/>
      <c r="B20" s="10"/>
      <c r="C20" s="23" t="n">
        <v>15</v>
      </c>
      <c r="D20" s="24" t="n">
        <v>0.0003961</v>
      </c>
      <c r="E20" s="25" t="n">
        <v>0.0222722741962857</v>
      </c>
      <c r="F20" s="25" t="n">
        <v>0.043005172</v>
      </c>
      <c r="G20" s="25" t="n">
        <f aca="false">IF(H20=t0___1,1,IF(AND(H20&lt;=t_1___0,H20&gt;=t_1____0),H20-t0___1,IF(AND(H20&lt;=t_2___0,H20&gt;=t_1___0),t_1___0-t0___1+((H20-t_1___0)*t_2___0-(H20^2-t_1___0^2)/2)/(t_2___0-t_1___0),IF(AND(H20&lt;=t_1____0,H20&gt;=t_2____0),t_1____0-t0___1+((H20-t_1____0)*t_2____0-(H20^2-t_1____0^2)/2)/(t_2____0-t_1____0),IF(H20&lt;=t0___1,t_1____0-t0___1+((t_2____0-t_1____0)*t_2____0-(t_2____0^2-t_1____0^2)/2)/(t_2____0-t_1____0),t_1___0-t0___1+((t_2___0-t_1___0)*t_2___0-(t_2___0^2-t_1___0^2)/2)/(t_2___0-t_1___0)))))/(H20-t0___1))</f>
        <v>0.576923076923077</v>
      </c>
      <c r="H20" s="26" t="n">
        <f aca="false">IF(B$5,0,C20)+tau___1</f>
        <v>1965</v>
      </c>
      <c r="I20" s="24" t="n">
        <f aca="false">$D20*EXP(-($F20*$G20+$E20*(1-$G20))*(H20-t0___1))</f>
        <v>0.000964624880395427</v>
      </c>
      <c r="J20" s="24" t="n">
        <v>0.8</v>
      </c>
      <c r="K20" s="24" t="n">
        <f aca="false">I20*J20</f>
        <v>0.000771699904316342</v>
      </c>
      <c r="L20" s="25" t="n">
        <v>0.8</v>
      </c>
      <c r="M20" s="24" t="n">
        <f aca="false">I20*L20</f>
        <v>0.000771699904316342</v>
      </c>
      <c r="N20" s="27"/>
      <c r="O20" s="28" t="n">
        <f aca="false">O19*(1-I19)</f>
        <v>913296.609049626</v>
      </c>
      <c r="P20" s="29" t="n">
        <f aca="false">O20*(1+P$3)^-C20</f>
        <v>913296.609049626</v>
      </c>
      <c r="Q20" s="33" t="n">
        <f aca="false">Q19-P19</f>
        <v>56182754.0833951</v>
      </c>
      <c r="R20" s="31" t="n">
        <f aca="false">Q20/P20</f>
        <v>61.5164378436253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customFormat="false" ht="12.1" hidden="false" customHeight="false" outlineLevel="0" collapsed="false">
      <c r="A21" s="10"/>
      <c r="B21" s="10"/>
      <c r="C21" s="23" t="n">
        <v>16</v>
      </c>
      <c r="D21" s="24" t="n">
        <v>0.0006237</v>
      </c>
      <c r="E21" s="25" t="n">
        <v>0.01928</v>
      </c>
      <c r="F21" s="25" t="n">
        <v>0.038988508</v>
      </c>
      <c r="G21" s="25" t="n">
        <f aca="false">IF(H21=t0___1,1,IF(AND(H21&lt;=t_1___0,H21&gt;=t_1____0),H21-t0___1,IF(AND(H21&lt;=t_2___0,H21&gt;=t_1___0),t_1___0-t0___1+((H21-t_1___0)*t_2___0-(H21^2-t_1___0^2)/2)/(t_2___0-t_1___0),IF(AND(H21&lt;=t_1____0,H21&gt;=t_2____0),t_1____0-t0___1+((H21-t_1____0)*t_2____0-(H21^2-t_1____0^2)/2)/(t_2____0-t_1____0),IF(H21&lt;=t0___1,t_1____0-t0___1+((t_2____0-t_1____0)*t_2____0-(t_2____0^2-t_1____0^2)/2)/(t_2____0-t_1____0),t_1___0-t0___1+((t_2___0-t_1___0)*t_2___0-(t_2___0^2-t_1___0^2)/2)/(t_2___0-t_1___0)))))/(H21-t0___1))</f>
        <v>0.6</v>
      </c>
      <c r="H21" s="26" t="n">
        <f aca="false">IF(B$5,0,C21)+tau___1</f>
        <v>1966</v>
      </c>
      <c r="I21" s="24" t="n">
        <f aca="false">$D21*EXP(-($F21*$G21+$E21*(1-$G21))*(H21-t0___1))</f>
        <v>0.00135736025490869</v>
      </c>
      <c r="J21" s="24" t="n">
        <v>0.8</v>
      </c>
      <c r="K21" s="24" t="n">
        <f aca="false">I21*J21</f>
        <v>0.00108588820392695</v>
      </c>
      <c r="L21" s="25" t="n">
        <v>0.8</v>
      </c>
      <c r="M21" s="24" t="n">
        <f aca="false">I21*L21</f>
        <v>0.00108588820392695</v>
      </c>
      <c r="N21" s="27"/>
      <c r="O21" s="28" t="n">
        <f aca="false">O20*(1-I20)</f>
        <v>912415.620417356</v>
      </c>
      <c r="P21" s="29" t="n">
        <f aca="false">O21*(1+P$3)^-C21</f>
        <v>912415.620417356</v>
      </c>
      <c r="Q21" s="33" t="n">
        <f aca="false">Q20-P20</f>
        <v>55269457.4743455</v>
      </c>
      <c r="R21" s="31" t="n">
        <f aca="false">Q21/P21</f>
        <v>60.5748698702288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customFormat="false" ht="12.1" hidden="false" customHeight="false" outlineLevel="0" collapsed="false">
      <c r="A22" s="10"/>
      <c r="B22" s="10"/>
      <c r="C22" s="23" t="n">
        <v>17</v>
      </c>
      <c r="D22" s="24" t="n">
        <v>0.0009624</v>
      </c>
      <c r="E22" s="25" t="n">
        <v>0.01751</v>
      </c>
      <c r="F22" s="25" t="n">
        <v>0.03474</v>
      </c>
      <c r="G22" s="25" t="n">
        <f aca="false">IF(H22=t0___1,1,IF(AND(H22&lt;=t_1___0,H22&gt;=t_1____0),H22-t0___1,IF(AND(H22&lt;=t_2___0,H22&gt;=t_1___0),t_1___0-t0___1+((H22-t_1___0)*t_2___0-(H22^2-t_1___0^2)/2)/(t_2___0-t_1___0),IF(AND(H22&lt;=t_1____0,H22&gt;=t_2____0),t_1____0-t0___1+((H22-t_1____0)*t_2____0-(H22^2-t_1____0^2)/2)/(t_2____0-t_1____0),IF(H22&lt;=t0___1,t_1____0-t0___1+((t_2____0-t_1____0)*t_2____0-(t_2____0^2-t_1____0^2)/2)/(t_2____0-t_1____0),t_1___0-t0___1+((t_2___0-t_1___0)*t_2___0-(t_2___0^2-t_1___0^2)/2)/(t_2___0-t_1___0)))))/(H22-t0___1))</f>
        <v>0.625</v>
      </c>
      <c r="H22" s="26" t="n">
        <f aca="false">IF(B$5,0,C22)+tau___1</f>
        <v>1967</v>
      </c>
      <c r="I22" s="24" t="n">
        <f aca="false">$D22*EXP(-($F22*$G22+$E22*(1-$G22))*(H22-t0___1))</f>
        <v>0.00189717300428261</v>
      </c>
      <c r="J22" s="24" t="n">
        <v>0.8</v>
      </c>
      <c r="K22" s="24" t="n">
        <f aca="false">I22*J22</f>
        <v>0.00151773840342609</v>
      </c>
      <c r="L22" s="25" t="n">
        <v>0.8</v>
      </c>
      <c r="M22" s="24" t="n">
        <f aca="false">I22*L22</f>
        <v>0.00151773840342609</v>
      </c>
      <c r="N22" s="27"/>
      <c r="O22" s="28" t="n">
        <f aca="false">O21*(1-I21)</f>
        <v>911177.143718244</v>
      </c>
      <c r="P22" s="29" t="n">
        <f aca="false">O22*(1+P$3)^-C22</f>
        <v>911177.143718244</v>
      </c>
      <c r="Q22" s="33" t="n">
        <f aca="false">Q21-P21</f>
        <v>54357041.8539281</v>
      </c>
      <c r="R22" s="31" t="n">
        <f aca="false">Q22/P22</f>
        <v>59.6558443423121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customFormat="false" ht="12.1" hidden="false" customHeight="false" outlineLevel="0" collapsed="false">
      <c r="A23" s="10"/>
      <c r="B23" s="10"/>
      <c r="C23" s="23" t="n">
        <v>18</v>
      </c>
      <c r="D23" s="24" t="n">
        <v>0.0013468</v>
      </c>
      <c r="E23" s="25" t="n">
        <v>0.01673</v>
      </c>
      <c r="F23" s="25" t="n">
        <v>0.0319</v>
      </c>
      <c r="G23" s="25" t="n">
        <f aca="false">IF(H23=t0___1,1,IF(AND(H23&lt;=t_1___0,H23&gt;=t_1____0),H23-t0___1,IF(AND(H23&lt;=t_2___0,H23&gt;=t_1___0),t_1___0-t0___1+((H23-t_1___0)*t_2___0-(H23^2-t_1___0^2)/2)/(t_2___0-t_1___0),IF(AND(H23&lt;=t_1____0,H23&gt;=t_2____0),t_1____0-t0___1+((H23-t_1____0)*t_2____0-(H23^2-t_1____0^2)/2)/(t_2____0-t_1____0),IF(H23&lt;=t0___1,t_1____0-t0___1+((t_2____0-t_1____0)*t_2____0-(t_2____0^2-t_1____0^2)/2)/(t_2____0-t_1____0),t_1___0-t0___1+((t_2___0-t_1___0)*t_2___0-(t_2___0^2-t_1___0^2)/2)/(t_2___0-t_1___0)))))/(H23-t0___1))</f>
        <v>0.652173913043478</v>
      </c>
      <c r="H23" s="26" t="n">
        <f aca="false">IF(B$5,0,C23)+tau___1</f>
        <v>1968</v>
      </c>
      <c r="I23" s="24" t="n">
        <f aca="false">$D23*EXP(-($F23*$G23+$E23*(1-$G23))*(H23-t0___1))</f>
        <v>0.00248449994097957</v>
      </c>
      <c r="J23" s="24" t="n">
        <v>0.8</v>
      </c>
      <c r="K23" s="24" t="n">
        <f aca="false">I23*J23</f>
        <v>0.00198759995278366</v>
      </c>
      <c r="L23" s="25" t="n">
        <v>0.8</v>
      </c>
      <c r="M23" s="24" t="n">
        <f aca="false">I23*L23</f>
        <v>0.00198759995278366</v>
      </c>
      <c r="N23" s="27"/>
      <c r="O23" s="28" t="n">
        <f aca="false">O22*(1-I22)</f>
        <v>909448.483039062</v>
      </c>
      <c r="P23" s="29" t="n">
        <f aca="false">O23*(1+P$3)^-C23</f>
        <v>909448.483039062</v>
      </c>
      <c r="Q23" s="33" t="n">
        <f aca="false">Q22-P22</f>
        <v>53445864.7102099</v>
      </c>
      <c r="R23" s="31" t="n">
        <f aca="false">Q23/P23</f>
        <v>58.7673361459819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customFormat="false" ht="12.1" hidden="false" customHeight="false" outlineLevel="0" collapsed="false">
      <c r="A24" s="10"/>
      <c r="B24" s="10"/>
      <c r="C24" s="23" t="n">
        <v>19</v>
      </c>
      <c r="D24" s="24" t="n">
        <v>0.0015062</v>
      </c>
      <c r="E24" s="25" t="n">
        <v>0.01634</v>
      </c>
      <c r="F24" s="25" t="n">
        <v>0.03063</v>
      </c>
      <c r="G24" s="25" t="n">
        <f aca="false">IF(H24=t0___1,1,IF(AND(H24&lt;=t_1___0,H24&gt;=t_1____0),H24-t0___1,IF(AND(H24&lt;=t_2___0,H24&gt;=t_1___0),t_1___0-t0___1+((H24-t_1___0)*t_2___0-(H24^2-t_1___0^2)/2)/(t_2___0-t_1___0),IF(AND(H24&lt;=t_1____0,H24&gt;=t_2____0),t_1____0-t0___1+((H24-t_1____0)*t_2____0-(H24^2-t_1____0^2)/2)/(t_2____0-t_1____0),IF(H24&lt;=t0___1,t_1____0-t0___1+((t_2____0-t_1____0)*t_2____0-(t_2____0^2-t_1____0^2)/2)/(t_2____0-t_1____0),t_1___0-t0___1+((t_2___0-t_1___0)*t_2___0-(t_2___0^2-t_1___0^2)/2)/(t_2___0-t_1___0)))))/(H24-t0___1))</f>
        <v>0.681818181818182</v>
      </c>
      <c r="H24" s="26" t="n">
        <f aca="false">IF(B$5,0,C24)+tau___1</f>
        <v>1969</v>
      </c>
      <c r="I24" s="24" t="n">
        <f aca="false">$D24*EXP(-($F24*$G24+$E24*(1-$G24))*(H24-t0___1))</f>
        <v>0.00267358407562094</v>
      </c>
      <c r="J24" s="24" t="n">
        <v>0.8</v>
      </c>
      <c r="K24" s="24" t="n">
        <f aca="false">I24*J24</f>
        <v>0.00213886726049675</v>
      </c>
      <c r="L24" s="25" t="n">
        <v>0.8</v>
      </c>
      <c r="M24" s="24" t="n">
        <f aca="false">I24*L24</f>
        <v>0.00213886726049675</v>
      </c>
      <c r="N24" s="27"/>
      <c r="O24" s="28" t="n">
        <f aca="false">O23*(1-I23)</f>
        <v>907188.958336628</v>
      </c>
      <c r="P24" s="29" t="n">
        <f aca="false">O24*(1+P$3)^-C24</f>
        <v>907188.958336628</v>
      </c>
      <c r="Q24" s="33" t="n">
        <f aca="false">Q23-P23</f>
        <v>52536416.2271708</v>
      </c>
      <c r="R24" s="31" t="n">
        <f aca="false">Q24/P24</f>
        <v>57.9112165601075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customFormat="false" ht="12.1" hidden="false" customHeight="false" outlineLevel="0" collapsed="false">
      <c r="A25" s="10"/>
      <c r="B25" s="10"/>
      <c r="C25" s="23" t="n">
        <v>20</v>
      </c>
      <c r="D25" s="24" t="n">
        <v>0.0014673</v>
      </c>
      <c r="E25" s="25" t="n">
        <v>0.016</v>
      </c>
      <c r="F25" s="25" t="n">
        <v>0.03006854</v>
      </c>
      <c r="G25" s="25" t="n">
        <f aca="false">IF(H25=t0___1,1,IF(AND(H25&lt;=t_1___0,H25&gt;=t_1____0),H25-t0___1,IF(AND(H25&lt;=t_2___0,H25&gt;=t_1___0),t_1___0-t0___1+((H25-t_1___0)*t_2___0-(H25^2-t_1___0^2)/2)/(t_2___0-t_1___0),IF(AND(H25&lt;=t_1____0,H25&gt;=t_2____0),t_1____0-t0___1+((H25-t_1____0)*t_2____0-(H25^2-t_1____0^2)/2)/(t_2____0-t_1____0),IF(H25&lt;=t0___1,t_1____0-t0___1+((t_2____0-t_1____0)*t_2____0-(t_2____0^2-t_1____0^2)/2)/(t_2____0-t_1____0),t_1___0-t0___1+((t_2___0-t_1___0)*t_2___0-(t_2___0^2-t_1___0^2)/2)/(t_2___0-t_1___0)))))/(H25-t0___1))</f>
        <v>0.714285714285714</v>
      </c>
      <c r="H25" s="26" t="n">
        <f aca="false">IF(B$5,0,C25)+tau___1</f>
        <v>1970</v>
      </c>
      <c r="I25" s="24" t="n">
        <f aca="false">$D25*EXP(-($F25*$G25+$E25*(1-$G25))*(H25-t0___1))</f>
        <v>0.00253565523054223</v>
      </c>
      <c r="J25" s="24" t="n">
        <v>0.8</v>
      </c>
      <c r="K25" s="24" t="n">
        <f aca="false">I25*J25</f>
        <v>0.00202852418443379</v>
      </c>
      <c r="L25" s="25" t="n">
        <v>0.8</v>
      </c>
      <c r="M25" s="24" t="n">
        <f aca="false">I25*L25</f>
        <v>0.00202852418443379</v>
      </c>
      <c r="N25" s="27"/>
      <c r="O25" s="28" t="n">
        <f aca="false">O24*(1-I24)</f>
        <v>904763.51238404</v>
      </c>
      <c r="P25" s="29" t="n">
        <f aca="false">O25*(1+P$3)^-C25</f>
        <v>904763.51238404</v>
      </c>
      <c r="Q25" s="33" t="n">
        <f aca="false">Q24-P24</f>
        <v>51629227.2688342</v>
      </c>
      <c r="R25" s="31" t="n">
        <f aca="false">Q25/P25</f>
        <v>57.0637813772925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customFormat="false" ht="12.1" hidden="false" customHeight="false" outlineLevel="0" collapsed="false">
      <c r="A26" s="10"/>
      <c r="B26" s="10"/>
      <c r="C26" s="23" t="n">
        <v>21</v>
      </c>
      <c r="D26" s="24" t="n">
        <v>0.0013739</v>
      </c>
      <c r="E26" s="25" t="n">
        <v>0.01591546</v>
      </c>
      <c r="F26" s="25" t="n">
        <v>0.02988563</v>
      </c>
      <c r="G26" s="25" t="n">
        <f aca="false">IF(H26=t0___1,1,IF(AND(H26&lt;=t_1___0,H26&gt;=t_1____0),H26-t0___1,IF(AND(H26&lt;=t_2___0,H26&gt;=t_1___0),t_1___0-t0___1+((H26-t_1___0)*t_2___0-(H26^2-t_1___0^2)/2)/(t_2___0-t_1___0),IF(AND(H26&lt;=t_1____0,H26&gt;=t_2____0),t_1____0-t0___1+((H26-t_1____0)*t_2____0-(H26^2-t_1____0^2)/2)/(t_2____0-t_1____0),IF(H26&lt;=t0___1,t_1____0-t0___1+((t_2____0-t_1____0)*t_2____0-(t_2____0^2-t_1____0^2)/2)/(t_2____0-t_1____0),t_1___0-t0___1+((t_2___0-t_1___0)*t_2___0-(t_2___0^2-t_1___0^2)/2)/(t_2___0-t_1___0)))))/(H26-t0___1))</f>
        <v>0.75</v>
      </c>
      <c r="H26" s="26" t="n">
        <f aca="false">IF(B$5,0,C26)+tau___1</f>
        <v>1971</v>
      </c>
      <c r="I26" s="24" t="n">
        <f aca="false">$D26*EXP(-($F26*$G26+$E26*(1-$G26))*(H26-t0___1))</f>
        <v>0.00232917740679257</v>
      </c>
      <c r="J26" s="24" t="n">
        <v>0.8</v>
      </c>
      <c r="K26" s="24" t="n">
        <f aca="false">I26*J26</f>
        <v>0.00186334192543406</v>
      </c>
      <c r="L26" s="25" t="n">
        <v>0.8</v>
      </c>
      <c r="M26" s="24" t="n">
        <f aca="false">I26*L26</f>
        <v>0.00186334192543406</v>
      </c>
      <c r="N26" s="27"/>
      <c r="O26" s="28" t="n">
        <f aca="false">O25*(1-I25)</f>
        <v>902469.34405146</v>
      </c>
      <c r="P26" s="29" t="n">
        <f aca="false">O26*(1+P$3)^-C26</f>
        <v>902469.34405146</v>
      </c>
      <c r="Q26" s="33" t="n">
        <f aca="false">Q25-P25</f>
        <v>50724463.7564501</v>
      </c>
      <c r="R26" s="31" t="n">
        <f aca="false">Q26/P26</f>
        <v>56.2063011788662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customFormat="false" ht="12.1" hidden="false" customHeight="false" outlineLevel="0" collapsed="false">
      <c r="A27" s="10"/>
      <c r="B27" s="10"/>
      <c r="C27" s="23" t="n">
        <v>22</v>
      </c>
      <c r="D27" s="24" t="n">
        <v>0.0012821</v>
      </c>
      <c r="E27" s="25" t="n">
        <v>0.01582696</v>
      </c>
      <c r="F27" s="25" t="n">
        <v>0.02970619</v>
      </c>
      <c r="G27" s="25" t="n">
        <f aca="false">IF(H27=t0___1,1,IF(AND(H27&lt;=t_1___0,H27&gt;=t_1____0),H27-t0___1,IF(AND(H27&lt;=t_2___0,H27&gt;=t_1___0),t_1___0-t0___1+((H27-t_1___0)*t_2___0-(H27^2-t_1___0^2)/2)/(t_2___0-t_1___0),IF(AND(H27&lt;=t_1____0,H27&gt;=t_2____0),t_1____0-t0___1+((H27-t_1____0)*t_2____0-(H27^2-t_1____0^2)/2)/(t_2____0-t_1____0),IF(H27&lt;=t0___1,t_1____0-t0___1+((t_2____0-t_1____0)*t_2____0-(t_2____0^2-t_1____0^2)/2)/(t_2____0-t_1____0),t_1___0-t0___1+((t_2___0-t_1___0)*t_2___0-(t_2___0^2-t_1___0^2)/2)/(t_2___0-t_1___0)))))/(H27-t0___1))</f>
        <v>0.786842105263158</v>
      </c>
      <c r="H27" s="26" t="n">
        <f aca="false">IF(B$5,0,C27)+tau___1</f>
        <v>1972</v>
      </c>
      <c r="I27" s="24" t="n">
        <f aca="false">$D27*EXP(-($F27*$G27+$E27*(1-$G27))*(H27-t0___1))</f>
        <v>0.00213124451209549</v>
      </c>
      <c r="J27" s="24" t="n">
        <v>0.8</v>
      </c>
      <c r="K27" s="24" t="n">
        <f aca="false">I27*J27</f>
        <v>0.00170499560967639</v>
      </c>
      <c r="L27" s="25" t="n">
        <v>0.8</v>
      </c>
      <c r="M27" s="24" t="n">
        <f aca="false">I27*L27</f>
        <v>0.00170499560967639</v>
      </c>
      <c r="N27" s="27"/>
      <c r="O27" s="28" t="n">
        <f aca="false">O26*(1-I26)</f>
        <v>900367.332844972</v>
      </c>
      <c r="P27" s="29" t="n">
        <f aca="false">O27*(1+P$3)^-C27</f>
        <v>900367.332844972</v>
      </c>
      <c r="Q27" s="33" t="n">
        <f aca="false">Q26-P26</f>
        <v>49821994.4123987</v>
      </c>
      <c r="R27" s="31" t="n">
        <f aca="false">Q27/P27</f>
        <v>55.3351866454013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customFormat="false" ht="12.1" hidden="false" customHeight="false" outlineLevel="0" collapsed="false">
      <c r="A28" s="10"/>
      <c r="B28" s="10"/>
      <c r="C28" s="23" t="n">
        <v>23</v>
      </c>
      <c r="D28" s="24" t="n">
        <v>0.0012317</v>
      </c>
      <c r="E28" s="25" t="n">
        <v>0.01573457</v>
      </c>
      <c r="F28" s="25" t="n">
        <v>0.02952998</v>
      </c>
      <c r="G28" s="25" t="n">
        <f aca="false">IF(H28=t0___1,1,IF(AND(H28&lt;=t_1___0,H28&gt;=t_1____0),H28-t0___1,IF(AND(H28&lt;=t_2___0,H28&gt;=t_1___0),t_1___0-t0___1+((H28-t_1___0)*t_2___0-(H28^2-t_1___0^2)/2)/(t_2___0-t_1___0),IF(AND(H28&lt;=t_1____0,H28&gt;=t_2____0),t_1____0-t0___1+((H28-t_1____0)*t_2____0-(H28^2-t_1____0^2)/2)/(t_2____0-t_1____0),IF(H28&lt;=t0___1,t_1____0-t0___1+((t_2____0-t_1____0)*t_2____0-(t_2____0^2-t_1____0^2)/2)/(t_2____0-t_1____0),t_1___0-t0___1+((t_2___0-t_1___0)*t_2___0-(t_2___0^2-t_1___0^2)/2)/(t_2___0-t_1___0)))))/(H28-t0___1))</f>
        <v>0.822222222222222</v>
      </c>
      <c r="H28" s="26" t="n">
        <f aca="false">IF(B$5,0,C28)+tau___1</f>
        <v>1973</v>
      </c>
      <c r="I28" s="24" t="n">
        <f aca="false">$D28*EXP(-($F28*$G28+$E28*(1-$G28))*(H28-t0___1))</f>
        <v>0.00200529194164685</v>
      </c>
      <c r="J28" s="24" t="n">
        <v>0.8</v>
      </c>
      <c r="K28" s="24" t="n">
        <f aca="false">I28*J28</f>
        <v>0.00160423355331748</v>
      </c>
      <c r="L28" s="25" t="n">
        <v>0.8</v>
      </c>
      <c r="M28" s="24" t="n">
        <f aca="false">I28*L28</f>
        <v>0.00160423355331748</v>
      </c>
      <c r="N28" s="27"/>
      <c r="O28" s="28" t="n">
        <f aca="false">O27*(1-I27)</f>
        <v>898448.429907976</v>
      </c>
      <c r="P28" s="29" t="n">
        <f aca="false">O28*(1+P$3)^-C28</f>
        <v>898448.429907976</v>
      </c>
      <c r="Q28" s="33" t="n">
        <f aca="false">Q27-P27</f>
        <v>48921627.0795537</v>
      </c>
      <c r="R28" s="31" t="n">
        <f aca="false">Q28/P28</f>
        <v>54.4512355423277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customFormat="false" ht="12.1" hidden="false" customHeight="false" outlineLevel="0" collapsed="false">
      <c r="A29" s="10"/>
      <c r="B29" s="10"/>
      <c r="C29" s="23" t="n">
        <v>24</v>
      </c>
      <c r="D29" s="24" t="n">
        <v>0.0012004</v>
      </c>
      <c r="E29" s="25" t="n">
        <v>0.01563835</v>
      </c>
      <c r="F29" s="25" t="n">
        <v>0.02935677</v>
      </c>
      <c r="G29" s="25" t="n">
        <f aca="false">IF(H29=t0___1,1,IF(AND(H29&lt;=t_1___0,H29&gt;=t_1____0),H29-t0___1,IF(AND(H29&lt;=t_2___0,H29&gt;=t_1___0),t_1___0-t0___1+((H29-t_1___0)*t_2___0-(H29^2-t_1___0^2)/2)/(t_2___0-t_1___0),IF(AND(H29&lt;=t_1____0,H29&gt;=t_2____0),t_1____0-t0___1+((H29-t_1____0)*t_2____0-(H29^2-t_1____0^2)/2)/(t_2____0-t_1____0),IF(H29&lt;=t0___1,t_1____0-t0___1+((t_2____0-t_1____0)*t_2____0-(t_2____0^2-t_1____0^2)/2)/(t_2____0-t_1____0),t_1___0-t0___1+((t_2___0-t_1___0)*t_2___0-(t_2___0^2-t_1___0^2)/2)/(t_2___0-t_1___0)))))/(H29-t0___1))</f>
        <v>0.855882352941176</v>
      </c>
      <c r="H29" s="26" t="n">
        <f aca="false">IF(B$5,0,C29)+tau___1</f>
        <v>1974</v>
      </c>
      <c r="I29" s="24" t="n">
        <f aca="false">$D29*EXP(-($F29*$G29+$E29*(1-$G29))*(H29-t0___1))</f>
        <v>0.00191192348511674</v>
      </c>
      <c r="J29" s="24" t="n">
        <v>0.8</v>
      </c>
      <c r="K29" s="24" t="n">
        <f aca="false">I29*J29</f>
        <v>0.00152953878809339</v>
      </c>
      <c r="L29" s="25" t="n">
        <v>0.8</v>
      </c>
      <c r="M29" s="24" t="n">
        <f aca="false">I29*L29</f>
        <v>0.00152953878809339</v>
      </c>
      <c r="N29" s="27"/>
      <c r="O29" s="28" t="n">
        <f aca="false">O28*(1-I28)</f>
        <v>896646.778511496</v>
      </c>
      <c r="P29" s="29" t="n">
        <f aca="false">O29*(1+P$3)^-C29</f>
        <v>896646.778511496</v>
      </c>
      <c r="Q29" s="33" t="n">
        <f aca="false">Q28-P28</f>
        <v>48023178.6496457</v>
      </c>
      <c r="R29" s="31" t="n">
        <f aca="false">Q29/P29</f>
        <v>53.5586362439934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</row>
    <row r="30" customFormat="false" ht="12.1" hidden="false" customHeight="false" outlineLevel="0" collapsed="false">
      <c r="A30" s="10"/>
      <c r="B30" s="10"/>
      <c r="C30" s="23" t="n">
        <v>25</v>
      </c>
      <c r="D30" s="24" t="n">
        <v>0.0011736</v>
      </c>
      <c r="E30" s="25" t="n">
        <v>0.01553836</v>
      </c>
      <c r="F30" s="25" t="n">
        <v>0.02918632</v>
      </c>
      <c r="G30" s="25" t="n">
        <f aca="false">IF(H30=t0___1,1,IF(AND(H30&lt;=t_1___0,H30&gt;=t_1____0),H30-t0___1,IF(AND(H30&lt;=t_2___0,H30&gt;=t_1___0),t_1___0-t0___1+((H30-t_1___0)*t_2___0-(H30^2-t_1___0^2)/2)/(t_2___0-t_1___0),IF(AND(H30&lt;=t_1____0,H30&gt;=t_2____0),t_1____0-t0___1+((H30-t_1____0)*t_2____0-(H30^2-t_1____0^2)/2)/(t_2____0-t_1____0),IF(H30&lt;=t0___1,t_1____0-t0___1+((t_2____0-t_1____0)*t_2____0-(t_2____0^2-t_1____0^2)/2)/(t_2____0-t_1____0),t_1___0-t0___1+((t_2___0-t_1___0)*t_2___0-(t_2___0^2-t_1___0^2)/2)/(t_2___0-t_1___0)))))/(H30-t0___1))</f>
        <v>0.8875</v>
      </c>
      <c r="H30" s="26" t="n">
        <f aca="false">IF(B$5,0,C30)+tau___1</f>
        <v>1975</v>
      </c>
      <c r="I30" s="24" t="n">
        <f aca="false">$D30*EXP(-($F30*$G30+$E30*(1-$G30))*(H30-t0___1))</f>
        <v>0.00182666288100406</v>
      </c>
      <c r="J30" s="24" t="n">
        <v>0.8</v>
      </c>
      <c r="K30" s="24" t="n">
        <f aca="false">I30*J30</f>
        <v>0.00146133030480325</v>
      </c>
      <c r="L30" s="25" t="n">
        <v>0.8</v>
      </c>
      <c r="M30" s="24" t="n">
        <f aca="false">I30*L30</f>
        <v>0.00146133030480325</v>
      </c>
      <c r="N30" s="27"/>
      <c r="O30" s="28" t="n">
        <f aca="false">O29*(1-I29)</f>
        <v>894932.458477806</v>
      </c>
      <c r="P30" s="29" t="n">
        <f aca="false">O30*(1+P$3)^-C30</f>
        <v>894932.458477806</v>
      </c>
      <c r="Q30" s="33" t="n">
        <f aca="false">Q29-P29</f>
        <v>47126531.8711342</v>
      </c>
      <c r="R30" s="31" t="n">
        <f aca="false">Q30/P30</f>
        <v>52.6593168285481</v>
      </c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</row>
    <row r="31" customFormat="false" ht="12.1" hidden="false" customHeight="false" outlineLevel="0" collapsed="false">
      <c r="A31" s="10"/>
      <c r="B31" s="10"/>
      <c r="C31" s="23" t="n">
        <v>26</v>
      </c>
      <c r="D31" s="24" t="n">
        <v>0.001159</v>
      </c>
      <c r="E31" s="25" t="n">
        <v>0.01543467</v>
      </c>
      <c r="F31" s="25" t="n">
        <v>0.02901841</v>
      </c>
      <c r="G31" s="25" t="n">
        <f aca="false">IF(H31=t0___1,1,IF(AND(H31&lt;=t_1___0,H31&gt;=t_1____0),H31-t0___1,IF(AND(H31&lt;=t_2___0,H31&gt;=t_1___0),t_1___0-t0___1+((H31-t_1___0)*t_2___0-(H31^2-t_1___0^2)/2)/(t_2___0-t_1___0),IF(AND(H31&lt;=t_1____0,H31&gt;=t_2____0),t_1____0-t0___1+((H31-t_1____0)*t_2____0-(H31^2-t_1____0^2)/2)/(t_2____0-t_1____0),IF(H31&lt;=t0___1,t_1____0-t0___1+((t_2____0-t_1____0)*t_2____0-(t_2____0^2-t_1____0^2)/2)/(t_2____0-t_1____0),t_1___0-t0___1+((t_2___0-t_1___0)*t_2___0-(t_2___0^2-t_1___0^2)/2)/(t_2___0-t_1___0)))))/(H31-t0___1))</f>
        <v>0.916666666666667</v>
      </c>
      <c r="H31" s="26" t="n">
        <f aca="false">IF(B$5,0,C31)+tau___1</f>
        <v>1976</v>
      </c>
      <c r="I31" s="24" t="n">
        <f aca="false">$D31*EXP(-($F31*$G31+$E31*(1-$G31))*(H31-t0___1))</f>
        <v>0.00176095106221448</v>
      </c>
      <c r="J31" s="24" t="n">
        <v>0.8</v>
      </c>
      <c r="K31" s="24" t="n">
        <f aca="false">I31*J31</f>
        <v>0.00140876084977158</v>
      </c>
      <c r="L31" s="25" t="n">
        <v>0.8</v>
      </c>
      <c r="M31" s="24" t="n">
        <f aca="false">I31*L31</f>
        <v>0.00140876084977158</v>
      </c>
      <c r="N31" s="27"/>
      <c r="O31" s="28" t="n">
        <f aca="false">O30*(1-I30)</f>
        <v>893297.718574899</v>
      </c>
      <c r="P31" s="29" t="n">
        <f aca="false">O31*(1+P$3)^-C31</f>
        <v>893297.718574899</v>
      </c>
      <c r="Q31" s="33" t="n">
        <f aca="false">Q30-P30</f>
        <v>46231599.4126564</v>
      </c>
      <c r="R31" s="31" t="n">
        <f aca="false">Q31/P31</f>
        <v>51.7538536719996</v>
      </c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</row>
    <row r="32" customFormat="false" ht="12.1" hidden="false" customHeight="false" outlineLevel="0" collapsed="false">
      <c r="A32" s="10"/>
      <c r="B32" s="10"/>
      <c r="C32" s="23" t="n">
        <v>27</v>
      </c>
      <c r="D32" s="24" t="n">
        <v>0.0011614</v>
      </c>
      <c r="E32" s="25" t="n">
        <v>0.01532733</v>
      </c>
      <c r="F32" s="25" t="n">
        <v>0.0288528</v>
      </c>
      <c r="G32" s="25" t="n">
        <f aca="false">IF(H32=t0___1,1,IF(AND(H32&lt;=t_1___0,H32&gt;=t_1____0),H32-t0___1,IF(AND(H32&lt;=t_2___0,H32&gt;=t_1___0),t_1___0-t0___1+((H32-t_1___0)*t_2___0-(H32^2-t_1___0^2)/2)/(t_2___0-t_1___0),IF(AND(H32&lt;=t_1____0,H32&gt;=t_2____0),t_1____0-t0___1+((H32-t_1____0)*t_2____0-(H32^2-t_1____0^2)/2)/(t_2____0-t_1____0),IF(H32&lt;=t0___1,t_1____0-t0___1+((t_2____0-t_1____0)*t_2____0-(t_2____0^2-t_1____0^2)/2)/(t_2____0-t_1____0),t_1___0-t0___1+((t_2___0-t_1___0)*t_2___0-(t_2___0^2-t_1___0^2)/2)/(t_2___0-t_1___0)))))/(H32-t0___1))</f>
        <v>0.942857142857143</v>
      </c>
      <c r="H32" s="26" t="n">
        <f aca="false">IF(B$5,0,C32)+tau___1</f>
        <v>1977</v>
      </c>
      <c r="I32" s="24" t="n">
        <f aca="false">$D32*EXP(-($F32*$G32+$E32*(1-$G32))*(H32-t0___1))</f>
        <v>0.00172072376850098</v>
      </c>
      <c r="J32" s="24" t="n">
        <v>0.8</v>
      </c>
      <c r="K32" s="24" t="n">
        <f aca="false">I32*J32</f>
        <v>0.00137657901480079</v>
      </c>
      <c r="L32" s="25" t="n">
        <v>0.8</v>
      </c>
      <c r="M32" s="24" t="n">
        <f aca="false">I32*L32</f>
        <v>0.00137657901480079</v>
      </c>
      <c r="N32" s="27"/>
      <c r="O32" s="28" t="n">
        <f aca="false">O31*(1-I31)</f>
        <v>891724.665008501</v>
      </c>
      <c r="P32" s="29" t="n">
        <f aca="false">O32*(1+P$3)^-C32</f>
        <v>891724.665008501</v>
      </c>
      <c r="Q32" s="33" t="n">
        <f aca="false">Q31-P31</f>
        <v>45338301.6940815</v>
      </c>
      <c r="R32" s="31" t="n">
        <f aca="false">Q32/P32</f>
        <v>50.8433863872649</v>
      </c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</row>
    <row r="33" customFormat="false" ht="12.1" hidden="false" customHeight="false" outlineLevel="0" collapsed="false">
      <c r="A33" s="10"/>
      <c r="B33" s="10"/>
      <c r="C33" s="23" t="n">
        <v>28</v>
      </c>
      <c r="D33" s="24" t="n">
        <v>0.0011766</v>
      </c>
      <c r="E33" s="25" t="n">
        <v>0.01521642</v>
      </c>
      <c r="F33" s="25" t="n">
        <v>0.02868925</v>
      </c>
      <c r="G33" s="25" t="n">
        <f aca="false">IF(H33=t0___1,1,IF(AND(H33&lt;=t_1___0,H33&gt;=t_1____0),H33-t0___1,IF(AND(H33&lt;=t_2___0,H33&gt;=t_1___0),t_1___0-t0___1+((H33-t_1___0)*t_2___0-(H33^2-t_1___0^2)/2)/(t_2___0-t_1___0),IF(AND(H33&lt;=t_1____0,H33&gt;=t_2____0),t_1____0-t0___1+((H33-t_1____0)*t_2____0-(H33^2-t_1____0^2)/2)/(t_2____0-t_1____0),IF(H33&lt;=t0___1,t_1____0-t0___1+((t_2____0-t_1____0)*t_2____0-(t_2____0^2-t_1____0^2)/2)/(t_2____0-t_1____0),t_1___0-t0___1+((t_2___0-t_1___0)*t_2___0-(t_2___0^2-t_1___0^2)/2)/(t_2___0-t_1___0)))))/(H33-t0___1))</f>
        <v>0.965384615384615</v>
      </c>
      <c r="H33" s="26" t="n">
        <f aca="false">IF(B$5,0,C33)+tau___1</f>
        <v>1978</v>
      </c>
      <c r="I33" s="24" t="n">
        <f aca="false">$D33*EXP(-($F33*$G33+$E33*(1-$G33))*(H33-t0___1))</f>
        <v>0.00169812788469186</v>
      </c>
      <c r="J33" s="24" t="n">
        <v>0.8</v>
      </c>
      <c r="K33" s="24" t="n">
        <f aca="false">I33*J33</f>
        <v>0.00135850230775349</v>
      </c>
      <c r="L33" s="25" t="n">
        <v>0.8</v>
      </c>
      <c r="M33" s="24" t="n">
        <f aca="false">I33*L33</f>
        <v>0.00135850230775349</v>
      </c>
      <c r="N33" s="27"/>
      <c r="O33" s="28" t="n">
        <f aca="false">O32*(1-I32)</f>
        <v>890190.253182462</v>
      </c>
      <c r="P33" s="29" t="n">
        <f aca="false">O33*(1+P$3)^-C33</f>
        <v>890190.253182462</v>
      </c>
      <c r="Q33" s="33" t="n">
        <f aca="false">Q32-P32</f>
        <v>44446577.029073</v>
      </c>
      <c r="R33" s="31" t="n">
        <f aca="false">Q33/P33</f>
        <v>49.9293009221062</v>
      </c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</row>
    <row r="34" customFormat="false" ht="12.1" hidden="false" customHeight="false" outlineLevel="0" collapsed="false">
      <c r="A34" s="10"/>
      <c r="B34" s="10"/>
      <c r="C34" s="23" t="n">
        <v>29</v>
      </c>
      <c r="D34" s="24" t="n">
        <v>0.0012047</v>
      </c>
      <c r="E34" s="25" t="n">
        <v>0.015102</v>
      </c>
      <c r="F34" s="25" t="n">
        <v>0.02852754</v>
      </c>
      <c r="G34" s="25" t="n">
        <f aca="false">IF(H34=t0___1,1,IF(AND(H34&lt;=t_1___0,H34&gt;=t_1____0),H34-t0___1,IF(AND(H34&lt;=t_2___0,H34&gt;=t_1___0),t_1___0-t0___1+((H34-t_1___0)*t_2___0-(H34^2-t_1___0^2)/2)/(t_2___0-t_1___0),IF(AND(H34&lt;=t_1____0,H34&gt;=t_2____0),t_1____0-t0___1+((H34-t_1____0)*t_2____0-(H34^2-t_1____0^2)/2)/(t_2____0-t_1____0),IF(H34&lt;=t0___1,t_1____0-t0___1+((t_2____0-t_1____0)*t_2____0-(t_2____0^2-t_1____0^2)/2)/(t_2____0-t_1____0),t_1___0-t0___1+((t_2___0-t_1___0)*t_2___0-(t_2___0^2-t_1___0^2)/2)/(t_2___0-t_1___0)))))/(H34-t0___1))</f>
        <v>0.983333333333333</v>
      </c>
      <c r="H34" s="26" t="n">
        <f aca="false">IF(B$5,0,C34)+tau___1</f>
        <v>1979</v>
      </c>
      <c r="I34" s="24" t="n">
        <f aca="false">$D34*EXP(-($F34*$G34+$E34*(1-$G34))*(H34-t0___1))</f>
        <v>0.00169194024656356</v>
      </c>
      <c r="J34" s="24" t="n">
        <v>0.8</v>
      </c>
      <c r="K34" s="24" t="n">
        <f aca="false">I34*J34</f>
        <v>0.00135355219725085</v>
      </c>
      <c r="L34" s="25" t="n">
        <v>0.8</v>
      </c>
      <c r="M34" s="24" t="n">
        <f aca="false">I34*L34</f>
        <v>0.00135355219725085</v>
      </c>
      <c r="N34" s="27"/>
      <c r="O34" s="28" t="n">
        <f aca="false">O33*(1-I33)</f>
        <v>888678.596290852</v>
      </c>
      <c r="P34" s="29" t="n">
        <f aca="false">O34*(1+P$3)^-C34</f>
        <v>888678.596290852</v>
      </c>
      <c r="Q34" s="33" t="n">
        <f aca="false">Q33-P33</f>
        <v>43556386.7758906</v>
      </c>
      <c r="R34" s="31" t="n">
        <f aca="false">Q34/P34</f>
        <v>49.0125304667912</v>
      </c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</row>
    <row r="35" customFormat="false" ht="12.1" hidden="false" customHeight="false" outlineLevel="0" collapsed="false">
      <c r="A35" s="10"/>
      <c r="B35" s="10"/>
      <c r="C35" s="23" t="n">
        <v>30</v>
      </c>
      <c r="D35" s="24" t="n">
        <v>0.0012464</v>
      </c>
      <c r="E35" s="25" t="n">
        <v>0.01498413</v>
      </c>
      <c r="F35" s="25" t="n">
        <v>0.02836743</v>
      </c>
      <c r="G35" s="25" t="n">
        <f aca="false">IF(H35=t0___1,1,IF(AND(H35&lt;=t_1___0,H35&gt;=t_1____0),H35-t0___1,IF(AND(H35&lt;=t_2___0,H35&gt;=t_1___0),t_1___0-t0___1+((H35-t_1___0)*t_2___0-(H35^2-t_1___0^2)/2)/(t_2___0-t_1___0),IF(AND(H35&lt;=t_1____0,H35&gt;=t_2____0),t_1____0-t0___1+((H35-t_1____0)*t_2____0-(H35^2-t_1____0^2)/2)/(t_2____0-t_1____0),IF(H35&lt;=t0___1,t_1____0-t0___1+((t_2____0-t_1____0)*t_2____0-(t_2____0^2-t_1____0^2)/2)/(t_2____0-t_1____0),t_1___0-t0___1+((t_2___0-t_1___0)*t_2___0-(t_2___0^2-t_1___0^2)/2)/(t_2___0-t_1___0)))))/(H35-t0___1))</f>
        <v>0.995454545454545</v>
      </c>
      <c r="H35" s="26" t="n">
        <f aca="false">IF(B$5,0,C35)+tau___1</f>
        <v>1980</v>
      </c>
      <c r="I35" s="24" t="n">
        <f aca="false">$D35*EXP(-($F35*$G35+$E35*(1-$G35))*(H35-t0___1))</f>
        <v>0.00170170716372809</v>
      </c>
      <c r="J35" s="24" t="n">
        <v>0.8</v>
      </c>
      <c r="K35" s="24" t="n">
        <f aca="false">I35*J35</f>
        <v>0.00136136573098247</v>
      </c>
      <c r="L35" s="25" t="n">
        <v>0.8</v>
      </c>
      <c r="M35" s="24" t="n">
        <f aca="false">I35*L35</f>
        <v>0.00136136573098247</v>
      </c>
      <c r="N35" s="27"/>
      <c r="O35" s="28" t="n">
        <f aca="false">O34*(1-I34)</f>
        <v>887175.005207528</v>
      </c>
      <c r="P35" s="29" t="n">
        <f aca="false">O35*(1+P$3)^-C35</f>
        <v>887175.005207528</v>
      </c>
      <c r="Q35" s="33" t="n">
        <f aca="false">Q34-P34</f>
        <v>42667708.1795997</v>
      </c>
      <c r="R35" s="31" t="n">
        <f aca="false">Q35/P35</f>
        <v>48.0939024760046</v>
      </c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</row>
    <row r="36" customFormat="false" ht="12.1" hidden="false" customHeight="false" outlineLevel="0" collapsed="false">
      <c r="A36" s="10"/>
      <c r="B36" s="10"/>
      <c r="C36" s="23" t="n">
        <v>31</v>
      </c>
      <c r="D36" s="24" t="n">
        <v>0.0013043</v>
      </c>
      <c r="E36" s="25" t="n">
        <v>0.01486287</v>
      </c>
      <c r="F36" s="25" t="n">
        <v>0.02820869</v>
      </c>
      <c r="G36" s="25" t="n">
        <f aca="false">IF(H36=t0___1,1,IF(AND(H36&lt;=t_1___0,H36&gt;=t_1____0),H36-t0___1,IF(AND(H36&lt;=t_2___0,H36&gt;=t_1___0),t_1___0-t0___1+((H36-t_1___0)*t_2___0-(H36^2-t_1___0^2)/2)/(t_2___0-t_1___0),IF(AND(H36&lt;=t_1____0,H36&gt;=t_2____0),t_1____0-t0___1+((H36-t_1____0)*t_2____0-(H36^2-t_1____0^2)/2)/(t_2____0-t_1____0),IF(H36&lt;=t0___1,t_1____0-t0___1+((t_2____0-t_1____0)*t_2____0-(t_2____0^2-t_1____0^2)/2)/(t_2____0-t_1____0),t_1___0-t0___1+((t_2___0-t_1___0)*t_2___0-(t_2___0^2-t_1___0^2)/2)/(t_2___0-t_1___0)))))/(H36-t0___1))</f>
        <v>1</v>
      </c>
      <c r="H36" s="26" t="n">
        <f aca="false">IF(B$5,0,C36)+tau___1</f>
        <v>1981</v>
      </c>
      <c r="I36" s="24" t="n">
        <f aca="false">$D36*EXP(-($F36*$G36+$E36*(1-$G36))*(H36-t0___1))</f>
        <v>0.00172936345963387</v>
      </c>
      <c r="J36" s="24" t="n">
        <v>0.8</v>
      </c>
      <c r="K36" s="24" t="n">
        <f aca="false">I36*J36</f>
        <v>0.00138349076770709</v>
      </c>
      <c r="L36" s="25" t="n">
        <v>0.8</v>
      </c>
      <c r="M36" s="24" t="n">
        <f aca="false">I36*L36</f>
        <v>0.00138349076770709</v>
      </c>
      <c r="N36" s="27"/>
      <c r="O36" s="28" t="n">
        <f aca="false">O35*(1-I35)</f>
        <v>885665.293145685</v>
      </c>
      <c r="P36" s="29" t="n">
        <f aca="false">O36*(1+P$3)^-C36</f>
        <v>885665.293145685</v>
      </c>
      <c r="Q36" s="33" t="n">
        <f aca="false">Q35-P35</f>
        <v>41780533.1743922</v>
      </c>
      <c r="R36" s="31" t="n">
        <f aca="false">Q36/P36</f>
        <v>47.1741791145468</v>
      </c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</row>
    <row r="37" customFormat="false" ht="12.1" hidden="false" customHeight="false" outlineLevel="0" collapsed="false">
      <c r="A37" s="10"/>
      <c r="B37" s="10"/>
      <c r="C37" s="23" t="n">
        <v>32</v>
      </c>
      <c r="D37" s="24" t="n">
        <v>0.0013837</v>
      </c>
      <c r="E37" s="25" t="n">
        <v>0.01473829</v>
      </c>
      <c r="F37" s="25" t="n">
        <v>0.02805109</v>
      </c>
      <c r="G37" s="25" t="n">
        <f aca="false">IF(H37=t0___1,1,IF(AND(H37&lt;=t_1___0,H37&gt;=t_1____0),H37-t0___1,IF(AND(H37&lt;=t_2___0,H37&gt;=t_1___0),t_1___0-t0___1+((H37-t_1___0)*t_2___0-(H37^2-t_1___0^2)/2)/(t_2___0-t_1___0),IF(AND(H37&lt;=t_1____0,H37&gt;=t_2____0),t_1____0-t0___1+((H37-t_1____0)*t_2____0-(H37^2-t_1____0^2)/2)/(t_2____0-t_1____0),IF(H37&lt;=t0___1,t_1____0-t0___1+((t_2____0-t_1____0)*t_2____0-(t_2____0^2-t_1____0^2)/2)/(t_2____0-t_1____0),t_1___0-t0___1+((t_2___0-t_1___0)*t_2___0-(t_2___0^2-t_1___0^2)/2)/(t_2___0-t_1___0)))))/(H37-t0___1))</f>
        <v>1</v>
      </c>
      <c r="H37" s="26" t="n">
        <f aca="false">IF(B$5,0,C37)+tau___1</f>
        <v>1982</v>
      </c>
      <c r="I37" s="24" t="n">
        <f aca="false">$D37*EXP(-($F37*$G37+$E37*(1-$G37))*(H37-t0___1))</f>
        <v>0.0017810817077171</v>
      </c>
      <c r="J37" s="24" t="n">
        <v>0.8</v>
      </c>
      <c r="K37" s="24" t="n">
        <f aca="false">I37*J37</f>
        <v>0.00142486536617368</v>
      </c>
      <c r="L37" s="25" t="n">
        <v>0.8</v>
      </c>
      <c r="M37" s="24" t="n">
        <f aca="false">I37*L37</f>
        <v>0.00142486536617368</v>
      </c>
      <c r="N37" s="27"/>
      <c r="O37" s="28" t="n">
        <f aca="false">O36*(1-I36)</f>
        <v>884133.655950253</v>
      </c>
      <c r="P37" s="29" t="n">
        <f aca="false">O37*(1+P$3)^-C37</f>
        <v>884133.655950253</v>
      </c>
      <c r="Q37" s="33" t="n">
        <f aca="false">Q36-P36</f>
        <v>40894867.8812465</v>
      </c>
      <c r="R37" s="31" t="n">
        <f aca="false">Q37/P37</f>
        <v>46.2541693849369</v>
      </c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</row>
    <row r="38" customFormat="false" ht="12.1" hidden="false" customHeight="false" outlineLevel="0" collapsed="false">
      <c r="A38" s="10"/>
      <c r="B38" s="10"/>
      <c r="C38" s="23" t="n">
        <v>33</v>
      </c>
      <c r="D38" s="24" t="n">
        <v>0.0014691</v>
      </c>
      <c r="E38" s="25" t="n">
        <v>0.01461044</v>
      </c>
      <c r="F38" s="25" t="n">
        <v>0.02789439</v>
      </c>
      <c r="G38" s="25" t="n">
        <f aca="false">IF(H38=t0___1,1,IF(AND(H38&lt;=t_1___0,H38&gt;=t_1____0),H38-t0___1,IF(AND(H38&lt;=t_2___0,H38&gt;=t_1___0),t_1___0-t0___1+((H38-t_1___0)*t_2___0-(H38^2-t_1___0^2)/2)/(t_2___0-t_1___0),IF(AND(H38&lt;=t_1____0,H38&gt;=t_2____0),t_1____0-t0___1+((H38-t_1____0)*t_2____0-(H38^2-t_1____0^2)/2)/(t_2____0-t_1____0),IF(H38&lt;=t0___1,t_1____0-t0___1+((t_2____0-t_1____0)*t_2____0-(t_2____0^2-t_1____0^2)/2)/(t_2____0-t_1____0),t_1___0-t0___1+((t_2___0-t_1___0)*t_2___0-(t_2___0^2-t_1___0^2)/2)/(t_2___0-t_1___0)))))/(H38-t0___1))</f>
        <v>1</v>
      </c>
      <c r="H38" s="26" t="n">
        <f aca="false">IF(B$5,0,C38)+tau___1</f>
        <v>1983</v>
      </c>
      <c r="I38" s="24" t="n">
        <f aca="false">$D38*EXP(-($F38*$G38+$E38*(1-$G38))*(H38-t0___1))</f>
        <v>0.00183639624456825</v>
      </c>
      <c r="J38" s="24" t="n">
        <v>0.8</v>
      </c>
      <c r="K38" s="24" t="n">
        <f aca="false">I38*J38</f>
        <v>0.0014691169956546</v>
      </c>
      <c r="L38" s="25" t="n">
        <v>0.8</v>
      </c>
      <c r="M38" s="24" t="n">
        <f aca="false">I38*L38</f>
        <v>0.0014691169956546</v>
      </c>
      <c r="N38" s="27"/>
      <c r="O38" s="28" t="n">
        <f aca="false">O37*(1-I37)</f>
        <v>882558.941668463</v>
      </c>
      <c r="P38" s="29" t="n">
        <f aca="false">O38*(1+P$3)^-C38</f>
        <v>882558.941668463</v>
      </c>
      <c r="Q38" s="33" t="n">
        <f aca="false">Q37-P37</f>
        <v>40010734.2252962</v>
      </c>
      <c r="R38" s="31" t="n">
        <f aca="false">Q38/P38</f>
        <v>45.334914572002</v>
      </c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</row>
    <row r="39" customFormat="false" ht="12.1" hidden="false" customHeight="false" outlineLevel="0" collapsed="false">
      <c r="A39" s="10"/>
      <c r="B39" s="10"/>
      <c r="C39" s="23" t="n">
        <v>34</v>
      </c>
      <c r="D39" s="24" t="n">
        <v>0.0015485</v>
      </c>
      <c r="E39" s="25" t="n">
        <v>0.01447941</v>
      </c>
      <c r="F39" s="25" t="n">
        <v>0.02773836</v>
      </c>
      <c r="G39" s="25" t="n">
        <f aca="false">IF(H39=t0___1,1,IF(AND(H39&lt;=t_1___0,H39&gt;=t_1____0),H39-t0___1,IF(AND(H39&lt;=t_2___0,H39&gt;=t_1___0),t_1___0-t0___1+((H39-t_1___0)*t_2___0-(H39^2-t_1___0^2)/2)/(t_2___0-t_1___0),IF(AND(H39&lt;=t_1____0,H39&gt;=t_2____0),t_1____0-t0___1+((H39-t_1____0)*t_2____0-(H39^2-t_1____0^2)/2)/(t_2____0-t_1____0),IF(H39&lt;=t0___1,t_1____0-t0___1+((t_2____0-t_1____0)*t_2____0-(t_2____0^2-t_1____0^2)/2)/(t_2____0-t_1____0),t_1___0-t0___1+((t_2___0-t_1___0)*t_2___0-(t_2___0^2-t_1___0^2)/2)/(t_2___0-t_1___0)))))/(H39-t0___1))</f>
        <v>1</v>
      </c>
      <c r="H39" s="26" t="n">
        <f aca="false">IF(B$5,0,C39)+tau___1</f>
        <v>1984</v>
      </c>
      <c r="I39" s="24" t="n">
        <f aca="false">$D39*EXP(-($F39*$G39+$E39*(1-$G39))*(H39-t0___1))</f>
        <v>0.0018803449431891</v>
      </c>
      <c r="J39" s="24" t="n">
        <v>0.8</v>
      </c>
      <c r="K39" s="24" t="n">
        <f aca="false">I39*J39</f>
        <v>0.00150427595455128</v>
      </c>
      <c r="L39" s="25" t="n">
        <v>0.8</v>
      </c>
      <c r="M39" s="24" t="n">
        <f aca="false">I39*L39</f>
        <v>0.00150427595455128</v>
      </c>
      <c r="N39" s="27"/>
      <c r="O39" s="28" t="n">
        <f aca="false">O38*(1-I38)</f>
        <v>880938.213742373</v>
      </c>
      <c r="P39" s="29" t="n">
        <f aca="false">O39*(1+P$3)^-C39</f>
        <v>880938.213742373</v>
      </c>
      <c r="Q39" s="33" t="n">
        <f aca="false">Q38-P38</f>
        <v>39128175.2836278</v>
      </c>
      <c r="R39" s="31" t="n">
        <f aca="false">Q39/P39</f>
        <v>44.4164808305962</v>
      </c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</row>
    <row r="40" customFormat="false" ht="12.1" hidden="false" customHeight="false" outlineLevel="0" collapsed="false">
      <c r="A40" s="10"/>
      <c r="B40" s="10"/>
      <c r="C40" s="23" t="n">
        <v>35</v>
      </c>
      <c r="D40" s="24" t="n">
        <v>0.0016246</v>
      </c>
      <c r="E40" s="25" t="n">
        <v>0.01434524</v>
      </c>
      <c r="F40" s="25" t="n">
        <v>0.02758277</v>
      </c>
      <c r="G40" s="25" t="n">
        <f aca="false">IF(H40=t0___1,1,IF(AND(H40&lt;=t_1___0,H40&gt;=t_1____0),H40-t0___1,IF(AND(H40&lt;=t_2___0,H40&gt;=t_1___0),t_1___0-t0___1+((H40-t_1___0)*t_2___0-(H40^2-t_1___0^2)/2)/(t_2___0-t_1___0),IF(AND(H40&lt;=t_1____0,H40&gt;=t_2____0),t_1____0-t0___1+((H40-t_1____0)*t_2____0-(H40^2-t_1____0^2)/2)/(t_2____0-t_1____0),IF(H40&lt;=t0___1,t_1____0-t0___1+((t_2____0-t_1____0)*t_2____0-(t_2____0^2-t_1____0^2)/2)/(t_2____0-t_1____0),t_1___0-t0___1+((t_2___0-t_1___0)*t_2___0-(t_2___0^2-t_1___0^2)/2)/(t_2___0-t_1___0)))))/(H40-t0___1))</f>
        <v>1</v>
      </c>
      <c r="H40" s="26" t="n">
        <f aca="false">IF(B$5,0,C40)+tau___1</f>
        <v>1985</v>
      </c>
      <c r="I40" s="24" t="n">
        <f aca="false">$D40*EXP(-($F40*$G40+$E40*(1-$G40))*(H40-t0___1))</f>
        <v>0.0019169938417839</v>
      </c>
      <c r="J40" s="24" t="n">
        <v>0.8</v>
      </c>
      <c r="K40" s="24" t="n">
        <f aca="false">I40*J40</f>
        <v>0.00153359507342712</v>
      </c>
      <c r="L40" s="25" t="n">
        <v>0.8</v>
      </c>
      <c r="M40" s="24" t="n">
        <f aca="false">I40*L40</f>
        <v>0.00153359507342712</v>
      </c>
      <c r="N40" s="27"/>
      <c r="O40" s="28" t="n">
        <f aca="false">O39*(1-I39)</f>
        <v>879281.746026901</v>
      </c>
      <c r="P40" s="29" t="n">
        <f aca="false">O40*(1+P$3)^-C40</f>
        <v>879281.746026901</v>
      </c>
      <c r="Q40" s="33" t="n">
        <f aca="false">Q39-P39</f>
        <v>38247237.0698854</v>
      </c>
      <c r="R40" s="31" t="n">
        <f aca="false">Q40/P40</f>
        <v>43.4982725874936</v>
      </c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</row>
    <row r="41" customFormat="false" ht="12.1" hidden="false" customHeight="false" outlineLevel="0" collapsed="false">
      <c r="A41" s="10"/>
      <c r="B41" s="10"/>
      <c r="C41" s="23" t="n">
        <v>36</v>
      </c>
      <c r="D41" s="24" t="n">
        <v>0.0017037</v>
      </c>
      <c r="E41" s="25" t="n">
        <v>0.014208</v>
      </c>
      <c r="F41" s="25" t="n">
        <v>0.02742738</v>
      </c>
      <c r="G41" s="25" t="n">
        <f aca="false">IF(H41=t0___1,1,IF(AND(H41&lt;=t_1___0,H41&gt;=t_1____0),H41-t0___1,IF(AND(H41&lt;=t_2___0,H41&gt;=t_1___0),t_1___0-t0___1+((H41-t_1___0)*t_2___0-(H41^2-t_1___0^2)/2)/(t_2___0-t_1___0),IF(AND(H41&lt;=t_1____0,H41&gt;=t_2____0),t_1____0-t0___1+((H41-t_1____0)*t_2____0-(H41^2-t_1____0^2)/2)/(t_2____0-t_1____0),IF(H41&lt;=t0___1,t_1____0-t0___1+((t_2____0-t_1____0)*t_2____0-(t_2____0^2-t_1____0^2)/2)/(t_2____0-t_1____0),t_1___0-t0___1+((t_2___0-t_1___0)*t_2___0-(t_2___0^2-t_1___0^2)/2)/(t_2___0-t_1___0)))))/(H41-t0___1))</f>
        <v>1</v>
      </c>
      <c r="H41" s="26" t="n">
        <f aca="false">IF(B$5,0,C41)+tau___1</f>
        <v>1986</v>
      </c>
      <c r="I41" s="24" t="n">
        <f aca="false">$D41*EXP(-($F41*$G41+$E41*(1-$G41))*(H41-t0___1))</f>
        <v>0.00195411861716206</v>
      </c>
      <c r="J41" s="24" t="n">
        <v>0.8</v>
      </c>
      <c r="K41" s="24" t="n">
        <f aca="false">I41*J41</f>
        <v>0.00156329489372965</v>
      </c>
      <c r="L41" s="25" t="n">
        <v>0.8</v>
      </c>
      <c r="M41" s="24" t="n">
        <f aca="false">I41*L41</f>
        <v>0.00156329489372965</v>
      </c>
      <c r="N41" s="27"/>
      <c r="O41" s="28" t="n">
        <f aca="false">O40*(1-I40)</f>
        <v>877596.168334574</v>
      </c>
      <c r="P41" s="29" t="n">
        <f aca="false">O41*(1+P$3)^-C41</f>
        <v>877596.168334574</v>
      </c>
      <c r="Q41" s="33" t="n">
        <f aca="false">Q40-P40</f>
        <v>37367955.3238585</v>
      </c>
      <c r="R41" s="31" t="n">
        <f aca="false">Q41/P41</f>
        <v>42.5798979897236</v>
      </c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</row>
    <row r="42" customFormat="false" ht="12.1" hidden="false" customHeight="false" outlineLevel="0" collapsed="false">
      <c r="A42" s="10"/>
      <c r="B42" s="10"/>
      <c r="C42" s="23" t="n">
        <v>37</v>
      </c>
      <c r="D42" s="24" t="n">
        <v>0.0017987</v>
      </c>
      <c r="E42" s="25" t="n">
        <v>0.01406776</v>
      </c>
      <c r="F42" s="25" t="n">
        <v>0.02727197</v>
      </c>
      <c r="G42" s="25" t="n">
        <f aca="false">IF(H42=t0___1,1,IF(AND(H42&lt;=t_1___0,H42&gt;=t_1____0),H42-t0___1,IF(AND(H42&lt;=t_2___0,H42&gt;=t_1___0),t_1___0-t0___1+((H42-t_1___0)*t_2___0-(H42^2-t_1___0^2)/2)/(t_2___0-t_1___0),IF(AND(H42&lt;=t_1____0,H42&gt;=t_2____0),t_1____0-t0___1+((H42-t_1____0)*t_2____0-(H42^2-t_1____0^2)/2)/(t_2____0-t_1____0),IF(H42&lt;=t0___1,t_1____0-t0___1+((t_2____0-t_1____0)*t_2____0-(t_2____0^2-t_1____0^2)/2)/(t_2____0-t_1____0),t_1___0-t0___1+((t_2___0-t_1___0)*t_2___0-(t_2___0^2-t_1___0^2)/2)/(t_2___0-t_1___0)))))/(H42-t0___1))</f>
        <v>1</v>
      </c>
      <c r="H42" s="26" t="n">
        <f aca="false">IF(B$5,0,C42)+tau___1</f>
        <v>1987</v>
      </c>
      <c r="I42" s="24" t="n">
        <f aca="false">$D42*EXP(-($F42*$G42+$E42*(1-$G42))*(H42-t0___1))</f>
        <v>0.00200601880074546</v>
      </c>
      <c r="J42" s="24" t="n">
        <v>0.8</v>
      </c>
      <c r="K42" s="24" t="n">
        <f aca="false">I42*J42</f>
        <v>0.00160481504059637</v>
      </c>
      <c r="L42" s="25" t="n">
        <v>0.8</v>
      </c>
      <c r="M42" s="24" t="n">
        <f aca="false">I42*L42</f>
        <v>0.00160481504059637</v>
      </c>
      <c r="N42" s="27"/>
      <c r="O42" s="28" t="n">
        <f aca="false">O41*(1-I41)</f>
        <v>875881.241323682</v>
      </c>
      <c r="P42" s="29" t="n">
        <f aca="false">O42*(1+P$3)^-C42</f>
        <v>875881.241323682</v>
      </c>
      <c r="Q42" s="33" t="n">
        <f aca="false">Q41-P41</f>
        <v>36490359.1555239</v>
      </c>
      <c r="R42" s="31" t="n">
        <f aca="false">Q42/P42</f>
        <v>41.661309129509</v>
      </c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</row>
    <row r="43" customFormat="false" ht="12.1" hidden="false" customHeight="false" outlineLevel="0" collapsed="false">
      <c r="A43" s="10"/>
      <c r="B43" s="10"/>
      <c r="C43" s="23" t="n">
        <v>38</v>
      </c>
      <c r="D43" s="24" t="n">
        <v>0.001941</v>
      </c>
      <c r="E43" s="25" t="n">
        <v>0.01392457</v>
      </c>
      <c r="F43" s="25" t="n">
        <v>0.0271163</v>
      </c>
      <c r="G43" s="25" t="n">
        <f aca="false">IF(H43=t0___1,1,IF(AND(H43&lt;=t_1___0,H43&gt;=t_1____0),H43-t0___1,IF(AND(H43&lt;=t_2___0,H43&gt;=t_1___0),t_1___0-t0___1+((H43-t_1___0)*t_2___0-(H43^2-t_1___0^2)/2)/(t_2___0-t_1___0),IF(AND(H43&lt;=t_1____0,H43&gt;=t_2____0),t_1____0-t0___1+((H43-t_1____0)*t_2____0-(H43^2-t_1____0^2)/2)/(t_2____0-t_1____0),IF(H43&lt;=t0___1,t_1____0-t0___1+((t_2____0-t_1____0)*t_2____0-(t_2____0^2-t_1____0^2)/2)/(t_2____0-t_1____0),t_1___0-t0___1+((t_2___0-t_1___0)*t_2___0-(t_2___0^2-t_1___0^2)/2)/(t_2___0-t_1___0)))))/(H43-t0___1))</f>
        <v>1</v>
      </c>
      <c r="H43" s="26" t="n">
        <f aca="false">IF(B$5,0,C43)+tau___1</f>
        <v>1988</v>
      </c>
      <c r="I43" s="24" t="n">
        <f aca="false">$D43*EXP(-($F43*$G43+$E43*(1-$G43))*(H43-t0___1))</f>
        <v>0.00210549839048699</v>
      </c>
      <c r="J43" s="24" t="n">
        <v>0.8</v>
      </c>
      <c r="K43" s="24" t="n">
        <f aca="false">I43*J43</f>
        <v>0.00168439871238959</v>
      </c>
      <c r="L43" s="25" t="n">
        <v>0.8</v>
      </c>
      <c r="M43" s="24" t="n">
        <f aca="false">I43*L43</f>
        <v>0.00168439871238959</v>
      </c>
      <c r="N43" s="27"/>
      <c r="O43" s="28" t="n">
        <f aca="false">O42*(1-I42)</f>
        <v>874124.207086366</v>
      </c>
      <c r="P43" s="29" t="n">
        <f aca="false">O43*(1+P$3)^-C43</f>
        <v>874124.207086366</v>
      </c>
      <c r="Q43" s="33" t="n">
        <f aca="false">Q42-P42</f>
        <v>35614477.9142002</v>
      </c>
      <c r="R43" s="31" t="n">
        <f aca="false">Q43/P43</f>
        <v>40.7430404346203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</row>
    <row r="44" customFormat="false" ht="12.1" hidden="false" customHeight="false" outlineLevel="0" collapsed="false">
      <c r="A44" s="10"/>
      <c r="B44" s="10"/>
      <c r="C44" s="23" t="n">
        <v>39</v>
      </c>
      <c r="D44" s="24" t="n">
        <v>0.0021488</v>
      </c>
      <c r="E44" s="25" t="n">
        <v>0.01377851</v>
      </c>
      <c r="F44" s="25" t="n">
        <v>0.02696014</v>
      </c>
      <c r="G44" s="25" t="n">
        <f aca="false">IF(H44=t0___1,1,IF(AND(H44&lt;=t_1___0,H44&gt;=t_1____0),H44-t0___1,IF(AND(H44&lt;=t_2___0,H44&gt;=t_1___0),t_1___0-t0___1+((H44-t_1___0)*t_2___0-(H44^2-t_1___0^2)/2)/(t_2___0-t_1___0),IF(AND(H44&lt;=t_1____0,H44&gt;=t_2____0),t_1____0-t0___1+((H44-t_1____0)*t_2____0-(H44^2-t_1____0^2)/2)/(t_2____0-t_1____0),IF(H44&lt;=t0___1,t_1____0-t0___1+((t_2____0-t_1____0)*t_2____0-(t_2____0^2-t_1____0^2)/2)/(t_2____0-t_1____0),t_1___0-t0___1+((t_2___0-t_1___0)*t_2___0-(t_2___0^2-t_1___0^2)/2)/(t_2___0-t_1___0)))))/(H44-t0___1))</f>
        <v>1</v>
      </c>
      <c r="H44" s="26" t="n">
        <f aca="false">IF(B$5,0,C44)+tau___1</f>
        <v>1989</v>
      </c>
      <c r="I44" s="24" t="n">
        <f aca="false">$D44*EXP(-($F44*$G44+$E44*(1-$G44))*(H44-t0___1))</f>
        <v>0.00226784451333965</v>
      </c>
      <c r="J44" s="24" t="n">
        <v>0.8</v>
      </c>
      <c r="K44" s="24" t="n">
        <f aca="false">I44*J44</f>
        <v>0.00181427561067172</v>
      </c>
      <c r="L44" s="25" t="n">
        <v>0.8</v>
      </c>
      <c r="M44" s="24" t="n">
        <f aca="false">I44*L44</f>
        <v>0.00181427561067172</v>
      </c>
      <c r="N44" s="27"/>
      <c r="O44" s="28" t="n">
        <f aca="false">O43*(1-I43)</f>
        <v>872283.73997526</v>
      </c>
      <c r="P44" s="29" t="n">
        <f aca="false">O44*(1+P$3)^-C44</f>
        <v>872283.73997526</v>
      </c>
      <c r="Q44" s="33" t="n">
        <f aca="false">Q43-P43</f>
        <v>34740353.7071139</v>
      </c>
      <c r="R44" s="31" t="n">
        <f aca="false">Q44/P44</f>
        <v>39.8268958998355</v>
      </c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</row>
    <row r="45" customFormat="false" ht="12.1" hidden="false" customHeight="false" outlineLevel="0" collapsed="false">
      <c r="A45" s="10"/>
      <c r="B45" s="10"/>
      <c r="C45" s="23" t="n">
        <v>40</v>
      </c>
      <c r="D45" s="24" t="n">
        <v>0.0024129</v>
      </c>
      <c r="E45" s="25" t="n">
        <v>0.01362963</v>
      </c>
      <c r="F45" s="25" t="n">
        <v>0.02680325</v>
      </c>
      <c r="G45" s="25" t="n">
        <f aca="false">IF(H45=t0___1,1,IF(AND(H45&lt;=t_1___0,H45&gt;=t_1____0),H45-t0___1,IF(AND(H45&lt;=t_2___0,H45&gt;=t_1___0),t_1___0-t0___1+((H45-t_1___0)*t_2___0-(H45^2-t_1___0^2)/2)/(t_2___0-t_1___0),IF(AND(H45&lt;=t_1____0,H45&gt;=t_2____0),t_1____0-t0___1+((H45-t_1____0)*t_2____0-(H45^2-t_1____0^2)/2)/(t_2____0-t_1____0),IF(H45&lt;=t0___1,t_1____0-t0___1+((t_2____0-t_1____0)*t_2____0-(t_2____0^2-t_1____0^2)/2)/(t_2____0-t_1____0),t_1___0-t0___1+((t_2___0-t_1___0)*t_2___0-(t_2___0^2-t_1___0^2)/2)/(t_2___0-t_1___0)))))/(H45-t0___1))</f>
        <v>1</v>
      </c>
      <c r="H45" s="26" t="n">
        <f aca="false">IF(B$5,0,C45)+tau___1</f>
        <v>1990</v>
      </c>
      <c r="I45" s="24" t="n">
        <f aca="false">$D45*EXP(-($F45*$G45+$E45*(1-$G45))*(H45-t0___1))</f>
        <v>0.00247844808865237</v>
      </c>
      <c r="J45" s="24" t="n">
        <v>0.8</v>
      </c>
      <c r="K45" s="24" t="n">
        <f aca="false">I45*J45</f>
        <v>0.0019827584709219</v>
      </c>
      <c r="L45" s="25" t="n">
        <v>0.8</v>
      </c>
      <c r="M45" s="24" t="n">
        <f aca="false">I45*L45</f>
        <v>0.0019827584709219</v>
      </c>
      <c r="N45" s="27"/>
      <c r="O45" s="28" t="n">
        <f aca="false">O44*(1-I44)</f>
        <v>870305.536081482</v>
      </c>
      <c r="P45" s="29" t="n">
        <f aca="false">O45*(1+P$3)^-C45</f>
        <v>870305.536081482</v>
      </c>
      <c r="Q45" s="33" t="n">
        <f aca="false">Q44-P44</f>
        <v>33868069.9671386</v>
      </c>
      <c r="R45" s="31" t="n">
        <f aca="false">Q45/P45</f>
        <v>38.915149407906</v>
      </c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</row>
    <row r="46" customFormat="false" ht="12.1" hidden="false" customHeight="false" outlineLevel="0" collapsed="false">
      <c r="A46" s="10"/>
      <c r="B46" s="10"/>
      <c r="C46" s="23" t="n">
        <v>41</v>
      </c>
      <c r="D46" s="24" t="n">
        <v>0.0027102</v>
      </c>
      <c r="E46" s="25" t="n">
        <v>0.013478</v>
      </c>
      <c r="F46" s="25" t="n">
        <v>0.0266454</v>
      </c>
      <c r="G46" s="25" t="n">
        <f aca="false">IF(H46=t0___1,1,IF(AND(H46&lt;=t_1___0,H46&gt;=t_1____0),H46-t0___1,IF(AND(H46&lt;=t_2___0,H46&gt;=t_1___0),t_1___0-t0___1+((H46-t_1___0)*t_2___0-(H46^2-t_1___0^2)/2)/(t_2___0-t_1___0),IF(AND(H46&lt;=t_1____0,H46&gt;=t_2____0),t_1____0-t0___1+((H46-t_1____0)*t_2____0-(H46^2-t_1____0^2)/2)/(t_2____0-t_1____0),IF(H46&lt;=t0___1,t_1____0-t0___1+((t_2____0-t_1____0)*t_2____0-(t_2____0^2-t_1____0^2)/2)/(t_2____0-t_1____0),t_1___0-t0___1+((t_2___0-t_1___0)*t_2___0-(t_2___0^2-t_1___0^2)/2)/(t_2___0-t_1___0)))))/(H46-t0___1))</f>
        <v>1</v>
      </c>
      <c r="H46" s="26" t="n">
        <f aca="false">IF(B$5,0,C46)+tau___1</f>
        <v>1991</v>
      </c>
      <c r="I46" s="24" t="n">
        <f aca="false">$D46*EXP(-($F46*$G46+$E46*(1-$G46))*(H46-t0___1))</f>
        <v>0.0027102</v>
      </c>
      <c r="J46" s="24" t="n">
        <v>0.8</v>
      </c>
      <c r="K46" s="24" t="n">
        <f aca="false">I46*J46</f>
        <v>0.00216816</v>
      </c>
      <c r="L46" s="25" t="n">
        <v>0.8</v>
      </c>
      <c r="M46" s="24" t="n">
        <f aca="false">I46*L46</f>
        <v>0.00216816</v>
      </c>
      <c r="N46" s="27"/>
      <c r="O46" s="28" t="n">
        <f aca="false">O45*(1-I45)</f>
        <v>868148.528989037</v>
      </c>
      <c r="P46" s="29" t="n">
        <f aca="false">O46*(1+P$3)^-C46</f>
        <v>868148.528989037</v>
      </c>
      <c r="Q46" s="33" t="n">
        <f aca="false">Q45-P45</f>
        <v>32997764.4310571</v>
      </c>
      <c r="R46" s="31" t="n">
        <f aca="false">Q46/P46</f>
        <v>38.0093536177308</v>
      </c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</row>
    <row r="47" customFormat="false" ht="12.1" hidden="false" customHeight="false" outlineLevel="0" collapsed="false">
      <c r="A47" s="10"/>
      <c r="B47" s="10"/>
      <c r="C47" s="23" t="n">
        <v>42</v>
      </c>
      <c r="D47" s="24" t="n">
        <v>0.003018</v>
      </c>
      <c r="E47" s="25" t="n">
        <v>0.01332368</v>
      </c>
      <c r="F47" s="25" t="n">
        <v>0.02648636</v>
      </c>
      <c r="G47" s="25" t="n">
        <f aca="false">IF(H47=t0___1,1,IF(AND(H47&lt;=t_1___0,H47&gt;=t_1____0),H47-t0___1,IF(AND(H47&lt;=t_2___0,H47&gt;=t_1___0),t_1___0-t0___1+((H47-t_1___0)*t_2___0-(H47^2-t_1___0^2)/2)/(t_2___0-t_1___0),IF(AND(H47&lt;=t_1____0,H47&gt;=t_2____0),t_1____0-t0___1+((H47-t_1____0)*t_2____0-(H47^2-t_1____0^2)/2)/(t_2____0-t_1____0),IF(H47&lt;=t0___1,t_1____0-t0___1+((t_2____0-t_1____0)*t_2____0-(t_2____0^2-t_1____0^2)/2)/(t_2____0-t_1____0),t_1___0-t0___1+((t_2___0-t_1___0)*t_2___0-(t_2___0^2-t_1___0^2)/2)/(t_2___0-t_1___0)))))/(H47-t0___1))</f>
        <v>1</v>
      </c>
      <c r="H47" s="26" t="n">
        <f aca="false">IF(B$5,0,C47)+tau___1</f>
        <v>1992</v>
      </c>
      <c r="I47" s="24" t="n">
        <f aca="false">$D47*EXP(-($F47*$G47+$E47*(1-$G47))*(H47-t0___1))</f>
        <v>0.00293911348553018</v>
      </c>
      <c r="J47" s="24" t="n">
        <v>0.8</v>
      </c>
      <c r="K47" s="24" t="n">
        <f aca="false">I47*J47</f>
        <v>0.00235129078842414</v>
      </c>
      <c r="L47" s="25" t="n">
        <v>0.8</v>
      </c>
      <c r="M47" s="24" t="n">
        <f aca="false">I47*L47</f>
        <v>0.00235129078842414</v>
      </c>
      <c r="N47" s="27"/>
      <c r="O47" s="28" t="n">
        <f aca="false">O46*(1-I46)</f>
        <v>865795.672845771</v>
      </c>
      <c r="P47" s="29" t="n">
        <f aca="false">O47*(1+P$3)^-C47</f>
        <v>865795.672845771</v>
      </c>
      <c r="Q47" s="33" t="n">
        <f aca="false">Q46-P46</f>
        <v>32129615.9020681</v>
      </c>
      <c r="R47" s="31" t="n">
        <f aca="false">Q47/P47</f>
        <v>37.1099289471634</v>
      </c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</row>
    <row r="48" customFormat="false" ht="12.1" hidden="false" customHeight="false" outlineLevel="0" collapsed="false">
      <c r="A48" s="10"/>
      <c r="B48" s="10"/>
      <c r="C48" s="23" t="n">
        <v>43</v>
      </c>
      <c r="D48" s="24" t="n">
        <v>0.0033313</v>
      </c>
      <c r="E48" s="25" t="n">
        <v>0.01316674</v>
      </c>
      <c r="F48" s="25" t="n">
        <v>0.0263259</v>
      </c>
      <c r="G48" s="25" t="n">
        <f aca="false">IF(H48=t0___1,1,IF(AND(H48&lt;=t_1___0,H48&gt;=t_1____0),H48-t0___1,IF(AND(H48&lt;=t_2___0,H48&gt;=t_1___0),t_1___0-t0___1+((H48-t_1___0)*t_2___0-(H48^2-t_1___0^2)/2)/(t_2___0-t_1___0),IF(AND(H48&lt;=t_1____0,H48&gt;=t_2____0),t_1____0-t0___1+((H48-t_1____0)*t_2____0-(H48^2-t_1____0^2)/2)/(t_2____0-t_1____0),IF(H48&lt;=t0___1,t_1____0-t0___1+((t_2____0-t_1____0)*t_2____0-(t_2____0^2-t_1____0^2)/2)/(t_2____0-t_1____0),t_1___0-t0___1+((t_2___0-t_1___0)*t_2___0-(t_2___0^2-t_1___0^2)/2)/(t_2___0-t_1___0)))))/(H48-t0___1))</f>
        <v>1</v>
      </c>
      <c r="H48" s="26" t="n">
        <f aca="false">IF(B$5,0,C48)+tau___1</f>
        <v>1993</v>
      </c>
      <c r="I48" s="24" t="n">
        <f aca="false">$D48*EXP(-($F48*$G48+$E48*(1-$G48))*(H48-t0___1))</f>
        <v>0.00316043860873717</v>
      </c>
      <c r="J48" s="24" t="n">
        <v>0.8</v>
      </c>
      <c r="K48" s="24" t="n">
        <f aca="false">I48*J48</f>
        <v>0.00252835088698974</v>
      </c>
      <c r="L48" s="25" t="n">
        <v>0.8</v>
      </c>
      <c r="M48" s="24" t="n">
        <f aca="false">I48*L48</f>
        <v>0.00252835088698974</v>
      </c>
      <c r="N48" s="27"/>
      <c r="O48" s="28" t="n">
        <f aca="false">O47*(1-I47)</f>
        <v>863251.001107996</v>
      </c>
      <c r="P48" s="29" t="n">
        <f aca="false">O48*(1+P$3)^-C48</f>
        <v>863251.001107996</v>
      </c>
      <c r="Q48" s="33" t="n">
        <f aca="false">Q47-P47</f>
        <v>31263820.2292223</v>
      </c>
      <c r="R48" s="31" t="n">
        <f aca="false">Q48/P48</f>
        <v>36.2163729773782</v>
      </c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</row>
    <row r="49" customFormat="false" ht="12.1" hidden="false" customHeight="false" outlineLevel="0" collapsed="false">
      <c r="A49" s="10"/>
      <c r="B49" s="10"/>
      <c r="C49" s="23" t="n">
        <v>44</v>
      </c>
      <c r="D49" s="24" t="n">
        <v>0.0036547</v>
      </c>
      <c r="E49" s="25" t="n">
        <v>0.01300724</v>
      </c>
      <c r="F49" s="25" t="n">
        <v>0.02616378</v>
      </c>
      <c r="G49" s="25" t="n">
        <f aca="false">IF(H49=t0___1,1,IF(AND(H49&lt;=t_1___0,H49&gt;=t_1____0),H49-t0___1,IF(AND(H49&lt;=t_2___0,H49&gt;=t_1___0),t_1___0-t0___1+((H49-t_1___0)*t_2___0-(H49^2-t_1___0^2)/2)/(t_2___0-t_1___0),IF(AND(H49&lt;=t_1____0,H49&gt;=t_2____0),t_1____0-t0___1+((H49-t_1____0)*t_2____0-(H49^2-t_1____0^2)/2)/(t_2____0-t_1____0),IF(H49&lt;=t0___1,t_1____0-t0___1+((t_2____0-t_1____0)*t_2____0-(t_2____0^2-t_1____0^2)/2)/(t_2____0-t_1____0),t_1___0-t0___1+((t_2___0-t_1___0)*t_2___0-(t_2___0^2-t_1___0^2)/2)/(t_2___0-t_1___0)))))/(H49-t0___1))</f>
        <v>1</v>
      </c>
      <c r="H49" s="26" t="n">
        <f aca="false">IF(B$5,0,C49)+tau___1</f>
        <v>1994</v>
      </c>
      <c r="I49" s="24" t="n">
        <f aca="false">$D49*EXP(-($F49*$G49+$E49*(1-$G49))*(H49-t0___1))</f>
        <v>0.00337880693877324</v>
      </c>
      <c r="J49" s="24" t="n">
        <v>0.8</v>
      </c>
      <c r="K49" s="24" t="n">
        <f aca="false">I49*J49</f>
        <v>0.00270304555101859</v>
      </c>
      <c r="L49" s="25" t="n">
        <v>0.8</v>
      </c>
      <c r="M49" s="24" t="n">
        <f aca="false">I49*L49</f>
        <v>0.00270304555101859</v>
      </c>
      <c r="N49" s="27"/>
      <c r="O49" s="28" t="n">
        <f aca="false">O48*(1-I48)</f>
        <v>860522.749315063</v>
      </c>
      <c r="P49" s="29" t="n">
        <f aca="false">O49*(1+P$3)^-C49</f>
        <v>860522.749315063</v>
      </c>
      <c r="Q49" s="33" t="n">
        <f aca="false">Q48-P48</f>
        <v>30400569.2281143</v>
      </c>
      <c r="R49" s="31" t="n">
        <f aca="false">Q49/P49</f>
        <v>35.3280250316587</v>
      </c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</row>
    <row r="50" customFormat="false" ht="12.1" hidden="false" customHeight="false" outlineLevel="0" collapsed="false">
      <c r="A50" s="10"/>
      <c r="B50" s="10"/>
      <c r="C50" s="23" t="n">
        <v>45</v>
      </c>
      <c r="D50" s="24" t="n">
        <v>0.0039948</v>
      </c>
      <c r="E50" s="25" t="n">
        <v>0.01284524</v>
      </c>
      <c r="F50" s="25" t="n">
        <v>0.02599978</v>
      </c>
      <c r="G50" s="25" t="n">
        <f aca="false">IF(H50=t0___1,1,IF(AND(H50&lt;=t_1___0,H50&gt;=t_1____0),H50-t0___1,IF(AND(H50&lt;=t_2___0,H50&gt;=t_1___0),t_1___0-t0___1+((H50-t_1___0)*t_2___0-(H50^2-t_1___0^2)/2)/(t_2___0-t_1___0),IF(AND(H50&lt;=t_1____0,H50&gt;=t_2____0),t_1____0-t0___1+((H50-t_1____0)*t_2____0-(H50^2-t_1____0^2)/2)/(t_2____0-t_1____0),IF(H50&lt;=t0___1,t_1____0-t0___1+((t_2____0-t_1____0)*t_2____0-(t_2____0^2-t_1____0^2)/2)/(t_2____0-t_1____0),t_1___0-t0___1+((t_2___0-t_1___0)*t_2___0-(t_2___0^2-t_1___0^2)/2)/(t_2___0-t_1___0)))))/(H50-t0___1))</f>
        <v>1</v>
      </c>
      <c r="H50" s="26" t="n">
        <f aca="false">IF(B$5,0,C50)+tau___1</f>
        <v>1995</v>
      </c>
      <c r="I50" s="24" t="n">
        <f aca="false">$D50*EXP(-($F50*$G50+$E50*(1-$G50))*(H50-t0___1))</f>
        <v>0.00360021798632866</v>
      </c>
      <c r="J50" s="24" t="n">
        <v>0.8</v>
      </c>
      <c r="K50" s="24" t="n">
        <f aca="false">I50*J50</f>
        <v>0.00288017438906293</v>
      </c>
      <c r="L50" s="25" t="n">
        <v>0.8</v>
      </c>
      <c r="M50" s="24" t="n">
        <f aca="false">I50*L50</f>
        <v>0.00288017438906293</v>
      </c>
      <c r="N50" s="27"/>
      <c r="O50" s="28" t="n">
        <f aca="false">O49*(1-I49)</f>
        <v>857615.209078706</v>
      </c>
      <c r="P50" s="29" t="n">
        <f aca="false">O50*(1+P$3)^-C50</f>
        <v>857615.209078706</v>
      </c>
      <c r="Q50" s="33" t="n">
        <f aca="false">Q49-P49</f>
        <v>29540046.4787993</v>
      </c>
      <c r="R50" s="31" t="n">
        <f aca="false">Q50/P50</f>
        <v>34.444406029754</v>
      </c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</row>
    <row r="51" customFormat="false" ht="12.1" hidden="false" customHeight="false" outlineLevel="0" collapsed="false">
      <c r="A51" s="10"/>
      <c r="B51" s="10"/>
      <c r="C51" s="23" t="n">
        <v>46</v>
      </c>
      <c r="D51" s="24" t="n">
        <v>0.0043519</v>
      </c>
      <c r="E51" s="25" t="n">
        <v>0.0126808</v>
      </c>
      <c r="F51" s="25" t="n">
        <v>0.02583365</v>
      </c>
      <c r="G51" s="25" t="n">
        <f aca="false">IF(H51=t0___1,1,IF(AND(H51&lt;=t_1___0,H51&gt;=t_1____0),H51-t0___1,IF(AND(H51&lt;=t_2___0,H51&gt;=t_1___0),t_1___0-t0___1+((H51-t_1___0)*t_2___0-(H51^2-t_1___0^2)/2)/(t_2___0-t_1___0),IF(AND(H51&lt;=t_1____0,H51&gt;=t_2____0),t_1____0-t0___1+((H51-t_1____0)*t_2____0-(H51^2-t_1____0^2)/2)/(t_2____0-t_1____0),IF(H51&lt;=t0___1,t_1____0-t0___1+((t_2____0-t_1____0)*t_2____0-(t_2____0^2-t_1____0^2)/2)/(t_2____0-t_1____0),t_1___0-t0___1+((t_2___0-t_1___0)*t_2___0-(t_2___0^2-t_1___0^2)/2)/(t_2___0-t_1___0)))))/(H51-t0___1))</f>
        <v>1</v>
      </c>
      <c r="H51" s="26" t="n">
        <f aca="false">IF(B$5,0,C51)+tau___1</f>
        <v>1996</v>
      </c>
      <c r="I51" s="24" t="n">
        <f aca="false">$D51*EXP(-($F51*$G51+$E51*(1-$G51))*(H51-t0___1))</f>
        <v>0.00382456326375267</v>
      </c>
      <c r="J51" s="24" t="n">
        <v>0.8</v>
      </c>
      <c r="K51" s="24" t="n">
        <f aca="false">I51*J51</f>
        <v>0.00305965061100214</v>
      </c>
      <c r="L51" s="25" t="n">
        <v>0.8</v>
      </c>
      <c r="M51" s="24" t="n">
        <f aca="false">I51*L51</f>
        <v>0.00305965061100214</v>
      </c>
      <c r="N51" s="27"/>
      <c r="O51" s="28" t="n">
        <f aca="false">O50*(1-I50)</f>
        <v>854527.607377631</v>
      </c>
      <c r="P51" s="29" t="n">
        <f aca="false">O51*(1+P$3)^-C51</f>
        <v>854527.607377631</v>
      </c>
      <c r="Q51" s="33" t="n">
        <f aca="false">Q50-P50</f>
        <v>28682431.2697206</v>
      </c>
      <c r="R51" s="31" t="n">
        <f aca="false">Q51/P51</f>
        <v>33.5652482401839</v>
      </c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</row>
    <row r="52" customFormat="false" ht="12.1" hidden="false" customHeight="false" outlineLevel="0" collapsed="false">
      <c r="A52" s="10"/>
      <c r="B52" s="10"/>
      <c r="C52" s="23" t="n">
        <v>47</v>
      </c>
      <c r="D52" s="24" t="n">
        <v>0.0047251</v>
      </c>
      <c r="E52" s="25" t="n">
        <v>0.012514</v>
      </c>
      <c r="F52" s="25" t="n">
        <v>0.02566517</v>
      </c>
      <c r="G52" s="25" t="n">
        <f aca="false">IF(H52=t0___1,1,IF(AND(H52&lt;=t_1___0,H52&gt;=t_1____0),H52-t0___1,IF(AND(H52&lt;=t_2___0,H52&gt;=t_1___0),t_1___0-t0___1+((H52-t_1___0)*t_2___0-(H52^2-t_1___0^2)/2)/(t_2___0-t_1___0),IF(AND(H52&lt;=t_1____0,H52&gt;=t_2____0),t_1____0-t0___1+((H52-t_1____0)*t_2____0-(H52^2-t_1____0^2)/2)/(t_2____0-t_1____0),IF(H52&lt;=t0___1,t_1____0-t0___1+((t_2____0-t_1____0)*t_2____0-(t_2____0^2-t_1____0^2)/2)/(t_2____0-t_1____0),t_1___0-t0___1+((t_2___0-t_1___0)*t_2___0-(t_2___0^2-t_1___0^2)/2)/(t_2___0-t_1___0)))))/(H52-t0___1))</f>
        <v>1</v>
      </c>
      <c r="H52" s="26" t="n">
        <f aca="false">IF(B$5,0,C52)+tau___1</f>
        <v>1997</v>
      </c>
      <c r="I52" s="24" t="n">
        <f aca="false">$D52*EXP(-($F52*$G52+$E52*(1-$G52))*(H52-t0___1))</f>
        <v>0.00405073240189488</v>
      </c>
      <c r="J52" s="24" t="n">
        <v>0.8</v>
      </c>
      <c r="K52" s="24" t="n">
        <f aca="false">I52*J52</f>
        <v>0.0032405859215159</v>
      </c>
      <c r="L52" s="25" t="n">
        <v>0.8</v>
      </c>
      <c r="M52" s="24" t="n">
        <f aca="false">I52*L52</f>
        <v>0.0032405859215159</v>
      </c>
      <c r="N52" s="27"/>
      <c r="O52" s="28" t="n">
        <f aca="false">O51*(1-I51)</f>
        <v>851259.412482592</v>
      </c>
      <c r="P52" s="29" t="n">
        <f aca="false">O52*(1+P$3)^-C52</f>
        <v>851259.412482592</v>
      </c>
      <c r="Q52" s="33" t="n">
        <f aca="false">Q51-P51</f>
        <v>27827903.6623429</v>
      </c>
      <c r="R52" s="31" t="n">
        <f aca="false">Q52/P52</f>
        <v>32.6902742622091</v>
      </c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</row>
    <row r="53" customFormat="false" ht="12.1" hidden="false" customHeight="false" outlineLevel="0" collapsed="false">
      <c r="A53" s="10"/>
      <c r="B53" s="10"/>
      <c r="C53" s="23" t="n">
        <v>48</v>
      </c>
      <c r="D53" s="24" t="n">
        <v>0.0051126</v>
      </c>
      <c r="E53" s="25" t="n">
        <v>0.01234489</v>
      </c>
      <c r="F53" s="25" t="n">
        <v>0.0254941</v>
      </c>
      <c r="G53" s="25" t="n">
        <f aca="false">IF(H53=t0___1,1,IF(AND(H53&lt;=t_1___0,H53&gt;=t_1____0),H53-t0___1,IF(AND(H53&lt;=t_2___0,H53&gt;=t_1___0),t_1___0-t0___1+((H53-t_1___0)*t_2___0-(H53^2-t_1___0^2)/2)/(t_2___0-t_1___0),IF(AND(H53&lt;=t_1____0,H53&gt;=t_2____0),t_1____0-t0___1+((H53-t_1____0)*t_2____0-(H53^2-t_1____0^2)/2)/(t_2____0-t_1____0),IF(H53&lt;=t0___1,t_1____0-t0___1+((t_2____0-t_1____0)*t_2____0-(t_2____0^2-t_1____0^2)/2)/(t_2____0-t_1____0),t_1___0-t0___1+((t_2___0-t_1___0)*t_2___0-(t_2___0^2-t_1___0^2)/2)/(t_2___0-t_1___0)))))/(H53-t0___1))</f>
        <v>1</v>
      </c>
      <c r="H53" s="26" t="n">
        <f aca="false">IF(B$5,0,C53)+tau___1</f>
        <v>1998</v>
      </c>
      <c r="I53" s="24" t="n">
        <f aca="false">$D53*EXP(-($F53*$G53+$E53*(1-$G53))*(H53-t0___1))</f>
        <v>0.00427698952921135</v>
      </c>
      <c r="J53" s="24" t="n">
        <v>0.8</v>
      </c>
      <c r="K53" s="24" t="n">
        <f aca="false">I53*J53</f>
        <v>0.00342159162336908</v>
      </c>
      <c r="L53" s="25" t="n">
        <v>0.8</v>
      </c>
      <c r="M53" s="24" t="n">
        <f aca="false">I53*L53</f>
        <v>0.00342159162336908</v>
      </c>
      <c r="N53" s="27"/>
      <c r="O53" s="28" t="n">
        <f aca="false">O52*(1-I52)</f>
        <v>847811.188398031</v>
      </c>
      <c r="P53" s="29" t="n">
        <f aca="false">O53*(1+P$3)^-C53</f>
        <v>847811.188398031</v>
      </c>
      <c r="Q53" s="33" t="n">
        <f aca="false">Q52-P52</f>
        <v>26976644.2498603</v>
      </c>
      <c r="R53" s="31" t="n">
        <f aca="false">Q53/P53</f>
        <v>31.8191651856278</v>
      </c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</row>
    <row r="54" customFormat="false" ht="12.1" hidden="false" customHeight="false" outlineLevel="0" collapsed="false">
      <c r="A54" s="10"/>
      <c r="B54" s="10"/>
      <c r="C54" s="23" t="n">
        <v>49</v>
      </c>
      <c r="D54" s="24" t="n">
        <v>0.005521</v>
      </c>
      <c r="E54" s="25" t="n">
        <v>0.01217353</v>
      </c>
      <c r="F54" s="25" t="n">
        <v>0.02532021</v>
      </c>
      <c r="G54" s="25" t="n">
        <f aca="false">IF(H54=t0___1,1,IF(AND(H54&lt;=t_1___0,H54&gt;=t_1____0),H54-t0___1,IF(AND(H54&lt;=t_2___0,H54&gt;=t_1___0),t_1___0-t0___1+((H54-t_1___0)*t_2___0-(H54^2-t_1___0^2)/2)/(t_2___0-t_1___0),IF(AND(H54&lt;=t_1____0,H54&gt;=t_2____0),t_1____0-t0___1+((H54-t_1____0)*t_2____0-(H54^2-t_1____0^2)/2)/(t_2____0-t_1____0),IF(H54&lt;=t0___1,t_1____0-t0___1+((t_2____0-t_1____0)*t_2____0-(t_2____0^2-t_1____0^2)/2)/(t_2____0-t_1____0),t_1___0-t0___1+((t_2___0-t_1___0)*t_2___0-(t_2___0^2-t_1___0^2)/2)/(t_2___0-t_1___0)))))/(H54-t0___1))</f>
        <v>1</v>
      </c>
      <c r="H54" s="26" t="n">
        <f aca="false">IF(B$5,0,C54)+tau___1</f>
        <v>1999</v>
      </c>
      <c r="I54" s="24" t="n">
        <f aca="false">$D54*EXP(-($F54*$G54+$E54*(1-$G54))*(H54-t0___1))</f>
        <v>0.0045086479684409</v>
      </c>
      <c r="J54" s="24" t="n">
        <v>0.8</v>
      </c>
      <c r="K54" s="24" t="n">
        <f aca="false">I54*J54</f>
        <v>0.00360691837475272</v>
      </c>
      <c r="L54" s="25" t="n">
        <v>0.8</v>
      </c>
      <c r="M54" s="24" t="n">
        <f aca="false">I54*L54</f>
        <v>0.00360691837475272</v>
      </c>
      <c r="N54" s="27"/>
      <c r="O54" s="28" t="n">
        <f aca="false">O53*(1-I53)</f>
        <v>844185.108822505</v>
      </c>
      <c r="P54" s="29" t="n">
        <f aca="false">O54*(1+P$3)^-C54</f>
        <v>844185.108822505</v>
      </c>
      <c r="Q54" s="33" t="n">
        <f aca="false">Q53-P53</f>
        <v>26128833.0614623</v>
      </c>
      <c r="R54" s="31" t="n">
        <f aca="false">Q54/P54</f>
        <v>30.9515446178713</v>
      </c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</row>
    <row r="55" customFormat="false" ht="12.1" hidden="false" customHeight="false" outlineLevel="0" collapsed="false">
      <c r="A55" s="10"/>
      <c r="B55" s="10"/>
      <c r="C55" s="23" t="n">
        <v>50</v>
      </c>
      <c r="D55" s="24" t="n">
        <v>0.0059701</v>
      </c>
      <c r="E55" s="25" t="n">
        <v>0.012</v>
      </c>
      <c r="F55" s="25" t="n">
        <v>0.02514327</v>
      </c>
      <c r="G55" s="25" t="n">
        <f aca="false">IF(H55=t0___1,1,IF(AND(H55&lt;=t_1___0,H55&gt;=t_1____0),H55-t0___1,IF(AND(H55&lt;=t_2___0,H55&gt;=t_1___0),t_1___0-t0___1+((H55-t_1___0)*t_2___0-(H55^2-t_1___0^2)/2)/(t_2___0-t_1___0),IF(AND(H55&lt;=t_1____0,H55&gt;=t_2____0),t_1____0-t0___1+((H55-t_1____0)*t_2____0-(H55^2-t_1____0^2)/2)/(t_2____0-t_1____0),IF(H55&lt;=t0___1,t_1____0-t0___1+((t_2____0-t_1____0)*t_2____0-(t_2____0^2-t_1____0^2)/2)/(t_2____0-t_1____0),t_1___0-t0___1+((t_2___0-t_1___0)*t_2___0-(t_2___0^2-t_1___0^2)/2)/(t_2___0-t_1___0)))))/(H55-t0___1))</f>
        <v>1</v>
      </c>
      <c r="H55" s="26" t="n">
        <f aca="false">IF(B$5,0,C55)+tau___1</f>
        <v>2000</v>
      </c>
      <c r="I55" s="24" t="n">
        <f aca="false">$D55*EXP(-($F55*$G55+$E55*(1-$G55))*(H55-t0___1))</f>
        <v>0.00476107864032701</v>
      </c>
      <c r="J55" s="24" t="n">
        <v>0.8</v>
      </c>
      <c r="K55" s="24" t="n">
        <f aca="false">I55*J55</f>
        <v>0.00380886291226161</v>
      </c>
      <c r="L55" s="25" t="n">
        <v>0.8</v>
      </c>
      <c r="M55" s="24" t="n">
        <f aca="false">I55*L55</f>
        <v>0.00380886291226161</v>
      </c>
      <c r="N55" s="27"/>
      <c r="O55" s="28" t="n">
        <f aca="false">O54*(1-I54)</f>
        <v>840378.975346624</v>
      </c>
      <c r="P55" s="29" t="n">
        <f aca="false">O55*(1+P$3)^-C55</f>
        <v>840378.975346624</v>
      </c>
      <c r="Q55" s="33" t="n">
        <f aca="false">Q54-P54</f>
        <v>25284647.9526398</v>
      </c>
      <c r="R55" s="31" t="n">
        <f aca="false">Q55/P55</f>
        <v>30.087197198396</v>
      </c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</row>
    <row r="56" customFormat="false" ht="12.1" hidden="false" customHeight="false" outlineLevel="0" collapsed="false">
      <c r="A56" s="10"/>
      <c r="B56" s="10"/>
      <c r="C56" s="23" t="n">
        <v>51</v>
      </c>
      <c r="D56" s="24" t="n">
        <v>0.0064826</v>
      </c>
      <c r="E56" s="25" t="n">
        <v>0.01182435</v>
      </c>
      <c r="F56" s="25" t="n">
        <v>0.02496304</v>
      </c>
      <c r="G56" s="25" t="n">
        <f aca="false">IF(H56=t0___1,1,IF(AND(H56&lt;=t_1___0,H56&gt;=t_1____0),H56-t0___1,IF(AND(H56&lt;=t_2___0,H56&gt;=t_1___0),t_1___0-t0___1+((H56-t_1___0)*t_2___0-(H56^2-t_1___0^2)/2)/(t_2___0-t_1___0),IF(AND(H56&lt;=t_1____0,H56&gt;=t_2____0),t_1____0-t0___1+((H56-t_1____0)*t_2____0-(H56^2-t_1____0^2)/2)/(t_2____0-t_1____0),IF(H56&lt;=t0___1,t_1____0-t0___1+((t_2____0-t_1____0)*t_2____0-(t_2____0^2-t_1____0^2)/2)/(t_2____0-t_1____0),t_1___0-t0___1+((t_2___0-t_1___0)*t_2___0-(t_2___0^2-t_1___0^2)/2)/(t_2___0-t_1___0)))))/(H56-t0___1))</f>
        <v>0.995</v>
      </c>
      <c r="H56" s="26" t="n">
        <f aca="false">IF(B$5,0,C56)+tau___1</f>
        <v>2001</v>
      </c>
      <c r="I56" s="24" t="n">
        <f aca="false">$D56*EXP(-($F56*$G56+$E56*(1-$G56))*(H56-t0___1))</f>
        <v>0.0050538392347817</v>
      </c>
      <c r="J56" s="24" t="n">
        <v>0.78</v>
      </c>
      <c r="K56" s="24" t="n">
        <f aca="false">I56*J56</f>
        <v>0.00394199460312972</v>
      </c>
      <c r="L56" s="25" t="n">
        <v>0.78</v>
      </c>
      <c r="M56" s="24" t="n">
        <f aca="false">I56*L56</f>
        <v>0.00394199460312972</v>
      </c>
      <c r="N56" s="27"/>
      <c r="O56" s="28" t="n">
        <f aca="false">O55*(1-I55)</f>
        <v>836377.864957321</v>
      </c>
      <c r="P56" s="29" t="n">
        <f aca="false">O56*(1+P$3)^-C56</f>
        <v>836377.864957321</v>
      </c>
      <c r="Q56" s="33" t="n">
        <f aca="false">Q55-P55</f>
        <v>24444268.9772932</v>
      </c>
      <c r="R56" s="31" t="n">
        <f aca="false">Q56/P56</f>
        <v>29.2263461306936</v>
      </c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</row>
    <row r="57" customFormat="false" ht="12.1" hidden="false" customHeight="false" outlineLevel="0" collapsed="false">
      <c r="A57" s="10"/>
      <c r="B57" s="10"/>
      <c r="C57" s="23" t="n">
        <v>52</v>
      </c>
      <c r="D57" s="24" t="n">
        <v>0.0070816</v>
      </c>
      <c r="E57" s="25" t="n">
        <v>0.01164665</v>
      </c>
      <c r="F57" s="25" t="n">
        <v>0.0247793</v>
      </c>
      <c r="G57" s="25" t="n">
        <f aca="false">IF(H57=t0___1,1,IF(AND(H57&lt;=t_1___0,H57&gt;=t_1____0),H57-t0___1,IF(AND(H57&lt;=t_2___0,H57&gt;=t_1___0),t_1___0-t0___1+((H57-t_1___0)*t_2___0-(H57^2-t_1___0^2)/2)/(t_2___0-t_1___0),IF(AND(H57&lt;=t_1____0,H57&gt;=t_2____0),t_1____0-t0___1+((H57-t_1____0)*t_2____0-(H57^2-t_1____0^2)/2)/(t_2____0-t_1____0),IF(H57&lt;=t0___1,t_1____0-t0___1+((t_2____0-t_1____0)*t_2____0-(t_2____0^2-t_1____0^2)/2)/(t_2____0-t_1____0),t_1___0-t0___1+((t_2___0-t_1___0)*t_2___0-(t_2___0^2-t_1___0^2)/2)/(t_2___0-t_1___0)))))/(H57-t0___1))</f>
        <v>0.981818181818182</v>
      </c>
      <c r="H57" s="26" t="n">
        <f aca="false">IF(B$5,0,C57)+tau___1</f>
        <v>2002</v>
      </c>
      <c r="I57" s="24" t="n">
        <f aca="false">$D57*EXP(-($F57*$G57+$E57*(1-$G57))*(H57-t0___1))</f>
        <v>0.00540624139961752</v>
      </c>
      <c r="J57" s="24" t="n">
        <v>0.76</v>
      </c>
      <c r="K57" s="24" t="n">
        <f aca="false">I57*J57</f>
        <v>0.00410874346370931</v>
      </c>
      <c r="L57" s="25" t="n">
        <v>0.76</v>
      </c>
      <c r="M57" s="24" t="n">
        <f aca="false">I57*L57</f>
        <v>0.00410874346370931</v>
      </c>
      <c r="N57" s="27"/>
      <c r="O57" s="28" t="n">
        <f aca="false">O56*(1-I56)</f>
        <v>832150.945688297</v>
      </c>
      <c r="P57" s="29" t="n">
        <f aca="false">O57*(1+P$3)^-C57</f>
        <v>832150.945688297</v>
      </c>
      <c r="Q57" s="33" t="n">
        <f aca="false">Q56-P56</f>
        <v>23607891.1123359</v>
      </c>
      <c r="R57" s="31" t="n">
        <f aca="false">Q57/P57</f>
        <v>28.3697221455526</v>
      </c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</row>
    <row r="58" customFormat="false" ht="12.1" hidden="false" customHeight="false" outlineLevel="0" collapsed="false">
      <c r="A58" s="10"/>
      <c r="B58" s="10"/>
      <c r="C58" s="23" t="n">
        <v>53</v>
      </c>
      <c r="D58" s="24" t="n">
        <v>0.0077817</v>
      </c>
      <c r="E58" s="25" t="n">
        <v>0.01146695</v>
      </c>
      <c r="F58" s="25" t="n">
        <v>0.0245918</v>
      </c>
      <c r="G58" s="25" t="n">
        <f aca="false">IF(H58=t0___1,1,IF(AND(H58&lt;=t_1___0,H58&gt;=t_1____0),H58-t0___1,IF(AND(H58&lt;=t_2___0,H58&gt;=t_1___0),t_1___0-t0___1+((H58-t_1___0)*t_2___0-(H58^2-t_1___0^2)/2)/(t_2___0-t_1___0),IF(AND(H58&lt;=t_1____0,H58&gt;=t_2____0),t_1____0-t0___1+((H58-t_1____0)*t_2____0-(H58^2-t_1____0^2)/2)/(t_2____0-t_1____0),IF(H58&lt;=t0___1,t_1____0-t0___1+((t_2____0-t_1____0)*t_2____0-(t_2____0^2-t_1____0^2)/2)/(t_2____0-t_1____0),t_1___0-t0___1+((t_2___0-t_1___0)*t_2___0-(t_2___0^2-t_1___0^2)/2)/(t_2___0-t_1___0)))))/(H58-t0___1))</f>
        <v>0.9625</v>
      </c>
      <c r="H58" s="26" t="n">
        <f aca="false">IF(B$5,0,C58)+tau___1</f>
        <v>2003</v>
      </c>
      <c r="I58" s="24" t="n">
        <f aca="false">$D58*EXP(-($F58*$G58+$E58*(1-$G58))*(H58-t0___1))</f>
        <v>0.0058274493819158</v>
      </c>
      <c r="J58" s="24" t="n">
        <v>0.74</v>
      </c>
      <c r="K58" s="24" t="n">
        <f aca="false">I58*J58</f>
        <v>0.00431231254261769</v>
      </c>
      <c r="L58" s="25" t="n">
        <v>0.74</v>
      </c>
      <c r="M58" s="24" t="n">
        <f aca="false">I58*L58</f>
        <v>0.00431231254261769</v>
      </c>
      <c r="N58" s="27"/>
      <c r="O58" s="28" t="n">
        <f aca="false">O57*(1-I57)</f>
        <v>827652.136794986</v>
      </c>
      <c r="P58" s="29" t="n">
        <f aca="false">O58*(1+P$3)^-C58</f>
        <v>827652.136794986</v>
      </c>
      <c r="Q58" s="33" t="n">
        <f aca="false">Q57-P57</f>
        <v>22775740.1666476</v>
      </c>
      <c r="R58" s="31" t="n">
        <f aca="false">Q58/P58</f>
        <v>27.5184937658045</v>
      </c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</row>
    <row r="59" customFormat="false" ht="12.1" hidden="false" customHeight="false" outlineLevel="0" collapsed="false">
      <c r="A59" s="10"/>
      <c r="B59" s="10"/>
      <c r="C59" s="23" t="n">
        <v>54</v>
      </c>
      <c r="D59" s="24" t="n">
        <v>0.0085851</v>
      </c>
      <c r="E59" s="25" t="n">
        <v>0.01128533</v>
      </c>
      <c r="F59" s="25" t="n">
        <v>0.02440032</v>
      </c>
      <c r="G59" s="25" t="n">
        <f aca="false">IF(H59=t0___1,1,IF(AND(H59&lt;=t_1___0,H59&gt;=t_1____0),H59-t0___1,IF(AND(H59&lt;=t_2___0,H59&gt;=t_1___0),t_1___0-t0___1+((H59-t_1___0)*t_2___0-(H59^2-t_1___0^2)/2)/(t_2___0-t_1___0),IF(AND(H59&lt;=t_1____0,H59&gt;=t_2____0),t_1____0-t0___1+((H59-t_1____0)*t_2____0-(H59^2-t_1____0^2)/2)/(t_2____0-t_1____0),IF(H59&lt;=t0___1,t_1____0-t0___1+((t_2____0-t_1____0)*t_2____0-(t_2____0^2-t_1____0^2)/2)/(t_2____0-t_1____0),t_1___0-t0___1+((t_2___0-t_1___0)*t_2___0-(t_2___0^2-t_1___0^2)/2)/(t_2___0-t_1___0)))))/(H59-t0___1))</f>
        <v>0.938461538461538</v>
      </c>
      <c r="H59" s="26" t="n">
        <f aca="false">IF(B$5,0,C59)+tau___1</f>
        <v>2004</v>
      </c>
      <c r="I59" s="24" t="n">
        <f aca="false">$D59*EXP(-($F59*$G59+$E59*(1-$G59))*(H59-t0___1))</f>
        <v>0.00631745207704841</v>
      </c>
      <c r="J59" s="24" t="n">
        <v>0.72</v>
      </c>
      <c r="K59" s="24" t="n">
        <f aca="false">I59*J59</f>
        <v>0.00454856549547486</v>
      </c>
      <c r="L59" s="25" t="n">
        <v>0.72</v>
      </c>
      <c r="M59" s="24" t="n">
        <f aca="false">I59*L59</f>
        <v>0.00454856549547486</v>
      </c>
      <c r="N59" s="27"/>
      <c r="O59" s="28" t="n">
        <f aca="false">O58*(1-I58)</f>
        <v>822829.035861979</v>
      </c>
      <c r="P59" s="29" t="n">
        <f aca="false">O59*(1+P$3)^-C59</f>
        <v>822829.035861979</v>
      </c>
      <c r="Q59" s="33" t="n">
        <f aca="false">Q58-P58</f>
        <v>21948088.0298526</v>
      </c>
      <c r="R59" s="31" t="n">
        <f aca="false">Q59/P59</f>
        <v>26.673934770496</v>
      </c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</row>
    <row r="60" customFormat="false" ht="12.1" hidden="false" customHeight="false" outlineLevel="0" collapsed="false">
      <c r="A60" s="10"/>
      <c r="B60" s="10"/>
      <c r="C60" s="23" t="n">
        <v>55</v>
      </c>
      <c r="D60" s="24" t="n">
        <v>0.0094913</v>
      </c>
      <c r="E60" s="25" t="n">
        <v>0.01110185</v>
      </c>
      <c r="F60" s="25" t="n">
        <v>0.02420463</v>
      </c>
      <c r="G60" s="25" t="n">
        <f aca="false">IF(H60=t0___1,1,IF(AND(H60&lt;=t_1___0,H60&gt;=t_1____0),H60-t0___1,IF(AND(H60&lt;=t_2___0,H60&gt;=t_1___0),t_1___0-t0___1+((H60-t_1___0)*t_2___0-(H60^2-t_1___0^2)/2)/(t_2___0-t_1___0),IF(AND(H60&lt;=t_1____0,H60&gt;=t_2____0),t_1____0-t0___1+((H60-t_1____0)*t_2____0-(H60^2-t_1____0^2)/2)/(t_2____0-t_1____0),IF(H60&lt;=t0___1,t_1____0-t0___1+((t_2____0-t_1____0)*t_2____0-(t_2____0^2-t_1____0^2)/2)/(t_2____0-t_1____0),t_1___0-t0___1+((t_2___0-t_1___0)*t_2___0-(t_2___0^2-t_1___0^2)/2)/(t_2___0-t_1___0)))))/(H60-t0___1))</f>
        <v>0.910714285714286</v>
      </c>
      <c r="H60" s="26" t="n">
        <f aca="false">IF(B$5,0,C60)+tau___1</f>
        <v>2005</v>
      </c>
      <c r="I60" s="24" t="n">
        <f aca="false">$D60*EXP(-($F60*$G60+$E60*(1-$G60))*(H60-t0___1))</f>
        <v>0.00687498350681782</v>
      </c>
      <c r="J60" s="24" t="n">
        <v>0.7</v>
      </c>
      <c r="K60" s="24" t="n">
        <f aca="false">I60*J60</f>
        <v>0.00481248845477247</v>
      </c>
      <c r="L60" s="25" t="n">
        <v>0.7</v>
      </c>
      <c r="M60" s="24" t="n">
        <f aca="false">I60*L60</f>
        <v>0.00481248845477247</v>
      </c>
      <c r="N60" s="27"/>
      <c r="O60" s="28" t="n">
        <f aca="false">O59*(1-I59)</f>
        <v>817630.852860317</v>
      </c>
      <c r="P60" s="29" t="n">
        <f aca="false">O60*(1+P$3)^-C60</f>
        <v>817630.852860317</v>
      </c>
      <c r="Q60" s="33" t="n">
        <f aca="false">Q59-P59</f>
        <v>21125258.9939906</v>
      </c>
      <c r="R60" s="31" t="n">
        <f aca="false">Q60/P60</f>
        <v>25.8371597892718</v>
      </c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</row>
    <row r="61" customFormat="false" ht="12.1" hidden="false" customHeight="false" outlineLevel="0" collapsed="false">
      <c r="A61" s="10"/>
      <c r="B61" s="10"/>
      <c r="C61" s="23" t="n">
        <v>56</v>
      </c>
      <c r="D61" s="24" t="n">
        <v>0.0104969</v>
      </c>
      <c r="E61" s="25" t="n">
        <v>0.01091657</v>
      </c>
      <c r="F61" s="25" t="n">
        <v>0.02400449</v>
      </c>
      <c r="G61" s="25" t="n">
        <f aca="false">IF(H61=t0___1,1,IF(AND(H61&lt;=t_1___0,H61&gt;=t_1____0),H61-t0___1,IF(AND(H61&lt;=t_2___0,H61&gt;=t_1___0),t_1___0-t0___1+((H61-t_1___0)*t_2___0-(H61^2-t_1___0^2)/2)/(t_2___0-t_1___0),IF(AND(H61&lt;=t_1____0,H61&gt;=t_2____0),t_1____0-t0___1+((H61-t_1____0)*t_2____0-(H61^2-t_1____0^2)/2)/(t_2____0-t_1____0),IF(H61&lt;=t0___1,t_1____0-t0___1+((t_2____0-t_1____0)*t_2____0-(t_2____0^2-t_1____0^2)/2)/(t_2____0-t_1____0),t_1___0-t0___1+((t_2___0-t_1___0)*t_2___0-(t_2___0^2-t_1___0^2)/2)/(t_2___0-t_1___0)))))/(H61-t0___1))</f>
        <v>0.88</v>
      </c>
      <c r="H61" s="26" t="n">
        <f aca="false">IF(B$5,0,C61)+tau___1</f>
        <v>2006</v>
      </c>
      <c r="I61" s="24" t="n">
        <f aca="false">$D61*EXP(-($F61*$G61+$E61*(1-$G61))*(H61-t0___1))</f>
        <v>0.00749750937065026</v>
      </c>
      <c r="J61" s="24" t="n">
        <v>0.68</v>
      </c>
      <c r="K61" s="24" t="n">
        <f aca="false">I61*J61</f>
        <v>0.00509830637204218</v>
      </c>
      <c r="L61" s="25" t="n">
        <v>0.68</v>
      </c>
      <c r="M61" s="24" t="n">
        <f aca="false">I61*L61</f>
        <v>0.00509830637204218</v>
      </c>
      <c r="N61" s="27"/>
      <c r="O61" s="28" t="n">
        <f aca="false">O60*(1-I60)</f>
        <v>812009.654232237</v>
      </c>
      <c r="P61" s="29" t="n">
        <f aca="false">O61*(1+P$3)^-C61</f>
        <v>812009.654232237</v>
      </c>
      <c r="Q61" s="33" t="n">
        <f aca="false">Q60-P60</f>
        <v>20307628.1411303</v>
      </c>
      <c r="R61" s="31" t="n">
        <f aca="false">Q61/P61</f>
        <v>25.0090969181042</v>
      </c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</row>
    <row r="62" customFormat="false" ht="12.1" hidden="false" customHeight="false" outlineLevel="0" collapsed="false">
      <c r="A62" s="10"/>
      <c r="B62" s="10"/>
      <c r="C62" s="23" t="n">
        <v>57</v>
      </c>
      <c r="D62" s="24" t="n">
        <v>0.0115953</v>
      </c>
      <c r="E62" s="25" t="n">
        <v>0.01072956</v>
      </c>
      <c r="F62" s="25" t="n">
        <v>0.02379966</v>
      </c>
      <c r="G62" s="25" t="n">
        <f aca="false">IF(H62=t0___1,1,IF(AND(H62&lt;=t_1___0,H62&gt;=t_1____0),H62-t0___1,IF(AND(H62&lt;=t_2___0,H62&gt;=t_1___0),t_1___0-t0___1+((H62-t_1___0)*t_2___0-(H62^2-t_1___0^2)/2)/(t_2___0-t_1___0),IF(AND(H62&lt;=t_1____0,H62&gt;=t_2____0),t_1____0-t0___1+((H62-t_1____0)*t_2____0-(H62^2-t_1____0^2)/2)/(t_2____0-t_1____0),IF(H62&lt;=t0___1,t_1____0-t0___1+((t_2____0-t_1____0)*t_2____0-(t_2____0^2-t_1____0^2)/2)/(t_2____0-t_1____0),t_1___0-t0___1+((t_2___0-t_1___0)*t_2___0-(t_2___0^2-t_1___0^2)/2)/(t_2___0-t_1___0)))))/(H62-t0___1))</f>
        <v>0.846875</v>
      </c>
      <c r="H62" s="26" t="n">
        <f aca="false">IF(B$5,0,C62)+tau___1</f>
        <v>2007</v>
      </c>
      <c r="I62" s="24" t="n">
        <f aca="false">$D62*EXP(-($F62*$G62+$E62*(1-$G62))*(H62-t0___1))</f>
        <v>0.00818110337627999</v>
      </c>
      <c r="J62" s="24" t="n">
        <v>0.67</v>
      </c>
      <c r="K62" s="24" t="n">
        <f aca="false">I62*J62</f>
        <v>0.00548133926210759</v>
      </c>
      <c r="L62" s="25" t="n">
        <v>0.66</v>
      </c>
      <c r="M62" s="24" t="n">
        <f aca="false">I62*L62</f>
        <v>0.00539952822834479</v>
      </c>
      <c r="N62" s="27"/>
      <c r="O62" s="28" t="n">
        <f aca="false">O61*(1-I61)</f>
        <v>805921.604240572</v>
      </c>
      <c r="P62" s="29" t="n">
        <f aca="false">O62*(1+P$3)^-C62</f>
        <v>805921.604240572</v>
      </c>
      <c r="Q62" s="33" t="n">
        <f aca="false">Q61-P61</f>
        <v>19495618.486898</v>
      </c>
      <c r="R62" s="31" t="n">
        <f aca="false">Q62/P62</f>
        <v>24.1904651573014</v>
      </c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</row>
    <row r="63" customFormat="false" ht="12.1" hidden="false" customHeight="false" outlineLevel="0" collapsed="false">
      <c r="A63" s="10"/>
      <c r="B63" s="10"/>
      <c r="C63" s="23" t="n">
        <v>58</v>
      </c>
      <c r="D63" s="24" t="n">
        <v>0.0127831</v>
      </c>
      <c r="E63" s="25" t="n">
        <v>0.01054087</v>
      </c>
      <c r="F63" s="25" t="n">
        <v>0.02358992</v>
      </c>
      <c r="G63" s="25" t="n">
        <f aca="false">IF(H63=t0___1,1,IF(AND(H63&lt;=t_1___0,H63&gt;=t_1____0),H63-t0___1,IF(AND(H63&lt;=t_2___0,H63&gt;=t_1___0),t_1___0-t0___1+((H63-t_1___0)*t_2___0-(H63^2-t_1___0^2)/2)/(t_2___0-t_1___0),IF(AND(H63&lt;=t_1____0,H63&gt;=t_2____0),t_1____0-t0___1+((H63-t_1____0)*t_2____0-(H63^2-t_1____0^2)/2)/(t_2____0-t_1____0),IF(H63&lt;=t0___1,t_1____0-t0___1+((t_2____0-t_1____0)*t_2____0-(t_2____0^2-t_1____0^2)/2)/(t_2____0-t_1____0),t_1___0-t0___1+((t_2___0-t_1___0)*t_2___0-(t_2___0^2-t_1___0^2)/2)/(t_2___0-t_1___0)))))/(H63-t0___1))</f>
        <v>0.811764705882353</v>
      </c>
      <c r="H63" s="26" t="n">
        <f aca="false">IF(B$5,0,C63)+tau___1</f>
        <v>2008</v>
      </c>
      <c r="I63" s="24" t="n">
        <f aca="false">$D63*EXP(-($F63*$G63+$E63*(1-$G63))*(H63-t0___1))</f>
        <v>0.00892496410710795</v>
      </c>
      <c r="J63" s="24" t="n">
        <v>0.67</v>
      </c>
      <c r="K63" s="24" t="n">
        <f aca="false">I63*J63</f>
        <v>0.00597972595176233</v>
      </c>
      <c r="L63" s="25" t="n">
        <v>0.64</v>
      </c>
      <c r="M63" s="24" t="n">
        <f aca="false">I63*L63</f>
        <v>0.00571197702854909</v>
      </c>
      <c r="N63" s="27"/>
      <c r="O63" s="28" t="n">
        <f aca="false">O62*(1-I62)</f>
        <v>799328.276283103</v>
      </c>
      <c r="P63" s="29" t="n">
        <f aca="false">O63*(1+P$3)^-C63</f>
        <v>799328.276283103</v>
      </c>
      <c r="Q63" s="33" t="n">
        <f aca="false">Q62-P62</f>
        <v>18689696.8826575</v>
      </c>
      <c r="R63" s="31" t="n">
        <f aca="false">Q63/P63</f>
        <v>23.3817537014517</v>
      </c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</row>
    <row r="64" customFormat="false" ht="12.1" hidden="false" customHeight="false" outlineLevel="0" collapsed="false">
      <c r="A64" s="10"/>
      <c r="B64" s="10"/>
      <c r="C64" s="23" t="n">
        <v>59</v>
      </c>
      <c r="D64" s="24" t="n">
        <v>0.0140661</v>
      </c>
      <c r="E64" s="25" t="n">
        <v>0.01035057</v>
      </c>
      <c r="F64" s="25" t="n">
        <v>0.02337503</v>
      </c>
      <c r="G64" s="25" t="n">
        <f aca="false">IF(H64=t0___1,1,IF(AND(H64&lt;=t_1___0,H64&gt;=t_1____0),H64-t0___1,IF(AND(H64&lt;=t_2___0,H64&gt;=t_1___0),t_1___0-t0___1+((H64-t_1___0)*t_2___0-(H64^2-t_1___0^2)/2)/(t_2___0-t_1___0),IF(AND(H64&lt;=t_1____0,H64&gt;=t_2____0),t_1____0-t0___1+((H64-t_1____0)*t_2____0-(H64^2-t_1____0^2)/2)/(t_2____0-t_1____0),IF(H64&lt;=t0___1,t_1____0-t0___1+((t_2____0-t_1____0)*t_2____0-(t_2____0^2-t_1____0^2)/2)/(t_2____0-t_1____0),t_1___0-t0___1+((t_2___0-t_1___0)*t_2___0-(t_2___0^2-t_1___0^2)/2)/(t_2___0-t_1___0)))))/(H64-t0___1))</f>
        <v>0.775</v>
      </c>
      <c r="H64" s="26" t="n">
        <f aca="false">IF(B$5,0,C64)+tau___1</f>
        <v>2009</v>
      </c>
      <c r="I64" s="24" t="n">
        <f aca="false">$D64*EXP(-($F64*$G64+$E64*(1-$G64))*(H64-t0___1))</f>
        <v>0.00973537511019219</v>
      </c>
      <c r="J64" s="24" t="n">
        <v>0.67</v>
      </c>
      <c r="K64" s="24" t="n">
        <f aca="false">I64*J64</f>
        <v>0.00652270132382877</v>
      </c>
      <c r="L64" s="25" t="n">
        <v>0.62</v>
      </c>
      <c r="M64" s="24" t="n">
        <f aca="false">I64*L64</f>
        <v>0.00603593256831916</v>
      </c>
      <c r="N64" s="27"/>
      <c r="O64" s="28" t="n">
        <f aca="false">O63*(1-I63)</f>
        <v>792194.300107479</v>
      </c>
      <c r="P64" s="29" t="n">
        <f aca="false">O64*(1+P$3)^-C64</f>
        <v>792194.300107479</v>
      </c>
      <c r="Q64" s="33" t="n">
        <f aca="false">Q63-P63</f>
        <v>17890368.6063744</v>
      </c>
      <c r="R64" s="31" t="n">
        <f aca="false">Q64/P64</f>
        <v>22.5833089230093</v>
      </c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</row>
    <row r="65" customFormat="false" ht="12.1" hidden="false" customHeight="false" outlineLevel="0" collapsed="false">
      <c r="A65" s="10"/>
      <c r="B65" s="10"/>
      <c r="C65" s="23" t="n">
        <v>60</v>
      </c>
      <c r="D65" s="24" t="n">
        <v>0.0154529</v>
      </c>
      <c r="E65" s="25" t="n">
        <v>0.01015873</v>
      </c>
      <c r="F65" s="25" t="n">
        <v>0.02315477</v>
      </c>
      <c r="G65" s="25" t="n">
        <f aca="false">IF(H65=t0___1,1,IF(AND(H65&lt;=t_1___0,H65&gt;=t_1____0),H65-t0___1,IF(AND(H65&lt;=t_2___0,H65&gt;=t_1___0),t_1___0-t0___1+((H65-t_1___0)*t_2___0-(H65^2-t_1___0^2)/2)/(t_2___0-t_1___0),IF(AND(H65&lt;=t_1____0,H65&gt;=t_2____0),t_1____0-t0___1+((H65-t_1____0)*t_2____0-(H65^2-t_1____0^2)/2)/(t_2____0-t_1____0),IF(H65&lt;=t0___1,t_1____0-t0___1+((t_2____0-t_1____0)*t_2____0-(t_2____0^2-t_1____0^2)/2)/(t_2____0-t_1____0),t_1___0-t0___1+((t_2___0-t_1___0)*t_2___0-(t_2___0^2-t_1___0^2)/2)/(t_2___0-t_1___0)))))/(H65-t0___1))</f>
        <v>0.736842105263158</v>
      </c>
      <c r="H65" s="26" t="n">
        <f aca="false">IF(B$5,0,C65)+tau___1</f>
        <v>2010</v>
      </c>
      <c r="I65" s="24" t="n">
        <f aca="false">$D65*EXP(-($F65*$G65+$E65*(1-$G65))*(H65-t0___1))</f>
        <v>0.0106210327621804</v>
      </c>
      <c r="J65" s="24" t="n">
        <v>0.67</v>
      </c>
      <c r="K65" s="24" t="n">
        <f aca="false">I65*J65</f>
        <v>0.00711609195066087</v>
      </c>
      <c r="L65" s="25" t="n">
        <v>0.6</v>
      </c>
      <c r="M65" s="24" t="n">
        <f aca="false">I65*L65</f>
        <v>0.00637261965730824</v>
      </c>
      <c r="N65" s="27"/>
      <c r="O65" s="28" t="n">
        <f aca="false">O64*(1-I64)</f>
        <v>784481.991435777</v>
      </c>
      <c r="P65" s="29" t="n">
        <f aca="false">O65*(1+P$3)^-C65</f>
        <v>784481.991435777</v>
      </c>
      <c r="Q65" s="33" t="n">
        <f aca="false">Q64-P64</f>
        <v>17098174.3062669</v>
      </c>
      <c r="R65" s="31" t="n">
        <f aca="false">Q65/P65</f>
        <v>21.7954962547622</v>
      </c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</row>
    <row r="66" customFormat="false" ht="12.1" hidden="false" customHeight="false" outlineLevel="0" collapsed="false">
      <c r="A66" s="10"/>
      <c r="B66" s="10"/>
      <c r="C66" s="23" t="n">
        <v>61</v>
      </c>
      <c r="D66" s="24" t="n">
        <v>0.0169422</v>
      </c>
      <c r="E66" s="25" t="n">
        <v>0.00996541</v>
      </c>
      <c r="F66" s="25" t="n">
        <v>0.02292889</v>
      </c>
      <c r="G66" s="25" t="n">
        <f aca="false">IF(H66=t0___1,1,IF(AND(H66&lt;=t_1___0,H66&gt;=t_1____0),H66-t0___1,IF(AND(H66&lt;=t_2___0,H66&gt;=t_1___0),t_1___0-t0___1+((H66-t_1___0)*t_2___0-(H66^2-t_1___0^2)/2)/(t_2___0-t_1___0),IF(AND(H66&lt;=t_1____0,H66&gt;=t_2____0),t_1____0-t0___1+((H66-t_1____0)*t_2____0-(H66^2-t_1____0^2)/2)/(t_2____0-t_1____0),IF(H66&lt;=t0___1,t_1____0-t0___1+((t_2____0-t_1____0)*t_2____0-(t_2____0^2-t_1____0^2)/2)/(t_2____0-t_1____0),t_1___0-t0___1+((t_2___0-t_1___0)*t_2___0-(t_2___0^2-t_1___0^2)/2)/(t_2___0-t_1___0)))))/(H66-t0___1))</f>
        <v>0.7</v>
      </c>
      <c r="H66" s="26" t="n">
        <f aca="false">IF(B$5,0,C66)+tau___1</f>
        <v>2011</v>
      </c>
      <c r="I66" s="24" t="n">
        <f aca="false">$D66*EXP(-($F66*$G66+$E66*(1-$G66))*(H66-t0___1))</f>
        <v>0.0115768872370705</v>
      </c>
      <c r="J66" s="24" t="n">
        <v>0.67567911</v>
      </c>
      <c r="K66" s="24" t="n">
        <f aca="false">I66*J66</f>
        <v>0.00782226086491416</v>
      </c>
      <c r="L66" s="25" t="n">
        <v>0.606497636946269</v>
      </c>
      <c r="M66" s="24" t="n">
        <f aca="false">I66*L66</f>
        <v>0.00702135475247668</v>
      </c>
      <c r="N66" s="27"/>
      <c r="O66" s="28" t="n">
        <f aca="false">O65*(1-I65)</f>
        <v>776149.982503397</v>
      </c>
      <c r="P66" s="29" t="n">
        <f aca="false">O66*(1+P$3)^-C66</f>
        <v>776149.982503397</v>
      </c>
      <c r="Q66" s="33" t="n">
        <f aca="false">Q65-P65</f>
        <v>16313692.3148311</v>
      </c>
      <c r="R66" s="31" t="n">
        <f aca="false">Q66/P66</f>
        <v>21.018736948512</v>
      </c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</row>
    <row r="67" customFormat="false" ht="12.1" hidden="false" customHeight="false" outlineLevel="0" collapsed="false">
      <c r="A67" s="10"/>
      <c r="B67" s="10"/>
      <c r="C67" s="23" t="n">
        <v>62</v>
      </c>
      <c r="D67" s="24" t="n">
        <v>0.0185334</v>
      </c>
      <c r="E67" s="25" t="n">
        <v>0.00977067</v>
      </c>
      <c r="F67" s="25" t="n">
        <v>0.02269716</v>
      </c>
      <c r="G67" s="25" t="n">
        <f aca="false">IF(H67=t0___1,1,IF(AND(H67&lt;=t_1___0,H67&gt;=t_1____0),H67-t0___1,IF(AND(H67&lt;=t_2___0,H67&gt;=t_1___0),t_1___0-t0___1+((H67-t_1___0)*t_2___0-(H67^2-t_1___0^2)/2)/(t_2___0-t_1___0),IF(AND(H67&lt;=t_1____0,H67&gt;=t_2____0),t_1____0-t0___1+((H67-t_1____0)*t_2____0-(H67^2-t_1____0^2)/2)/(t_2____0-t_1____0),IF(H67&lt;=t0___1,t_1____0-t0___1+((t_2____0-t_1____0)*t_2____0-(t_2____0^2-t_1____0^2)/2)/(t_2____0-t_1____0),t_1___0-t0___1+((t_2___0-t_1___0)*t_2___0-(t_2___0^2-t_1___0^2)/2)/(t_2___0-t_1___0)))))/(H67-t0___1))</f>
        <v>0.666666666666667</v>
      </c>
      <c r="H67" s="26" t="n">
        <f aca="false">IF(B$5,0,C67)+tau___1</f>
        <v>2012</v>
      </c>
      <c r="I67" s="24" t="n">
        <f aca="false">$D67*EXP(-($F67*$G67+$E67*(1-$G67))*(H67-t0___1))</f>
        <v>0.0125965073325759</v>
      </c>
      <c r="J67" s="24" t="n">
        <v>0.68138971</v>
      </c>
      <c r="K67" s="24" t="n">
        <f aca="false">I67*J67</f>
        <v>0.00858313047835678</v>
      </c>
      <c r="L67" s="25" t="n">
        <v>0.613047339086567</v>
      </c>
      <c r="M67" s="24" t="n">
        <f aca="false">I67*L67</f>
        <v>0.0077222553020201</v>
      </c>
      <c r="N67" s="27"/>
      <c r="O67" s="28" t="n">
        <f aca="false">O66*(1-I66)</f>
        <v>767164.581676901</v>
      </c>
      <c r="P67" s="29" t="n">
        <f aca="false">O67*(1+P$3)^-C67</f>
        <v>767164.581676901</v>
      </c>
      <c r="Q67" s="33" t="n">
        <f aca="false">Q66-P66</f>
        <v>15537542.3323277</v>
      </c>
      <c r="R67" s="31" t="n">
        <f aca="false">Q67/P67</f>
        <v>20.2532060309212</v>
      </c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</row>
    <row r="68" customFormat="false" ht="12.1" hidden="false" customHeight="false" outlineLevel="0" collapsed="false">
      <c r="A68" s="10"/>
      <c r="B68" s="10"/>
      <c r="C68" s="23" t="n">
        <v>63</v>
      </c>
      <c r="D68" s="24" t="n">
        <v>0.0202352</v>
      </c>
      <c r="E68" s="25" t="n">
        <v>0.00957457</v>
      </c>
      <c r="F68" s="25" t="n">
        <v>0.02245936</v>
      </c>
      <c r="G68" s="25" t="n">
        <f aca="false">IF(H68=t0___1,1,IF(AND(H68&lt;=t_1___0,H68&gt;=t_1____0),H68-t0___1,IF(AND(H68&lt;=t_2___0,H68&gt;=t_1___0),t_1___0-t0___1+((H68-t_1___0)*t_2___0-(H68^2-t_1___0^2)/2)/(t_2___0-t_1___0),IF(AND(H68&lt;=t_1____0,H68&gt;=t_2____0),t_1____0-t0___1+((H68-t_1____0)*t_2____0-(H68^2-t_1____0^2)/2)/(t_2____0-t_1____0),IF(H68&lt;=t0___1,t_1____0-t0___1+((t_2____0-t_1____0)*t_2____0-(t_2____0^2-t_1____0^2)/2)/(t_2____0-t_1____0),t_1___0-t0___1+((t_2___0-t_1___0)*t_2___0-(t_2___0^2-t_1___0^2)/2)/(t_2___0-t_1___0)))))/(H68-t0___1))</f>
        <v>0.636363636363636</v>
      </c>
      <c r="H68" s="26" t="n">
        <f aca="false">IF(B$5,0,C68)+tau___1</f>
        <v>2013</v>
      </c>
      <c r="I68" s="24" t="n">
        <f aca="false">$D68*EXP(-($F68*$G68+$E68*(1-$G68))*(H68-t0___1))</f>
        <v>0.0136863099861177</v>
      </c>
      <c r="J68" s="24" t="n">
        <v>0.68713219</v>
      </c>
      <c r="K68" s="24" t="n">
        <f aca="false">I68*J68</f>
        <v>0.00940430415377994</v>
      </c>
      <c r="L68" s="25" t="n">
        <v>0.619649655519403</v>
      </c>
      <c r="M68" s="24" t="n">
        <f aca="false">I68*L68</f>
        <v>0.00848071726822961</v>
      </c>
      <c r="N68" s="27"/>
      <c r="O68" s="28" t="n">
        <f aca="false">O67*(1-I67)</f>
        <v>757500.987398515</v>
      </c>
      <c r="P68" s="29" t="n">
        <f aca="false">O68*(1+P$3)^-C68</f>
        <v>757500.987398515</v>
      </c>
      <c r="Q68" s="33" t="n">
        <f aca="false">Q67-P67</f>
        <v>14770377.7506508</v>
      </c>
      <c r="R68" s="31" t="n">
        <f aca="false">Q68/P68</f>
        <v>19.4988230990651</v>
      </c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</row>
    <row r="69" customFormat="false" ht="12.1" hidden="false" customHeight="false" outlineLevel="0" collapsed="false">
      <c r="A69" s="10"/>
      <c r="B69" s="10"/>
      <c r="C69" s="23" t="n">
        <v>64</v>
      </c>
      <c r="D69" s="24" t="n">
        <v>0.0220656</v>
      </c>
      <c r="E69" s="25" t="n">
        <v>0.00937719</v>
      </c>
      <c r="F69" s="25" t="n">
        <v>0.02221525</v>
      </c>
      <c r="G69" s="25" t="n">
        <f aca="false">IF(H69=t0___1,1,IF(AND(H69&lt;=t_1___0,H69&gt;=t_1____0),H69-t0___1,IF(AND(H69&lt;=t_2___0,H69&gt;=t_1___0),t_1___0-t0___1+((H69-t_1___0)*t_2___0-(H69^2-t_1___0^2)/2)/(t_2___0-t_1___0),IF(AND(H69&lt;=t_1____0,H69&gt;=t_2____0),t_1____0-t0___1+((H69-t_1____0)*t_2____0-(H69^2-t_1____0^2)/2)/(t_2____0-t_1____0),IF(H69&lt;=t0___1,t_1____0-t0___1+((t_2____0-t_1____0)*t_2____0-(t_2____0^2-t_1____0^2)/2)/(t_2____0-t_1____0),t_1___0-t0___1+((t_2___0-t_1___0)*t_2___0-(t_2___0^2-t_1___0^2)/2)/(t_2___0-t_1___0)))))/(H69-t0___1))</f>
        <v>0.608695652173913</v>
      </c>
      <c r="H69" s="26" t="n">
        <f aca="false">IF(B$5,0,C69)+tau___1</f>
        <v>2014</v>
      </c>
      <c r="I69" s="24" t="n">
        <f aca="false">$D69*EXP(-($F69*$G69+$E69*(1-$G69))*(H69-t0___1))</f>
        <v>0.0148590874077856</v>
      </c>
      <c r="J69" s="24" t="n">
        <v>0.69290692</v>
      </c>
      <c r="K69" s="24" t="n">
        <f aca="false">I69*J69</f>
        <v>0.0102959644897395</v>
      </c>
      <c r="L69" s="25" t="n">
        <v>0.626305120525373</v>
      </c>
      <c r="M69" s="24" t="n">
        <f aca="false">I69*L69</f>
        <v>0.0093063225298302</v>
      </c>
      <c r="N69" s="27"/>
      <c r="O69" s="28" t="n">
        <f aca="false">O68*(1-I68)</f>
        <v>747133.594070189</v>
      </c>
      <c r="P69" s="29" t="n">
        <f aca="false">O69*(1+P$3)^-C69</f>
        <v>747133.594070189</v>
      </c>
      <c r="Q69" s="33" t="n">
        <f aca="false">Q68-P68</f>
        <v>14012876.7632523</v>
      </c>
      <c r="R69" s="31" t="n">
        <f aca="false">Q69/P69</f>
        <v>18.7555169175486</v>
      </c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</row>
    <row r="70" customFormat="false" ht="12.1" hidden="false" customHeight="false" outlineLevel="0" collapsed="false">
      <c r="A70" s="10"/>
      <c r="B70" s="10"/>
      <c r="C70" s="23" t="n">
        <v>65</v>
      </c>
      <c r="D70" s="24" t="n">
        <v>0.0240385</v>
      </c>
      <c r="E70" s="25" t="n">
        <v>0.00917857</v>
      </c>
      <c r="F70" s="25" t="n">
        <v>0.02196459</v>
      </c>
      <c r="G70" s="25" t="n">
        <f aca="false">IF(H70=t0___1,1,IF(AND(H70&lt;=t_1___0,H70&gt;=t_1____0),H70-t0___1,IF(AND(H70&lt;=t_2___0,H70&gt;=t_1___0),t_1___0-t0___1+((H70-t_1___0)*t_2___0-(H70^2-t_1___0^2)/2)/(t_2___0-t_1___0),IF(AND(H70&lt;=t_1____0,H70&gt;=t_2____0),t_1____0-t0___1+((H70-t_1____0)*t_2____0-(H70^2-t_1____0^2)/2)/(t_2____0-t_1____0),IF(H70&lt;=t0___1,t_1____0-t0___1+((t_2____0-t_1____0)*t_2____0-(t_2____0^2-t_1____0^2)/2)/(t_2____0-t_1____0),t_1___0-t0___1+((t_2___0-t_1___0)*t_2___0-(t_2___0^2-t_1___0^2)/2)/(t_2___0-t_1___0)))))/(H70-t0___1))</f>
        <v>0.583333333333333</v>
      </c>
      <c r="H70" s="26" t="n">
        <f aca="false">IF(B$5,0,C70)+tau___1</f>
        <v>2015</v>
      </c>
      <c r="I70" s="24" t="n">
        <f aca="false">$D70*EXP(-($F70*$G70+$E70*(1-$G70))*(H70-t0___1))</f>
        <v>0.0161249337107741</v>
      </c>
      <c r="J70" s="24" t="n">
        <v>0.69871429</v>
      </c>
      <c r="K70" s="24" t="n">
        <f aca="false">I70*J70</f>
        <v>0.0112667216090206</v>
      </c>
      <c r="L70" s="25" t="n">
        <v>0.633014289597015</v>
      </c>
      <c r="M70" s="24" t="n">
        <f aca="false">I70*L70</f>
        <v>0.0102073134577246</v>
      </c>
      <c r="N70" s="27"/>
      <c r="O70" s="28" t="n">
        <f aca="false">O69*(1-I69)</f>
        <v>736031.870690607</v>
      </c>
      <c r="P70" s="29" t="n">
        <f aca="false">O70*(1+P$3)^-C70</f>
        <v>736031.870690607</v>
      </c>
      <c r="Q70" s="33" t="n">
        <f aca="false">Q69-P69</f>
        <v>13265743.1691821</v>
      </c>
      <c r="R70" s="31" t="n">
        <f aca="false">Q70/P70</f>
        <v>18.0233271104621</v>
      </c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</row>
    <row r="71" customFormat="false" ht="12.1" hidden="false" customHeight="false" outlineLevel="0" collapsed="false">
      <c r="A71" s="10"/>
      <c r="B71" s="10"/>
      <c r="C71" s="23" t="n">
        <v>66</v>
      </c>
      <c r="D71" s="24" t="n">
        <v>0.0261662</v>
      </c>
      <c r="E71" s="25" t="n">
        <v>0.00897879</v>
      </c>
      <c r="F71" s="25" t="n">
        <v>0.02170716</v>
      </c>
      <c r="G71" s="25" t="n">
        <f aca="false">IF(H71=t0___1,1,IF(AND(H71&lt;=t_1___0,H71&gt;=t_1____0),H71-t0___1,IF(AND(H71&lt;=t_2___0,H71&gt;=t_1___0),t_1___0-t0___1+((H71-t_1___0)*t_2___0-(H71^2-t_1___0^2)/2)/(t_2___0-t_1___0),IF(AND(H71&lt;=t_1____0,H71&gt;=t_2____0),t_1____0-t0___1+((H71-t_1____0)*t_2____0-(H71^2-t_1____0^2)/2)/(t_2____0-t_1____0),IF(H71&lt;=t0___1,t_1____0-t0___1+((t_2____0-t_1____0)*t_2____0-(t_2____0^2-t_1____0^2)/2)/(t_2____0-t_1____0),t_1___0-t0___1+((t_2___0-t_1___0)*t_2___0-(t_2___0^2-t_1___0^2)/2)/(t_2___0-t_1___0)))))/(H71-t0___1))</f>
        <v>0.56</v>
      </c>
      <c r="H71" s="26" t="n">
        <f aca="false">IF(B$5,0,C71)+tau___1</f>
        <v>2016</v>
      </c>
      <c r="I71" s="24" t="n">
        <f aca="false">$D71*EXP(-($F71*$G71+$E71*(1-$G71))*(H71-t0___1))</f>
        <v>0.0174930134811288</v>
      </c>
      <c r="J71" s="24" t="n">
        <v>0.70455467</v>
      </c>
      <c r="K71" s="24" t="n">
        <f aca="false">I71*J71</f>
        <v>0.0123247843405023</v>
      </c>
      <c r="L71" s="25" t="n">
        <v>0.639777703325373</v>
      </c>
      <c r="M71" s="24" t="n">
        <f aca="false">I71*L71</f>
        <v>0.0111916399891964</v>
      </c>
      <c r="N71" s="27"/>
      <c r="O71" s="28" t="n">
        <f aca="false">O70*(1-I70)</f>
        <v>724163.405566704</v>
      </c>
      <c r="P71" s="29" t="n">
        <f aca="false">O71*(1+P$3)^-C71</f>
        <v>724163.405566704</v>
      </c>
      <c r="Q71" s="33" t="n">
        <f aca="false">Q70-P70</f>
        <v>12529711.2984915</v>
      </c>
      <c r="R71" s="31" t="n">
        <f aca="false">Q71/P71</f>
        <v>17.3023259697667</v>
      </c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</row>
    <row r="72" customFormat="false" ht="12.1" hidden="false" customHeight="false" outlineLevel="0" collapsed="false">
      <c r="A72" s="10"/>
      <c r="B72" s="10"/>
      <c r="C72" s="23" t="n">
        <v>67</v>
      </c>
      <c r="D72" s="24" t="n">
        <v>0.0284651</v>
      </c>
      <c r="E72" s="25" t="n">
        <v>0.00877792</v>
      </c>
      <c r="F72" s="25" t="n">
        <v>0.02144272</v>
      </c>
      <c r="G72" s="25" t="n">
        <f aca="false">IF(H72=t0___1,1,IF(AND(H72&lt;=t_1___0,H72&gt;=t_1____0),H72-t0___1,IF(AND(H72&lt;=t_2___0,H72&gt;=t_1___0),t_1___0-t0___1+((H72-t_1___0)*t_2___0-(H72^2-t_1___0^2)/2)/(t_2___0-t_1___0),IF(AND(H72&lt;=t_1____0,H72&gt;=t_2____0),t_1____0-t0___1+((H72-t_1____0)*t_2____0-(H72^2-t_1____0^2)/2)/(t_2____0-t_1____0),IF(H72&lt;=t0___1,t_1____0-t0___1+((t_2____0-t_1____0)*t_2____0-(t_2____0^2-t_1____0^2)/2)/(t_2____0-t_1____0),t_1___0-t0___1+((t_2___0-t_1___0)*t_2___0-(t_2___0^2-t_1___0^2)/2)/(t_2___0-t_1___0)))))/(H72-t0___1))</f>
        <v>0.538461538461538</v>
      </c>
      <c r="H72" s="26" t="n">
        <f aca="false">IF(B$5,0,C72)+tau___1</f>
        <v>2017</v>
      </c>
      <c r="I72" s="24" t="n">
        <f aca="false">$D72*EXP(-($F72*$G72+$E72*(1-$G72))*(H72-t0___1))</f>
        <v>0.018975442733687</v>
      </c>
      <c r="J72" s="24" t="n">
        <v>0.71042844</v>
      </c>
      <c r="K72" s="24" t="n">
        <f aca="false">I72*J72</f>
        <v>0.0134806941796026</v>
      </c>
      <c r="L72" s="25" t="n">
        <v>0.646595914495522</v>
      </c>
      <c r="M72" s="24" t="n">
        <f aca="false">I72*L72</f>
        <v>0.0122694437473458</v>
      </c>
      <c r="N72" s="27"/>
      <c r="O72" s="28" t="n">
        <f aca="false">O71*(1-I71)</f>
        <v>711495.605350585</v>
      </c>
      <c r="P72" s="29" t="n">
        <f aca="false">O72*(1+P$3)^-C72</f>
        <v>711495.605350585</v>
      </c>
      <c r="Q72" s="33" t="n">
        <f aca="false">Q71-P71</f>
        <v>11805547.8929248</v>
      </c>
      <c r="R72" s="31" t="n">
        <f aca="false">Q72/P72</f>
        <v>16.5925801988723</v>
      </c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</row>
    <row r="73" customFormat="false" ht="12.1" hidden="false" customHeight="false" outlineLevel="0" collapsed="false">
      <c r="A73" s="10"/>
      <c r="B73" s="10"/>
      <c r="C73" s="23" t="n">
        <v>68</v>
      </c>
      <c r="D73" s="24" t="n">
        <v>0.0309598</v>
      </c>
      <c r="E73" s="25" t="n">
        <v>0.008576</v>
      </c>
      <c r="F73" s="25" t="n">
        <v>0.02117104</v>
      </c>
      <c r="G73" s="25" t="n">
        <f aca="false">IF(H73=t0___1,1,IF(AND(H73&lt;=t_1___0,H73&gt;=t_1____0),H73-t0___1,IF(AND(H73&lt;=t_2___0,H73&gt;=t_1___0),t_1___0-t0___1+((H73-t_1___0)*t_2___0-(H73^2-t_1___0^2)/2)/(t_2___0-t_1___0),IF(AND(H73&lt;=t_1____0,H73&gt;=t_2____0),t_1____0-t0___1+((H73-t_1____0)*t_2____0-(H73^2-t_1____0^2)/2)/(t_2____0-t_1____0),IF(H73&lt;=t0___1,t_1____0-t0___1+((t_2____0-t_1____0)*t_2____0-(t_2____0^2-t_1____0^2)/2)/(t_2____0-t_1____0),t_1___0-t0___1+((t_2___0-t_1___0)*t_2___0-(t_2___0^2-t_1___0^2)/2)/(t_2___0-t_1___0)))))/(H73-t0___1))</f>
        <v>0.518518518518518</v>
      </c>
      <c r="H73" s="26" t="n">
        <f aca="false">IF(B$5,0,C73)+tau___1</f>
        <v>2018</v>
      </c>
      <c r="I73" s="24" t="n">
        <f aca="false">$D73*EXP(-($F73*$G73+$E73*(1-$G73))*(H73-t0___1))</f>
        <v>0.0205900310438267</v>
      </c>
      <c r="J73" s="24" t="n">
        <v>0.716336</v>
      </c>
      <c r="K73" s="24" t="n">
        <f aca="false">I73*J73</f>
        <v>0.0147493804778106</v>
      </c>
      <c r="L73" s="25" t="n">
        <v>0.653469497313433</v>
      </c>
      <c r="M73" s="24" t="n">
        <f aca="false">I73*L73</f>
        <v>0.0134549572358774</v>
      </c>
      <c r="N73" s="27"/>
      <c r="O73" s="28" t="n">
        <f aca="false">O72*(1-I72)</f>
        <v>697994.661235985</v>
      </c>
      <c r="P73" s="29" t="n">
        <f aca="false">O73*(1+P$3)^-C73</f>
        <v>697994.661235985</v>
      </c>
      <c r="Q73" s="33" t="n">
        <f aca="false">Q72-P72</f>
        <v>11094052.2875742</v>
      </c>
      <c r="R73" s="31" t="n">
        <f aca="false">Q73/P73</f>
        <v>15.8941792877459</v>
      </c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</row>
    <row r="74" customFormat="false" ht="12.1" hidden="false" customHeight="false" outlineLevel="0" collapsed="false">
      <c r="A74" s="10"/>
      <c r="B74" s="10"/>
      <c r="C74" s="23" t="n">
        <v>69</v>
      </c>
      <c r="D74" s="24" t="n">
        <v>0.0336572</v>
      </c>
      <c r="E74" s="25" t="n">
        <v>0.00837311</v>
      </c>
      <c r="F74" s="25" t="n">
        <v>0.02089188</v>
      </c>
      <c r="G74" s="25" t="n">
        <f aca="false">IF(H74=t0___1,1,IF(AND(H74&lt;=t_1___0,H74&gt;=t_1____0),H74-t0___1,IF(AND(H74&lt;=t_2___0,H74&gt;=t_1___0),t_1___0-t0___1+((H74-t_1___0)*t_2___0-(H74^2-t_1___0^2)/2)/(t_2___0-t_1___0),IF(AND(H74&lt;=t_1____0,H74&gt;=t_2____0),t_1____0-t0___1+((H74-t_1____0)*t_2____0-(H74^2-t_1____0^2)/2)/(t_2____0-t_1____0),IF(H74&lt;=t0___1,t_1____0-t0___1+((t_2____0-t_1____0)*t_2____0-(t_2____0^2-t_1____0^2)/2)/(t_2____0-t_1____0),t_1___0-t0___1+((t_2___0-t_1___0)*t_2___0-(t_2___0^2-t_1___0^2)/2)/(t_2___0-t_1___0)))))/(H74-t0___1))</f>
        <v>0.5</v>
      </c>
      <c r="H74" s="26" t="n">
        <f aca="false">IF(B$5,0,C74)+tau___1</f>
        <v>2019</v>
      </c>
      <c r="I74" s="24" t="n">
        <f aca="false">$D74*EXP(-($F74*$G74+$E74*(1-$G74))*(H74-t0___1))</f>
        <v>0.0223430908829335</v>
      </c>
      <c r="J74" s="24" t="n">
        <v>0.72227771</v>
      </c>
      <c r="K74" s="24" t="n">
        <f aca="false">I74*J74</f>
        <v>0.0161379165172471</v>
      </c>
      <c r="L74" s="25" t="n">
        <v>0.660398992755224</v>
      </c>
      <c r="M74" s="24" t="n">
        <f aca="false">I74*L74</f>
        <v>0.0147553547141277</v>
      </c>
      <c r="N74" s="27"/>
      <c r="O74" s="28" t="n">
        <f aca="false">O73*(1-I73)</f>
        <v>683622.929492711</v>
      </c>
      <c r="P74" s="29" t="n">
        <f aca="false">O74*(1+P$3)^-C74</f>
        <v>683622.929492711</v>
      </c>
      <c r="Q74" s="33" t="n">
        <f aca="false">Q73-P73</f>
        <v>10396057.6263382</v>
      </c>
      <c r="R74" s="31" t="n">
        <f aca="false">Q74/P74</f>
        <v>15.207298026198</v>
      </c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</row>
    <row r="75" customFormat="false" ht="12.1" hidden="false" customHeight="false" outlineLevel="0" collapsed="false">
      <c r="A75" s="10"/>
      <c r="B75" s="10"/>
      <c r="C75" s="23" t="n">
        <v>70</v>
      </c>
      <c r="D75" s="24" t="n">
        <v>0.0365059</v>
      </c>
      <c r="E75" s="25" t="n">
        <v>0.00816931</v>
      </c>
      <c r="F75" s="25" t="n">
        <v>0.02060502</v>
      </c>
      <c r="G75" s="25" t="n">
        <f aca="false">IF(H75=t0___1,1,IF(AND(H75&lt;=t_1___0,H75&gt;=t_1____0),H75-t0___1,IF(AND(H75&lt;=t_2___0,H75&gt;=t_1___0),t_1___0-t0___1+((H75-t_1___0)*t_2___0-(H75^2-t_1___0^2)/2)/(t_2___0-t_1___0),IF(AND(H75&lt;=t_1____0,H75&gt;=t_2____0),t_1____0-t0___1+((H75-t_1____0)*t_2____0-(H75^2-t_1____0^2)/2)/(t_2____0-t_1____0),IF(H75&lt;=t0___1,t_1____0-t0___1+((t_2____0-t_1____0)*t_2____0-(t_2____0^2-t_1____0^2)/2)/(t_2____0-t_1____0),t_1___0-t0___1+((t_2___0-t_1___0)*t_2___0-(t_2___0^2-t_1___0^2)/2)/(t_2___0-t_1___0)))))/(H75-t0___1))</f>
        <v>0.482758620689655</v>
      </c>
      <c r="H75" s="26" t="n">
        <f aca="false">IF(B$5,0,C75)+tau___1</f>
        <v>2020</v>
      </c>
      <c r="I75" s="24" t="n">
        <f aca="false">$D75*EXP(-($F75*$G75+$E75*(1-$G75))*(H75-t0___1))</f>
        <v>0.0242026942923754</v>
      </c>
      <c r="J75" s="24" t="n">
        <v>0.72825397</v>
      </c>
      <c r="K75" s="24" t="n">
        <f aca="false">I75*J75</f>
        <v>0.0176257082031187</v>
      </c>
      <c r="L75" s="25" t="n">
        <v>0.667384981462687</v>
      </c>
      <c r="M75" s="24" t="n">
        <f aca="false">I75*L75</f>
        <v>0.016152514681664</v>
      </c>
      <c r="N75" s="27"/>
      <c r="O75" s="28" t="n">
        <f aca="false">O74*(1-I74)</f>
        <v>668348.680249398</v>
      </c>
      <c r="P75" s="29" t="n">
        <f aca="false">O75*(1+P$3)^-C75</f>
        <v>668348.680249398</v>
      </c>
      <c r="Q75" s="33" t="n">
        <f aca="false">Q74-P74</f>
        <v>9712434.69684552</v>
      </c>
      <c r="R75" s="31" t="n">
        <f aca="false">Q75/P75</f>
        <v>14.5319875446171</v>
      </c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</row>
    <row r="76" customFormat="false" ht="12.1" hidden="false" customHeight="false" outlineLevel="0" collapsed="false">
      <c r="A76" s="10"/>
      <c r="B76" s="10"/>
      <c r="C76" s="23" t="n">
        <v>71</v>
      </c>
      <c r="D76" s="24" t="n">
        <v>0.0395594</v>
      </c>
      <c r="E76" s="25" t="n">
        <v>0.00796467</v>
      </c>
      <c r="F76" s="25" t="n">
        <v>0.02031021</v>
      </c>
      <c r="G76" s="25" t="n">
        <f aca="false">IF(H76=t0___1,1,IF(AND(H76&lt;=t_1___0,H76&gt;=t_1____0),H76-t0___1,IF(AND(H76&lt;=t_2___0,H76&gt;=t_1___0),t_1___0-t0___1+((H76-t_1___0)*t_2___0-(H76^2-t_1___0^2)/2)/(t_2___0-t_1___0),IF(AND(H76&lt;=t_1____0,H76&gt;=t_2____0),t_1____0-t0___1+((H76-t_1____0)*t_2____0-(H76^2-t_1____0^2)/2)/(t_2____0-t_1____0),IF(H76&lt;=t0___1,t_1____0-t0___1+((t_2____0-t_1____0)*t_2____0-(t_2____0^2-t_1____0^2)/2)/(t_2____0-t_1____0),t_1___0-t0___1+((t_2___0-t_1___0)*t_2___0-(t_2___0^2-t_1___0^2)/2)/(t_2___0-t_1___0)))))/(H76-t0___1))</f>
        <v>0.466666666666667</v>
      </c>
      <c r="H76" s="26" t="n">
        <f aca="false">IF(B$5,0,C76)+tau___1</f>
        <v>2021</v>
      </c>
      <c r="I76" s="24" t="n">
        <f aca="false">$D76*EXP(-($F76*$G76+$E76*(1-$G76))*(H76-t0___1))</f>
        <v>0.0262069771776381</v>
      </c>
      <c r="J76" s="24" t="n">
        <v>0.73426514</v>
      </c>
      <c r="K76" s="24" t="n">
        <f aca="false">I76*J76</f>
        <v>0.0192428697663152</v>
      </c>
      <c r="L76" s="25" t="n">
        <v>0.674428010680597</v>
      </c>
      <c r="M76" s="24" t="n">
        <f aca="false">I76*L76</f>
        <v>0.0176747194838662</v>
      </c>
      <c r="N76" s="27"/>
      <c r="O76" s="28" t="n">
        <f aca="false">O75*(1-I75)</f>
        <v>652172.84146061</v>
      </c>
      <c r="P76" s="29" t="n">
        <f aca="false">O76*(1+P$3)^-C76</f>
        <v>652172.84146061</v>
      </c>
      <c r="Q76" s="33" t="n">
        <f aca="false">Q75-P75</f>
        <v>9044086.01659612</v>
      </c>
      <c r="R76" s="31" t="n">
        <f aca="false">Q76/P76</f>
        <v>13.8676213445824</v>
      </c>
      <c r="S76" s="31" t="n">
        <f aca="false">R76-0.5</f>
        <v>13.3676213445824</v>
      </c>
      <c r="T76" s="7" t="n">
        <v>14.3</v>
      </c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</row>
    <row r="77" customFormat="false" ht="12.1" hidden="false" customHeight="false" outlineLevel="0" collapsed="false">
      <c r="A77" s="10"/>
      <c r="B77" s="10"/>
      <c r="C77" s="23" t="n">
        <v>72</v>
      </c>
      <c r="D77" s="24" t="n">
        <v>0.0429954</v>
      </c>
      <c r="E77" s="25" t="n">
        <v>0.00775924</v>
      </c>
      <c r="F77" s="25" t="n">
        <v>0.02000724</v>
      </c>
      <c r="G77" s="25" t="n">
        <f aca="false">IF(H77=t0___1,1,IF(AND(H77&lt;=t_1___0,H77&gt;=t_1____0),H77-t0___1,IF(AND(H77&lt;=t_2___0,H77&gt;=t_1___0),t_1___0-t0___1+((H77-t_1___0)*t_2___0-(H77^2-t_1___0^2)/2)/(t_2___0-t_1___0),IF(AND(H77&lt;=t_1____0,H77&gt;=t_2____0),t_1____0-t0___1+((H77-t_1____0)*t_2____0-(H77^2-t_1____0^2)/2)/(t_2____0-t_1____0),IF(H77&lt;=t0___1,t_1____0-t0___1+((t_2____0-t_1____0)*t_2____0-(t_2____0^2-t_1____0^2)/2)/(t_2____0-t_1____0),t_1___0-t0___1+((t_2___0-t_1___0)*t_2___0-(t_2___0^2-t_1___0^2)/2)/(t_2___0-t_1___0)))))/(H77-t0___1))</f>
        <v>0.451612903225806</v>
      </c>
      <c r="H77" s="26" t="n">
        <f aca="false">IF(B$5,0,C77)+tau___1</f>
        <v>2022</v>
      </c>
      <c r="I77" s="24" t="n">
        <f aca="false">$D77*EXP(-($F77*$G77+$E77*(1-$G77))*(H77-t0___1))</f>
        <v>0.0284766568345735</v>
      </c>
      <c r="J77" s="24" t="n">
        <v>0.74031162</v>
      </c>
      <c r="K77" s="24" t="n">
        <f aca="false">I77*J77</f>
        <v>0.0210815999533872</v>
      </c>
      <c r="L77" s="25" t="n">
        <v>0.681528667486567</v>
      </c>
      <c r="M77" s="24" t="n">
        <f aca="false">I77*L77</f>
        <v>0.0194076579869391</v>
      </c>
      <c r="N77" s="27"/>
      <c r="O77" s="28" t="n">
        <f aca="false">O76*(1-I76)</f>
        <v>635081.362688576</v>
      </c>
      <c r="P77" s="29" t="n">
        <f aca="false">O77*(1+P$3)^-C77</f>
        <v>635081.362688576</v>
      </c>
      <c r="Q77" s="33" t="n">
        <f aca="false">Q76-P76</f>
        <v>8391913.17513551</v>
      </c>
      <c r="R77" s="31" t="n">
        <f aca="false">Q77/P77</f>
        <v>13.2139181972037</v>
      </c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</row>
    <row r="78" customFormat="false" ht="12.1" hidden="false" customHeight="false" outlineLevel="0" collapsed="false">
      <c r="A78" s="10"/>
      <c r="B78" s="10"/>
      <c r="C78" s="23" t="n">
        <v>73</v>
      </c>
      <c r="D78" s="24" t="n">
        <v>0.0470208</v>
      </c>
      <c r="E78" s="25" t="n">
        <v>0.00755309</v>
      </c>
      <c r="F78" s="25" t="n">
        <v>0.01969586</v>
      </c>
      <c r="G78" s="25" t="n">
        <f aca="false">IF(H78=t0___1,1,IF(AND(H78&lt;=t_1___0,H78&gt;=t_1____0),H78-t0___1,IF(AND(H78&lt;=t_2___0,H78&gt;=t_1___0),t_1___0-t0___1+((H78-t_1___0)*t_2___0-(H78^2-t_1___0^2)/2)/(t_2___0-t_1___0),IF(AND(H78&lt;=t_1____0,H78&gt;=t_2____0),t_1____0-t0___1+((H78-t_1____0)*t_2____0-(H78^2-t_1____0^2)/2)/(t_2____0-t_1____0),IF(H78&lt;=t0___1,t_1____0-t0___1+((t_2____0-t_1____0)*t_2____0-(t_2____0^2-t_1____0^2)/2)/(t_2____0-t_1____0),t_1___0-t0___1+((t_2___0-t_1___0)*t_2___0-(t_2___0^2-t_1___0^2)/2)/(t_2___0-t_1___0)))))/(H78-t0___1))</f>
        <v>0.4375</v>
      </c>
      <c r="H78" s="26" t="n">
        <f aca="false">IF(B$5,0,C78)+tau___1</f>
        <v>2023</v>
      </c>
      <c r="I78" s="24" t="n">
        <f aca="false">$D78*EXP(-($F78*$G78+$E78*(1-$G78))*(H78-t0___1))</f>
        <v>0.0311524345227749</v>
      </c>
      <c r="J78" s="24" t="n">
        <v>0.74639378</v>
      </c>
      <c r="K78" s="24" t="n">
        <f aca="false">I78*J78</f>
        <v>0.0232519833596564</v>
      </c>
      <c r="L78" s="25" t="n">
        <v>0.688687514620896</v>
      </c>
      <c r="M78" s="24" t="n">
        <f aca="false">I78*L78</f>
        <v>0.02145429270588</v>
      </c>
      <c r="N78" s="27"/>
      <c r="O78" s="28" t="n">
        <f aca="false">O77*(1-I77)</f>
        <v>616996.36866126</v>
      </c>
      <c r="P78" s="29" t="n">
        <f aca="false">O78*(1+P$3)^-C78</f>
        <v>616996.36866126</v>
      </c>
      <c r="Q78" s="33" t="n">
        <f aca="false">Q77-P77</f>
        <v>7756831.81244694</v>
      </c>
      <c r="R78" s="31" t="n">
        <f aca="false">Q78/P78</f>
        <v>12.5719245791956</v>
      </c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</row>
    <row r="79" customFormat="false" ht="12.1" hidden="false" customHeight="false" outlineLevel="0" collapsed="false">
      <c r="A79" s="10"/>
      <c r="B79" s="10"/>
      <c r="C79" s="23" t="n">
        <v>74</v>
      </c>
      <c r="D79" s="24" t="n">
        <v>0.0517327</v>
      </c>
      <c r="E79" s="25" t="n">
        <v>0.00734629</v>
      </c>
      <c r="F79" s="25" t="n">
        <v>0.01937584</v>
      </c>
      <c r="G79" s="25" t="n">
        <f aca="false">IF(H79=t0___1,1,IF(AND(H79&lt;=t_1___0,H79&gt;=t_1____0),H79-t0___1,IF(AND(H79&lt;=t_2___0,H79&gt;=t_1___0),t_1___0-t0___1+((H79-t_1___0)*t_2___0-(H79^2-t_1___0^2)/2)/(t_2___0-t_1___0),IF(AND(H79&lt;=t_1____0,H79&gt;=t_2____0),t_1____0-t0___1+((H79-t_1____0)*t_2____0-(H79^2-t_1____0^2)/2)/(t_2____0-t_1____0),IF(H79&lt;=t0___1,t_1____0-t0___1+((t_2____0-t_1____0)*t_2____0-(t_2____0^2-t_1____0^2)/2)/(t_2____0-t_1____0),t_1___0-t0___1+((t_2___0-t_1___0)*t_2___0-(t_2___0^2-t_1___0^2)/2)/(t_2___0-t_1___0)))))/(H79-t0___1))</f>
        <v>0.424242424242424</v>
      </c>
      <c r="H79" s="26" t="n">
        <f aca="false">IF(B$5,0,C79)+tau___1</f>
        <v>2024</v>
      </c>
      <c r="I79" s="24" t="n">
        <f aca="false">$D79*EXP(-($F79*$G79+$E79*(1-$G79))*(H79-t0___1))</f>
        <v>0.0343035486065715</v>
      </c>
      <c r="J79" s="24" t="n">
        <v>0.752512</v>
      </c>
      <c r="K79" s="24" t="n">
        <f aca="false">I79*J79</f>
        <v>0.0258138319690283</v>
      </c>
      <c r="L79" s="25" t="n">
        <v>0.695905127164179</v>
      </c>
      <c r="M79" s="24" t="n">
        <f aca="false">I79*L79</f>
        <v>0.0238720153552388</v>
      </c>
      <c r="N79" s="27"/>
      <c r="O79" s="28" t="n">
        <f aca="false">O78*(1-I78)</f>
        <v>597775.42968575</v>
      </c>
      <c r="P79" s="29" t="n">
        <f aca="false">O79*(1+P$3)^-C79</f>
        <v>597775.42968575</v>
      </c>
      <c r="Q79" s="33" t="n">
        <f aca="false">Q78-P78</f>
        <v>7139835.44378568</v>
      </c>
      <c r="R79" s="31" t="n">
        <f aca="false">Q79/P79</f>
        <v>11.9440095547906</v>
      </c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</row>
    <row r="80" customFormat="false" ht="12.1" hidden="false" customHeight="false" outlineLevel="0" collapsed="false">
      <c r="A80" s="10"/>
      <c r="B80" s="10"/>
      <c r="C80" s="23" t="n">
        <v>75</v>
      </c>
      <c r="D80" s="24" t="n">
        <v>0.0571156</v>
      </c>
      <c r="E80" s="25" t="n">
        <v>0.00713889</v>
      </c>
      <c r="F80" s="25" t="n">
        <v>0.01904695</v>
      </c>
      <c r="G80" s="25" t="n">
        <f aca="false">IF(H80=t0___1,1,IF(AND(H80&lt;=t_1___0,H80&gt;=t_1____0),H80-t0___1,IF(AND(H80&lt;=t_2___0,H80&gt;=t_1___0),t_1___0-t0___1+((H80-t_1___0)*t_2___0-(H80^2-t_1___0^2)/2)/(t_2___0-t_1___0),IF(AND(H80&lt;=t_1____0,H80&gt;=t_2____0),t_1____0-t0___1+((H80-t_1____0)*t_2____0-(H80^2-t_1____0^2)/2)/(t_2____0-t_1____0),IF(H80&lt;=t0___1,t_1____0-t0___1+((t_2____0-t_1____0)*t_2____0-(t_2____0^2-t_1____0^2)/2)/(t_2____0-t_1____0),t_1___0-t0___1+((t_2___0-t_1___0)*t_2___0-(t_2___0^2-t_1___0^2)/2)/(t_2___0-t_1___0)))))/(H80-t0___1))</f>
        <v>0.411764705882353</v>
      </c>
      <c r="H80" s="26" t="n">
        <f aca="false">IF(B$5,0,C80)+tau___1</f>
        <v>2025</v>
      </c>
      <c r="I80" s="24" t="n">
        <f aca="false">$D80*EXP(-($F80*$G80+$E80*(1-$G80))*(H80-t0___1))</f>
        <v>0.0379262006872404</v>
      </c>
      <c r="J80" s="24" t="n">
        <v>0.75866667</v>
      </c>
      <c r="K80" s="24" t="n">
        <f aca="false">I80*J80</f>
        <v>0.0287733443811404</v>
      </c>
      <c r="L80" s="25" t="n">
        <v>0.703182092641791</v>
      </c>
      <c r="M80" s="24" t="n">
        <f aca="false">I80*L80</f>
        <v>0.0266690251652063</v>
      </c>
      <c r="N80" s="27"/>
      <c r="O80" s="28" t="n">
        <f aca="false">O79*(1-I79)</f>
        <v>577269.611177711</v>
      </c>
      <c r="P80" s="29" t="n">
        <f aca="false">O80*(1+P$3)^-C80</f>
        <v>577269.611177711</v>
      </c>
      <c r="Q80" s="33" t="n">
        <f aca="false">Q79-P79</f>
        <v>6542060.01409993</v>
      </c>
      <c r="R80" s="31" t="n">
        <f aca="false">Q80/P80</f>
        <v>11.3327635604327</v>
      </c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</row>
    <row r="81" customFormat="false" ht="12.1" hidden="false" customHeight="false" outlineLevel="0" collapsed="false">
      <c r="A81" s="10"/>
      <c r="B81" s="10"/>
      <c r="C81" s="23" t="n">
        <v>76</v>
      </c>
      <c r="D81" s="24" t="n">
        <v>0.0631044</v>
      </c>
      <c r="E81" s="25" t="n">
        <v>0.00693096</v>
      </c>
      <c r="F81" s="25" t="n">
        <v>0.01870895</v>
      </c>
      <c r="G81" s="25" t="n">
        <f aca="false">IF(H81=t0___1,1,IF(AND(H81&lt;=t_1___0,H81&gt;=t_1____0),H81-t0___1,IF(AND(H81&lt;=t_2___0,H81&gt;=t_1___0),t_1___0-t0___1+((H81-t_1___0)*t_2___0-(H81^2-t_1___0^2)/2)/(t_2___0-t_1___0),IF(AND(H81&lt;=t_1____0,H81&gt;=t_2____0),t_1____0-t0___1+((H81-t_1____0)*t_2____0-(H81^2-t_1____0^2)/2)/(t_2____0-t_1____0),IF(H81&lt;=t0___1,t_1____0-t0___1+((t_2____0-t_1____0)*t_2____0-(t_2____0^2-t_1____0^2)/2)/(t_2____0-t_1____0),t_1___0-t0___1+((t_2___0-t_1___0)*t_2___0-(t_2___0^2-t_1___0^2)/2)/(t_2___0-t_1___0)))))/(H81-t0___1))</f>
        <v>0.4</v>
      </c>
      <c r="H81" s="26" t="n">
        <f aca="false">IF(B$5,0,C81)+tau___1</f>
        <v>2026</v>
      </c>
      <c r="I81" s="24" t="n">
        <f aca="false">$D81*EXP(-($F81*$G81+$E81*(1-$G81))*(H81-t0___1))</f>
        <v>0.0419851102555656</v>
      </c>
      <c r="J81" s="24" t="n">
        <v>0.76485816</v>
      </c>
      <c r="K81" s="24" t="n">
        <f aca="false">I81*J81</f>
        <v>0.032112654177469</v>
      </c>
      <c r="L81" s="25" t="n">
        <v>0.710518983259701</v>
      </c>
      <c r="M81" s="24" t="n">
        <f aca="false">I81*L81</f>
        <v>0.0298312178508309</v>
      </c>
      <c r="N81" s="27"/>
      <c r="O81" s="28" t="n">
        <f aca="false">O80*(1-I80)</f>
        <v>555375.96805354</v>
      </c>
      <c r="P81" s="29" t="n">
        <f aca="false">O81*(1+P$3)^-C81</f>
        <v>555375.96805354</v>
      </c>
      <c r="Q81" s="33" t="n">
        <f aca="false">Q80-P80</f>
        <v>5964790.40292221</v>
      </c>
      <c r="R81" s="31" t="n">
        <f aca="false">Q81/P81</f>
        <v>10.7400945414102</v>
      </c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</row>
    <row r="82" customFormat="false" ht="12.1" hidden="false" customHeight="false" outlineLevel="0" collapsed="false">
      <c r="A82" s="10"/>
      <c r="B82" s="10"/>
      <c r="C82" s="23" t="n">
        <v>77</v>
      </c>
      <c r="D82" s="24" t="n">
        <v>0.0697074</v>
      </c>
      <c r="E82" s="25" t="n">
        <v>0.00672257</v>
      </c>
      <c r="F82" s="25" t="n">
        <v>0.01836162</v>
      </c>
      <c r="G82" s="25" t="n">
        <f aca="false">IF(H82=t0___1,1,IF(AND(H82&lt;=t_1___0,H82&gt;=t_1____0),H82-t0___1,IF(AND(H82&lt;=t_2___0,H82&gt;=t_1___0),t_1___0-t0___1+((H82-t_1___0)*t_2___0-(H82^2-t_1___0^2)/2)/(t_2___0-t_1___0),IF(AND(H82&lt;=t_1____0,H82&gt;=t_2____0),t_1____0-t0___1+((H82-t_1____0)*t_2____0-(H82^2-t_1____0^2)/2)/(t_2____0-t_1____0),IF(H82&lt;=t0___1,t_1____0-t0___1+((t_2____0-t_1____0)*t_2____0-(t_2____0^2-t_1____0^2)/2)/(t_2____0-t_1____0),t_1___0-t0___1+((t_2___0-t_1___0)*t_2___0-(t_2___0^2-t_1___0^2)/2)/(t_2___0-t_1___0)))))/(H82-t0___1))</f>
        <v>0.388888888888889</v>
      </c>
      <c r="H82" s="26" t="n">
        <f aca="false">IF(B$5,0,C82)+tau___1</f>
        <v>2027</v>
      </c>
      <c r="I82" s="24" t="n">
        <f aca="false">$D82*EXP(-($F82*$G82+$E82*(1-$G82))*(H82-t0___1))</f>
        <v>0.0464951153773808</v>
      </c>
      <c r="J82" s="24" t="n">
        <v>0.77108686</v>
      </c>
      <c r="K82" s="24" t="n">
        <f aca="false">I82*J82</f>
        <v>0.0358517725216822</v>
      </c>
      <c r="L82" s="25" t="n">
        <v>0.717916392937313</v>
      </c>
      <c r="M82" s="24" t="n">
        <f aca="false">I82*L82</f>
        <v>0.0333796055209334</v>
      </c>
      <c r="N82" s="27"/>
      <c r="O82" s="28" t="n">
        <f aca="false">O81*(1-I81)</f>
        <v>532058.446801521</v>
      </c>
      <c r="P82" s="29" t="n">
        <f aca="false">O82*(1+P$3)^-C82</f>
        <v>532058.446801521</v>
      </c>
      <c r="Q82" s="33" t="n">
        <f aca="false">Q81-P81</f>
        <v>5409414.43486867</v>
      </c>
      <c r="R82" s="31" t="n">
        <f aca="false">Q82/P82</f>
        <v>10.1669552797958</v>
      </c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</row>
    <row r="83" customFormat="false" ht="12.1" hidden="false" customHeight="false" outlineLevel="0" collapsed="false">
      <c r="A83" s="10"/>
      <c r="B83" s="10"/>
      <c r="C83" s="23" t="n">
        <v>78</v>
      </c>
      <c r="D83" s="24" t="n">
        <v>0.0769878</v>
      </c>
      <c r="E83" s="25" t="n">
        <v>0.00651378</v>
      </c>
      <c r="F83" s="25" t="n">
        <v>0.01800473</v>
      </c>
      <c r="G83" s="25" t="n">
        <f aca="false">IF(H83=t0___1,1,IF(AND(H83&lt;=t_1___0,H83&gt;=t_1____0),H83-t0___1,IF(AND(H83&lt;=t_2___0,H83&gt;=t_1___0),t_1___0-t0___1+((H83-t_1___0)*t_2___0-(H83^2-t_1___0^2)/2)/(t_2___0-t_1___0),IF(AND(H83&lt;=t_1____0,H83&gt;=t_2____0),t_1____0-t0___1+((H83-t_1____0)*t_2____0-(H83^2-t_1____0^2)/2)/(t_2____0-t_1____0),IF(H83&lt;=t0___1,t_1____0-t0___1+((t_2____0-t_1____0)*t_2____0-(t_2____0^2-t_1____0^2)/2)/(t_2____0-t_1____0),t_1___0-t0___1+((t_2___0-t_1___0)*t_2___0-(t_2___0^2-t_1___0^2)/2)/(t_2___0-t_1___0)))))/(H83-t0___1))</f>
        <v>0.378378378378378</v>
      </c>
      <c r="H83" s="26" t="n">
        <f aca="false">IF(B$5,0,C83)+tau___1</f>
        <v>2028</v>
      </c>
      <c r="I83" s="24" t="n">
        <f aca="false">$D83*EXP(-($F83*$G83+$E83*(1-$G83))*(H83-t0___1))</f>
        <v>0.0515093738567221</v>
      </c>
      <c r="J83" s="24" t="n">
        <v>0.77735314</v>
      </c>
      <c r="K83" s="24" t="n">
        <f aca="false">I83*J83</f>
        <v>0.0400409735069568</v>
      </c>
      <c r="L83" s="25" t="n">
        <v>0.725374900191045</v>
      </c>
      <c r="M83" s="24" t="n">
        <f aca="false">I83*L83</f>
        <v>0.037363606920223</v>
      </c>
      <c r="N83" s="27"/>
      <c r="O83" s="28" t="n">
        <f aca="false">O82*(1-I82)</f>
        <v>507320.327929974</v>
      </c>
      <c r="P83" s="29" t="n">
        <f aca="false">O83*(1+P$3)^-C83</f>
        <v>507320.327929974</v>
      </c>
      <c r="Q83" s="33" t="n">
        <f aca="false">Q82-P82</f>
        <v>4877355.98806715</v>
      </c>
      <c r="R83" s="31" t="n">
        <f aca="false">Q83/P83</f>
        <v>9.61395733533544</v>
      </c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</row>
    <row r="84" customFormat="false" ht="12.1" hidden="false" customHeight="false" outlineLevel="0" collapsed="false">
      <c r="A84" s="10"/>
      <c r="B84" s="10"/>
      <c r="C84" s="23" t="n">
        <v>79</v>
      </c>
      <c r="D84" s="24" t="n">
        <v>0.0850452</v>
      </c>
      <c r="E84" s="25" t="n">
        <v>0.00630465</v>
      </c>
      <c r="F84" s="25" t="n">
        <v>0.01763803</v>
      </c>
      <c r="G84" s="25" t="n">
        <f aca="false">IF(H84=t0___1,1,IF(AND(H84&lt;=t_1___0,H84&gt;=t_1____0),H84-t0___1,IF(AND(H84&lt;=t_2___0,H84&gt;=t_1___0),t_1___0-t0___1+((H84-t_1___0)*t_2___0-(H84^2-t_1___0^2)/2)/(t_2___0-t_1___0),IF(AND(H84&lt;=t_1____0,H84&gt;=t_2____0),t_1____0-t0___1+((H84-t_1____0)*t_2____0-(H84^2-t_1____0^2)/2)/(t_2____0-t_1____0),IF(H84&lt;=t0___1,t_1____0-t0___1+((t_2____0-t_1____0)*t_2____0-(t_2____0^2-t_1____0^2)/2)/(t_2____0-t_1____0),t_1___0-t0___1+((t_2___0-t_1___0)*t_2___0-(t_2___0^2-t_1___0^2)/2)/(t_2___0-t_1___0)))))/(H84-t0___1))</f>
        <v>0.368421052631579</v>
      </c>
      <c r="H84" s="26" t="n">
        <f aca="false">IF(B$5,0,C84)+tau___1</f>
        <v>2029</v>
      </c>
      <c r="I84" s="24" t="n">
        <f aca="false">$D84*EXP(-($F84*$G84+$E84*(1-$G84))*(H84-t0___1))</f>
        <v>0.0571076943549458</v>
      </c>
      <c r="J84" s="24" t="n">
        <v>0.7836574</v>
      </c>
      <c r="K84" s="24" t="n">
        <f aca="false">I84*J84</f>
        <v>0.0447528672781915</v>
      </c>
      <c r="L84" s="25" t="n">
        <v>0.732895114686567</v>
      </c>
      <c r="M84" s="24" t="n">
        <f aca="false">I84*L84</f>
        <v>0.0418539502037534</v>
      </c>
      <c r="N84" s="27"/>
      <c r="O84" s="28" t="n">
        <f aca="false">O83*(1-I83)</f>
        <v>481188.575493514</v>
      </c>
      <c r="P84" s="29" t="n">
        <f aca="false">O84*(1+P$3)^-C84</f>
        <v>481188.575493514</v>
      </c>
      <c r="Q84" s="33" t="n">
        <f aca="false">Q83-P83</f>
        <v>4370035.66013718</v>
      </c>
      <c r="R84" s="31" t="n">
        <f aca="false">Q84/P84</f>
        <v>9.08175273208681</v>
      </c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</row>
    <row r="85" customFormat="false" ht="12.1" hidden="false" customHeight="false" outlineLevel="0" collapsed="false">
      <c r="A85" s="10"/>
      <c r="B85" s="10"/>
      <c r="C85" s="23" t="n">
        <v>80</v>
      </c>
      <c r="D85" s="24" t="n">
        <v>0.0939633</v>
      </c>
      <c r="E85" s="25" t="n">
        <v>0.00609524</v>
      </c>
      <c r="F85" s="25" t="n">
        <v>0.01726129</v>
      </c>
      <c r="G85" s="25" t="n">
        <f aca="false">IF(H85=t0___1,1,IF(AND(H85&lt;=t_1___0,H85&gt;=t_1____0),H85-t0___1,IF(AND(H85&lt;=t_2___0,H85&gt;=t_1___0),t_1___0-t0___1+((H85-t_1___0)*t_2___0-(H85^2-t_1___0^2)/2)/(t_2___0-t_1___0),IF(AND(H85&lt;=t_1____0,H85&gt;=t_2____0),t_1____0-t0___1+((H85-t_1____0)*t_2____0-(H85^2-t_1____0^2)/2)/(t_2____0-t_1____0),IF(H85&lt;=t0___1,t_1____0-t0___1+((t_2____0-t_1____0)*t_2____0-(t_2____0^2-t_1____0^2)/2)/(t_2____0-t_1____0),t_1___0-t0___1+((t_2___0-t_1___0)*t_2___0-(t_2___0^2-t_1___0^2)/2)/(t_2___0-t_1___0)))))/(H85-t0___1))</f>
        <v>0.358974358974359</v>
      </c>
      <c r="H85" s="26" t="n">
        <f aca="false">IF(B$5,0,C85)+tau___1</f>
        <v>2030</v>
      </c>
      <c r="I85" s="24" t="n">
        <f aca="false">$D85*EXP(-($F85*$G85+$E85*(1-$G85))*(H85-t0___1))</f>
        <v>0.0633620575224351</v>
      </c>
      <c r="J85" s="24" t="n">
        <v>0.79</v>
      </c>
      <c r="K85" s="24" t="n">
        <f aca="false">I85*J85</f>
        <v>0.0500560254427237</v>
      </c>
      <c r="L85" s="25" t="n">
        <v>0.740477611940298</v>
      </c>
      <c r="M85" s="24" t="n">
        <f aca="false">I85*L85</f>
        <v>0.0469181850418365</v>
      </c>
      <c r="N85" s="27"/>
      <c r="O85" s="28" t="n">
        <f aca="false">O84*(1-I84)</f>
        <v>453709.005397139</v>
      </c>
      <c r="P85" s="29" t="n">
        <f aca="false">O85*(1+P$3)^-C85</f>
        <v>453709.005397139</v>
      </c>
      <c r="Q85" s="33" t="n">
        <f aca="false">Q84-P84</f>
        <v>3888847.08464367</v>
      </c>
      <c r="R85" s="31" t="n">
        <f aca="false">Q85/P85</f>
        <v>8.57123627343411</v>
      </c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</row>
    <row r="86" customFormat="false" ht="12.1" hidden="false" customHeight="false" outlineLevel="0" collapsed="false">
      <c r="A86" s="10"/>
      <c r="B86" s="10"/>
      <c r="C86" s="23" t="n">
        <v>81</v>
      </c>
      <c r="D86" s="24" t="n">
        <v>0.1038265</v>
      </c>
      <c r="E86" s="25" t="n">
        <v>0.00588562</v>
      </c>
      <c r="F86" s="25" t="n">
        <v>0.01687429</v>
      </c>
      <c r="G86" s="25" t="n">
        <f aca="false">IF(H86=t0___1,1,IF(AND(H86&lt;=t_1___0,H86&gt;=t_1____0),H86-t0___1,IF(AND(H86&lt;=t_2___0,H86&gt;=t_1___0),t_1___0-t0___1+((H86-t_1___0)*t_2___0-(H86^2-t_1___0^2)/2)/(t_2___0-t_1___0),IF(AND(H86&lt;=t_1____0,H86&gt;=t_2____0),t_1____0-t0___1+((H86-t_1____0)*t_2____0-(H86^2-t_1____0^2)/2)/(t_2____0-t_1____0),IF(H86&lt;=t0___1,t_1____0-t0___1+((t_2____0-t_1____0)*t_2____0-(t_2____0^2-t_1____0^2)/2)/(t_2____0-t_1____0),t_1___0-t0___1+((t_2___0-t_1___0)*t_2___0-(t_2___0^2-t_1___0^2)/2)/(t_2___0-t_1___0)))))/(H86-t0___1))</f>
        <v>0.35</v>
      </c>
      <c r="H86" s="26" t="n">
        <f aca="false">IF(B$5,0,C86)+tau___1</f>
        <v>2031</v>
      </c>
      <c r="I86" s="24" t="n">
        <f aca="false">$D86*EXP(-($F86*$G86+$E86*(1-$G86))*(H86-t0___1))</f>
        <v>0.0703480494494393</v>
      </c>
      <c r="J86" s="24" t="n">
        <v>0.79638133</v>
      </c>
      <c r="K86" s="24" t="n">
        <f aca="false">I86*J86</f>
        <v>0.0560238731834502</v>
      </c>
      <c r="L86" s="25" t="n">
        <v>0.748122998659701</v>
      </c>
      <c r="M86" s="24" t="n">
        <f aca="false">I86*L86</f>
        <v>0.0526289937039755</v>
      </c>
      <c r="N86" s="27"/>
      <c r="O86" s="28" t="n">
        <f aca="false">O85*(1-I85)</f>
        <v>424961.069298718</v>
      </c>
      <c r="P86" s="29" t="n">
        <f aca="false">O86*(1+P$3)^-C86</f>
        <v>424961.069298718</v>
      </c>
      <c r="Q86" s="33" t="n">
        <f aca="false">Q85-P85</f>
        <v>3435138.07924653</v>
      </c>
      <c r="R86" s="31" t="n">
        <f aca="false">Q86/P86</f>
        <v>8.08341828797466</v>
      </c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</row>
    <row r="87" customFormat="false" ht="12.1" hidden="false" customHeight="false" outlineLevel="0" collapsed="false">
      <c r="A87" s="10"/>
      <c r="B87" s="10"/>
      <c r="C87" s="23" t="n">
        <v>82</v>
      </c>
      <c r="D87" s="24" t="n">
        <v>0.1147278</v>
      </c>
      <c r="E87" s="25" t="n">
        <v>0.00567585</v>
      </c>
      <c r="F87" s="25" t="n">
        <v>0.01647679</v>
      </c>
      <c r="G87" s="25" t="n">
        <f aca="false">IF(H87=t0___1,1,IF(AND(H87&lt;=t_1___0,H87&gt;=t_1____0),H87-t0___1,IF(AND(H87&lt;=t_2___0,H87&gt;=t_1___0),t_1___0-t0___1+((H87-t_1___0)*t_2___0-(H87^2-t_1___0^2)/2)/(t_2___0-t_1___0),IF(AND(H87&lt;=t_1____0,H87&gt;=t_2____0),t_1____0-t0___1+((H87-t_1____0)*t_2____0-(H87^2-t_1____0^2)/2)/(t_2____0-t_1____0),IF(H87&lt;=t0___1,t_1____0-t0___1+((t_2____0-t_1____0)*t_2____0-(t_2____0^2-t_1____0^2)/2)/(t_2____0-t_1____0),t_1___0-t0___1+((t_2___0-t_1___0)*t_2___0-(t_2___0^2-t_1___0^2)/2)/(t_2___0-t_1___0)))))/(H87-t0___1))</f>
        <v>0.341463414634146</v>
      </c>
      <c r="H87" s="26" t="n">
        <f aca="false">IF(B$5,0,C87)+tau___1</f>
        <v>2032</v>
      </c>
      <c r="I87" s="24" t="n">
        <f aca="false">$D87*EXP(-($F87*$G87+$E87*(1-$G87))*(H87-t0___1))</f>
        <v>0.0781507267440099</v>
      </c>
      <c r="J87" s="24" t="n">
        <v>0.80280178</v>
      </c>
      <c r="K87" s="24" t="n">
        <f aca="false">I87*J87</f>
        <v>0.0627395425383848</v>
      </c>
      <c r="L87" s="25" t="n">
        <v>0.75583188481194</v>
      </c>
      <c r="M87" s="24" t="n">
        <f aca="false">I87*L87</f>
        <v>0.0590688110943479</v>
      </c>
      <c r="N87" s="27"/>
      <c r="O87" s="28" t="n">
        <f aca="false">O86*(1-I86)</f>
        <v>395065.886981606</v>
      </c>
      <c r="P87" s="29" t="n">
        <f aca="false">O87*(1+P$3)^-C87</f>
        <v>395065.886981606</v>
      </c>
      <c r="Q87" s="33" t="n">
        <f aca="false">Q86-P86</f>
        <v>3010177.00994781</v>
      </c>
      <c r="R87" s="31" t="n">
        <f aca="false">Q87/P87</f>
        <v>7.61943035108968</v>
      </c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</row>
    <row r="88" customFormat="false" ht="12.1" hidden="false" customHeight="false" outlineLevel="0" collapsed="false">
      <c r="A88" s="10"/>
      <c r="B88" s="10"/>
      <c r="C88" s="23" t="n">
        <v>83</v>
      </c>
      <c r="D88" s="24" t="n">
        <v>0.1267711</v>
      </c>
      <c r="E88" s="25" t="n">
        <v>0.005466</v>
      </c>
      <c r="F88" s="25" t="n">
        <v>0.01606856</v>
      </c>
      <c r="G88" s="25" t="n">
        <f aca="false">IF(H88=t0___1,1,IF(AND(H88&lt;=t_1___0,H88&gt;=t_1____0),H88-t0___1,IF(AND(H88&lt;=t_2___0,H88&gt;=t_1___0),t_1___0-t0___1+((H88-t_1___0)*t_2___0-(H88^2-t_1___0^2)/2)/(t_2___0-t_1___0),IF(AND(H88&lt;=t_1____0,H88&gt;=t_2____0),t_1____0-t0___1+((H88-t_1____0)*t_2____0-(H88^2-t_1____0^2)/2)/(t_2____0-t_1____0),IF(H88&lt;=t0___1,t_1____0-t0___1+((t_2____0-t_1____0)*t_2____0-(t_2____0^2-t_1____0^2)/2)/(t_2____0-t_1____0),t_1___0-t0___1+((t_2___0-t_1___0)*t_2___0-(t_2___0^2-t_1___0^2)/2)/(t_2___0-t_1___0)))))/(H88-t0___1))</f>
        <v>0.333333333333333</v>
      </c>
      <c r="H88" s="26" t="n">
        <f aca="false">IF(B$5,0,C88)+tau___1</f>
        <v>2033</v>
      </c>
      <c r="I88" s="24" t="n">
        <f aca="false">$D88*EXP(-($F88*$G88+$E88*(1-$G88))*(H88-t0___1))</f>
        <v>0.0868667432850261</v>
      </c>
      <c r="J88" s="24" t="n">
        <v>0.80926171</v>
      </c>
      <c r="K88" s="24" t="n">
        <f aca="false">I88*J88</f>
        <v>0.0702979292129712</v>
      </c>
      <c r="L88" s="25" t="n">
        <v>0.763604855316418</v>
      </c>
      <c r="M88" s="24" t="n">
        <f aca="false">I88*L88</f>
        <v>0.0663318669379708</v>
      </c>
      <c r="N88" s="27"/>
      <c r="O88" s="28" t="n">
        <f aca="false">O87*(1-I87)</f>
        <v>364191.200802226</v>
      </c>
      <c r="P88" s="29" t="n">
        <f aca="false">O88*(1+P$3)^-C88</f>
        <v>364191.200802226</v>
      </c>
      <c r="Q88" s="33" t="n">
        <f aca="false">Q87-P87</f>
        <v>2615111.1229662</v>
      </c>
      <c r="R88" s="31" t="n">
        <f aca="false">Q88/P88</f>
        <v>7.18059941373031</v>
      </c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</row>
    <row r="89" customFormat="false" ht="12.1" hidden="false" customHeight="false" outlineLevel="0" collapsed="false">
      <c r="A89" s="10"/>
      <c r="B89" s="10"/>
      <c r="C89" s="23" t="n">
        <v>84</v>
      </c>
      <c r="D89" s="24" t="n">
        <v>0.1393243</v>
      </c>
      <c r="E89" s="25" t="n">
        <v>0.00525613</v>
      </c>
      <c r="F89" s="25" t="n">
        <v>0.01564936</v>
      </c>
      <c r="G89" s="25" t="n">
        <f aca="false">IF(H89=t0___1,1,IF(AND(H89&lt;=t_1___0,H89&gt;=t_1____0),H89-t0___1,IF(AND(H89&lt;=t_2___0,H89&gt;=t_1___0),t_1___0-t0___1+((H89-t_1___0)*t_2___0-(H89^2-t_1___0^2)/2)/(t_2___0-t_1___0),IF(AND(H89&lt;=t_1____0,H89&gt;=t_2____0),t_1____0-t0___1+((H89-t_1____0)*t_2____0-(H89^2-t_1____0^2)/2)/(t_2____0-t_1____0),IF(H89&lt;=t0___1,t_1____0-t0___1+((t_2____0-t_1____0)*t_2____0-(t_2____0^2-t_1____0^2)/2)/(t_2____0-t_1____0),t_1___0-t0___1+((t_2___0-t_1___0)*t_2___0-(t_2___0^2-t_1___0^2)/2)/(t_2___0-t_1___0)))))/(H89-t0___1))</f>
        <v>0.325581395348837</v>
      </c>
      <c r="H89" s="26" t="n">
        <f aca="false">IF(B$5,0,C89)+tau___1</f>
        <v>2034</v>
      </c>
      <c r="I89" s="24" t="n">
        <f aca="false">$D89*EXP(-($F89*$G89+$E89*(1-$G89))*(H89-t0___1))</f>
        <v>0.0960900237274937</v>
      </c>
      <c r="J89" s="24" t="n">
        <v>0.81576152</v>
      </c>
      <c r="K89" s="24" t="n">
        <f aca="false">I89*J89</f>
        <v>0.0783865438127763</v>
      </c>
      <c r="L89" s="25" t="n">
        <v>0.771442535928358</v>
      </c>
      <c r="M89" s="24" t="n">
        <f aca="false">I89*L89</f>
        <v>0.0741279315817538</v>
      </c>
      <c r="N89" s="27"/>
      <c r="O89" s="28" t="n">
        <f aca="false">O88*(1-I88)</f>
        <v>332555.097255474</v>
      </c>
      <c r="P89" s="29" t="n">
        <f aca="false">O89*(1+P$3)^-C89</f>
        <v>332555.097255474</v>
      </c>
      <c r="Q89" s="33" t="n">
        <f aca="false">Q88-P88</f>
        <v>2250919.92216398</v>
      </c>
      <c r="R89" s="31" t="n">
        <f aca="false">Q89/P89</f>
        <v>6.76856238482126</v>
      </c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</row>
    <row r="90" customFormat="false" ht="12.1" hidden="false" customHeight="false" outlineLevel="0" collapsed="false">
      <c r="A90" s="10"/>
      <c r="B90" s="10"/>
      <c r="C90" s="23" t="n">
        <v>85</v>
      </c>
      <c r="D90" s="24" t="n">
        <v>0.1515216</v>
      </c>
      <c r="E90" s="25" t="n">
        <v>0.0050463</v>
      </c>
      <c r="F90" s="25" t="n">
        <v>0.01521896</v>
      </c>
      <c r="G90" s="25" t="n">
        <f aca="false">IF(H90=t0___1,1,IF(AND(H90&lt;=t_1___0,H90&gt;=t_1____0),H90-t0___1,IF(AND(H90&lt;=t_2___0,H90&gt;=t_1___0),t_1___0-t0___1+((H90-t_1___0)*t_2___0-(H90^2-t_1___0^2)/2)/(t_2___0-t_1___0),IF(AND(H90&lt;=t_1____0,H90&gt;=t_2____0),t_1____0-t0___1+((H90-t_1____0)*t_2____0-(H90^2-t_1____0^2)/2)/(t_2____0-t_1____0),IF(H90&lt;=t0___1,t_1____0-t0___1+((t_2____0-t_1____0)*t_2____0-(t_2____0^2-t_1____0^2)/2)/(t_2____0-t_1____0),t_1___0-t0___1+((t_2___0-t_1___0)*t_2___0-(t_2___0^2-t_1___0^2)/2)/(t_2___0-t_1___0)))))/(H90-t0___1))</f>
        <v>0.318181818181818</v>
      </c>
      <c r="H90" s="26" t="n">
        <f aca="false">IF(B$5,0,C90)+tau___1</f>
        <v>2035</v>
      </c>
      <c r="I90" s="24" t="n">
        <f aca="false">$D90*EXP(-($F90*$G90+$E90*(1-$G90))*(H90-t0___1))</f>
        <v>0.105243188070138</v>
      </c>
      <c r="J90" s="24" t="n">
        <v>0.82230159</v>
      </c>
      <c r="K90" s="24" t="n">
        <f aca="false">I90*J90</f>
        <v>0.0865416408867439</v>
      </c>
      <c r="L90" s="25" t="n">
        <v>0.779345536791045</v>
      </c>
      <c r="M90" s="24" t="n">
        <f aca="false">I90*L90</f>
        <v>0.0820208089001229</v>
      </c>
      <c r="N90" s="27"/>
      <c r="O90" s="28" t="n">
        <f aca="false">O89*(1-I89)</f>
        <v>300599.870069496</v>
      </c>
      <c r="P90" s="29" t="n">
        <f aca="false">O90*(1+P$3)^-C90</f>
        <v>300599.870069496</v>
      </c>
      <c r="Q90" s="33" t="n">
        <f aca="false">Q89-P89</f>
        <v>1918364.8249085</v>
      </c>
      <c r="R90" s="31" t="n">
        <f aca="false">Q90/P90</f>
        <v>6.3817886031188</v>
      </c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</row>
    <row r="91" customFormat="false" ht="12.1" hidden="false" customHeight="false" outlineLevel="0" collapsed="false">
      <c r="A91" s="10"/>
      <c r="B91" s="10"/>
      <c r="C91" s="23" t="n">
        <v>86</v>
      </c>
      <c r="D91" s="24" t="n">
        <v>0.1638862</v>
      </c>
      <c r="E91" s="25" t="n">
        <v>0.00483657</v>
      </c>
      <c r="F91" s="25" t="n">
        <v>0.01477714</v>
      </c>
      <c r="G91" s="25" t="n">
        <f aca="false">IF(H91=t0___1,1,IF(AND(H91&lt;=t_1___0,H91&gt;=t_1____0),H91-t0___1,IF(AND(H91&lt;=t_2___0,H91&gt;=t_1___0),t_1___0-t0___1+((H91-t_1___0)*t_2___0-(H91^2-t_1___0^2)/2)/(t_2___0-t_1___0),IF(AND(H91&lt;=t_1____0,H91&gt;=t_2____0),t_1____0-t0___1+((H91-t_1____0)*t_2____0-(H91^2-t_1____0^2)/2)/(t_2____0-t_1____0),IF(H91&lt;=t0___1,t_1____0-t0___1+((t_2____0-t_1____0)*t_2____0-(t_2____0^2-t_1____0^2)/2)/(t_2____0-t_1____0),t_1___0-t0___1+((t_2___0-t_1___0)*t_2___0-(t_2___0^2-t_1___0^2)/2)/(t_2___0-t_1___0)))))/(H91-t0___1))</f>
        <v>0.311111111111111</v>
      </c>
      <c r="H91" s="26" t="n">
        <f aca="false">IF(B$5,0,C91)+tau___1</f>
        <v>2036</v>
      </c>
      <c r="I91" s="24" t="n">
        <f aca="false">$D91*EXP(-($F91*$G91+$E91*(1-$G91))*(H91-t0___1))</f>
        <v>0.114704430991102</v>
      </c>
      <c r="J91" s="24" t="n">
        <v>0.82888229</v>
      </c>
      <c r="K91" s="24" t="n">
        <f aca="false">I91*J91</f>
        <v>0.095076471433052</v>
      </c>
      <c r="L91" s="25" t="n">
        <v>0.787314461725373</v>
      </c>
      <c r="M91" s="24" t="n">
        <f aca="false">I91*L91</f>
        <v>0.0903084573432751</v>
      </c>
      <c r="N91" s="27"/>
      <c r="O91" s="28" t="n">
        <f aca="false">O90*(1-I90)</f>
        <v>268963.781409913</v>
      </c>
      <c r="P91" s="29" t="n">
        <f aca="false">O91*(1+P$3)^-C91</f>
        <v>268963.781409913</v>
      </c>
      <c r="Q91" s="33" t="n">
        <f aca="false">Q90-P90</f>
        <v>1617764.95483901</v>
      </c>
      <c r="R91" s="31" t="n">
        <f aca="false">Q91/P91</f>
        <v>6.01480595773398</v>
      </c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</row>
    <row r="92" customFormat="false" ht="12.1" hidden="false" customHeight="false" outlineLevel="0" collapsed="false">
      <c r="A92" s="10"/>
      <c r="B92" s="10"/>
      <c r="C92" s="23" t="n">
        <v>87</v>
      </c>
      <c r="D92" s="24" t="n">
        <v>0.1767471</v>
      </c>
      <c r="E92" s="25" t="n">
        <v>0.00462702</v>
      </c>
      <c r="F92" s="25" t="n">
        <v>0.01432365</v>
      </c>
      <c r="G92" s="25" t="n">
        <f aca="false">IF(H92=t0___1,1,IF(AND(H92&lt;=t_1___0,H92&gt;=t_1____0),H92-t0___1,IF(AND(H92&lt;=t_2___0,H92&gt;=t_1___0),t_1___0-t0___1+((H92-t_1___0)*t_2___0-(H92^2-t_1___0^2)/2)/(t_2___0-t_1___0),IF(AND(H92&lt;=t_1____0,H92&gt;=t_2____0),t_1____0-t0___1+((H92-t_1____0)*t_2____0-(H92^2-t_1____0^2)/2)/(t_2____0-t_1____0),IF(H92&lt;=t0___1,t_1____0-t0___1+((t_2____0-t_1____0)*t_2____0-(t_2____0^2-t_1____0^2)/2)/(t_2____0-t_1____0),t_1___0-t0___1+((t_2___0-t_1___0)*t_2___0-(t_2___0^2-t_1___0^2)/2)/(t_2___0-t_1___0)))))/(H92-t0___1))</f>
        <v>0.304347826086957</v>
      </c>
      <c r="H92" s="26" t="n">
        <f aca="false">IF(B$5,0,C92)+tau___1</f>
        <v>2037</v>
      </c>
      <c r="I92" s="24" t="n">
        <f aca="false">$D92*EXP(-($F92*$G92+$E92*(1-$G92))*(H92-t0___1))</f>
        <v>0.124726601920808</v>
      </c>
      <c r="J92" s="24" t="n">
        <v>0.835504</v>
      </c>
      <c r="K92" s="24" t="n">
        <f aca="false">I92*J92</f>
        <v>0.104209574811243</v>
      </c>
      <c r="L92" s="25" t="n">
        <v>0.795349927164179</v>
      </c>
      <c r="M92" s="24" t="n">
        <f aca="false">I92*L92</f>
        <v>0.0992012937531505</v>
      </c>
      <c r="N92" s="27"/>
      <c r="O92" s="28" t="n">
        <f aca="false">O91*(1-I91)</f>
        <v>238112.443906074</v>
      </c>
      <c r="P92" s="29" t="n">
        <f aca="false">O92*(1+P$3)^-C92</f>
        <v>238112.443906074</v>
      </c>
      <c r="Q92" s="33" t="n">
        <f aca="false">Q91-P91</f>
        <v>1348801.17342909</v>
      </c>
      <c r="R92" s="31" t="n">
        <f aca="false">Q92/P92</f>
        <v>5.66455558266053</v>
      </c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  <c r="IB92" s="7"/>
      <c r="IC92" s="7"/>
      <c r="ID92" s="7"/>
      <c r="IE92" s="7"/>
      <c r="IF92" s="7"/>
      <c r="IG92" s="7"/>
      <c r="IH92" s="7"/>
      <c r="II92" s="7"/>
      <c r="IJ92" s="7"/>
      <c r="IK92" s="7"/>
      <c r="IL92" s="7"/>
      <c r="IM92" s="7"/>
      <c r="IN92" s="7"/>
      <c r="IO92" s="7"/>
      <c r="IP92" s="7"/>
      <c r="IQ92" s="7"/>
      <c r="IR92" s="7"/>
      <c r="IS92" s="7"/>
      <c r="IT92" s="7"/>
      <c r="IU92" s="7"/>
      <c r="IV92" s="7"/>
    </row>
    <row r="93" customFormat="false" ht="12.1" hidden="false" customHeight="false" outlineLevel="0" collapsed="false">
      <c r="A93" s="10"/>
      <c r="B93" s="10"/>
      <c r="C93" s="23" t="n">
        <v>88</v>
      </c>
      <c r="D93" s="24" t="n">
        <v>0.1903175</v>
      </c>
      <c r="E93" s="25" t="n">
        <v>0.00441769</v>
      </c>
      <c r="F93" s="25" t="n">
        <v>0.01385826</v>
      </c>
      <c r="G93" s="25" t="n">
        <f aca="false">IF(H93=t0___1,1,IF(AND(H93&lt;=t_1___0,H93&gt;=t_1____0),H93-t0___1,IF(AND(H93&lt;=t_2___0,H93&gt;=t_1___0),t_1___0-t0___1+((H93-t_1___0)*t_2___0-(H93^2-t_1___0^2)/2)/(t_2___0-t_1___0),IF(AND(H93&lt;=t_1____0,H93&gt;=t_2____0),t_1____0-t0___1+((H93-t_1____0)*t_2____0-(H93^2-t_1____0^2)/2)/(t_2____0-t_1____0),IF(H93&lt;=t0___1,t_1____0-t0___1+((t_2____0-t_1____0)*t_2____0-(t_2____0^2-t_1____0^2)/2)/(t_2____0-t_1____0),t_1___0-t0___1+((t_2___0-t_1___0)*t_2___0-(t_2___0^2-t_1___0^2)/2)/(t_2___0-t_1___0)))))/(H93-t0___1))</f>
        <v>0.297872340425532</v>
      </c>
      <c r="H93" s="26" t="n">
        <f aca="false">IF(B$5,0,C93)+tau___1</f>
        <v>2038</v>
      </c>
      <c r="I93" s="24" t="n">
        <f aca="false">$D93*EXP(-($F93*$G93+$E93*(1-$G93))*(H93-t0___1))</f>
        <v>0.135489523520276</v>
      </c>
      <c r="J93" s="24" t="n">
        <v>0.84216711</v>
      </c>
      <c r="K93" s="24" t="n">
        <f aca="false">I93*J93</f>
        <v>0.114104820458348</v>
      </c>
      <c r="L93" s="25" t="n">
        <v>0.803452562256716</v>
      </c>
      <c r="M93" s="24" t="n">
        <f aca="false">I93*L93</f>
        <v>0.108859404831308</v>
      </c>
      <c r="N93" s="27"/>
      <c r="O93" s="28" t="n">
        <f aca="false">O92*(1-I92)</f>
        <v>208413.48790261</v>
      </c>
      <c r="P93" s="29" t="n">
        <f aca="false">O93*(1+P$3)^-C93</f>
        <v>208413.48790261</v>
      </c>
      <c r="Q93" s="33" t="n">
        <f aca="false">Q92-P92</f>
        <v>1110688.72952302</v>
      </c>
      <c r="R93" s="31" t="n">
        <f aca="false">Q93/P93</f>
        <v>5.32925551364524</v>
      </c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  <c r="HW93" s="7"/>
      <c r="HX93" s="7"/>
      <c r="HY93" s="7"/>
      <c r="HZ93" s="7"/>
      <c r="IA93" s="7"/>
      <c r="IB93" s="7"/>
      <c r="IC93" s="7"/>
      <c r="ID93" s="7"/>
      <c r="IE93" s="7"/>
      <c r="IF93" s="7"/>
      <c r="IG93" s="7"/>
      <c r="IH93" s="7"/>
      <c r="II93" s="7"/>
      <c r="IJ93" s="7"/>
      <c r="IK93" s="7"/>
      <c r="IL93" s="7"/>
      <c r="IM93" s="7"/>
      <c r="IN93" s="7"/>
      <c r="IO93" s="7"/>
      <c r="IP93" s="7"/>
      <c r="IQ93" s="7"/>
      <c r="IR93" s="7"/>
      <c r="IS93" s="7"/>
      <c r="IT93" s="7"/>
      <c r="IU93" s="7"/>
      <c r="IV93" s="7"/>
    </row>
    <row r="94" customFormat="false" ht="12.1" hidden="false" customHeight="false" outlineLevel="0" collapsed="false">
      <c r="A94" s="10"/>
      <c r="B94" s="10"/>
      <c r="C94" s="23" t="n">
        <v>89</v>
      </c>
      <c r="D94" s="24" t="n">
        <v>0.2050741</v>
      </c>
      <c r="E94" s="25" t="n">
        <v>0.00420867</v>
      </c>
      <c r="F94" s="25" t="n">
        <v>0.01338074</v>
      </c>
      <c r="G94" s="25" t="n">
        <f aca="false">IF(H94=t0___1,1,IF(AND(H94&lt;=t_1___0,H94&gt;=t_1____0),H94-t0___1,IF(AND(H94&lt;=t_2___0,H94&gt;=t_1___0),t_1___0-t0___1+((H94-t_1___0)*t_2___0-(H94^2-t_1___0^2)/2)/(t_2___0-t_1___0),IF(AND(H94&lt;=t_1____0,H94&gt;=t_2____0),t_1____0-t0___1+((H94-t_1____0)*t_2____0-(H94^2-t_1____0^2)/2)/(t_2____0-t_1____0),IF(H94&lt;=t0___1,t_1____0-t0___1+((t_2____0-t_1____0)*t_2____0-(t_2____0^2-t_1____0^2)/2)/(t_2____0-t_1____0),t_1___0-t0___1+((t_2___0-t_1___0)*t_2___0-(t_2___0^2-t_1___0^2)/2)/(t_2___0-t_1___0)))))/(H94-t0___1))</f>
        <v>0.291666666666667</v>
      </c>
      <c r="H94" s="26" t="n">
        <f aca="false">IF(B$5,0,C94)+tau___1</f>
        <v>2039</v>
      </c>
      <c r="I94" s="24" t="n">
        <f aca="false">$D94*EXP(-($F94*$G94+$E94*(1-$G94))*(H94-t0___1))</f>
        <v>0.147369971412538</v>
      </c>
      <c r="J94" s="24" t="n">
        <v>0.848872</v>
      </c>
      <c r="K94" s="24" t="n">
        <f aca="false">I94*J94</f>
        <v>0.125098242372904</v>
      </c>
      <c r="L94" s="25" t="n">
        <v>0.811622989850746</v>
      </c>
      <c r="M94" s="24" t="n">
        <f aca="false">I94*L94</f>
        <v>0.119608856812063</v>
      </c>
      <c r="N94" s="27"/>
      <c r="O94" s="28" t="n">
        <f aca="false">O93*(1-I93)</f>
        <v>180175.643731487</v>
      </c>
      <c r="P94" s="29" t="n">
        <f aca="false">O94*(1+P$3)^-C94</f>
        <v>180175.643731487</v>
      </c>
      <c r="Q94" s="33" t="n">
        <f aca="false">Q93-P93</f>
        <v>902275.24162041</v>
      </c>
      <c r="R94" s="31" t="n">
        <f aca="false">Q94/P94</f>
        <v>5.00775367266099</v>
      </c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  <c r="IV94" s="7"/>
    </row>
    <row r="95" customFormat="false" ht="12.1" hidden="false" customHeight="false" outlineLevel="0" collapsed="false">
      <c r="A95" s="10"/>
      <c r="B95" s="10"/>
      <c r="C95" s="23" t="n">
        <v>90</v>
      </c>
      <c r="D95" s="24" t="n">
        <v>0.2213</v>
      </c>
      <c r="E95" s="25" t="n">
        <v>0.004</v>
      </c>
      <c r="F95" s="25" t="n">
        <v>0.01289087</v>
      </c>
      <c r="G95" s="25" t="n">
        <f aca="false">IF(H95=t0___1,1,IF(AND(H95&lt;=t_1___0,H95&gt;=t_1____0),H95-t0___1,IF(AND(H95&lt;=t_2___0,H95&gt;=t_1___0),t_1___0-t0___1+((H95-t_1___0)*t_2___0-(H95^2-t_1___0^2)/2)/(t_2___0-t_1___0),IF(AND(H95&lt;=t_1____0,H95&gt;=t_2____0),t_1____0-t0___1+((H95-t_1____0)*t_2____0-(H95^2-t_1____0^2)/2)/(t_2____0-t_1____0),IF(H95&lt;=t0___1,t_1____0-t0___1+((t_2____0-t_1____0)*t_2____0-(t_2____0^2-t_1____0^2)/2)/(t_2____0-t_1____0),t_1___0-t0___1+((t_2___0-t_1___0)*t_2___0-(t_2___0^2-t_1___0^2)/2)/(t_2___0-t_1___0)))))/(H95-t0___1))</f>
        <v>0.285714285714286</v>
      </c>
      <c r="H95" s="26" t="n">
        <f aca="false">IF(B$5,0,C95)+tau___1</f>
        <v>2040</v>
      </c>
      <c r="I95" s="24" t="n">
        <f aca="false">$D95*EXP(-($F95*$G95+$E95*(1-$G95))*(H95-t0___1))</f>
        <v>0.1606209220091</v>
      </c>
      <c r="J95" s="24" t="n">
        <v>0.85561905</v>
      </c>
      <c r="K95" s="24" t="n">
        <f aca="false">I95*J95</f>
        <v>0.137430320699551</v>
      </c>
      <c r="L95" s="25" t="n">
        <v>0.819861835970149</v>
      </c>
      <c r="M95" s="24" t="n">
        <f aca="false">I95*L95</f>
        <v>0.131686964013599</v>
      </c>
      <c r="N95" s="27"/>
      <c r="O95" s="28" t="n">
        <f aca="false">O94*(1-I94)</f>
        <v>153623.164265542</v>
      </c>
      <c r="P95" s="29" t="n">
        <f aca="false">O95*(1+P$3)^-C95</f>
        <v>153623.164265542</v>
      </c>
      <c r="Q95" s="33" t="n">
        <f aca="false">Q94-P94</f>
        <v>722099.597888923</v>
      </c>
      <c r="R95" s="31" t="n">
        <f aca="false">Q95/P95</f>
        <v>4.70046038526296</v>
      </c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7"/>
      <c r="IJ95" s="7"/>
      <c r="IK95" s="7"/>
      <c r="IL95" s="7"/>
      <c r="IM95" s="7"/>
      <c r="IN95" s="7"/>
      <c r="IO95" s="7"/>
      <c r="IP95" s="7"/>
      <c r="IQ95" s="7"/>
      <c r="IR95" s="7"/>
      <c r="IS95" s="7"/>
      <c r="IT95" s="7"/>
      <c r="IU95" s="7"/>
      <c r="IV95" s="7"/>
    </row>
    <row r="96" customFormat="false" ht="12.1" hidden="false" customHeight="false" outlineLevel="0" collapsed="false">
      <c r="A96" s="10"/>
      <c r="B96" s="10"/>
      <c r="C96" s="23" t="n">
        <v>91</v>
      </c>
      <c r="D96" s="24" t="n">
        <v>0.2390753</v>
      </c>
      <c r="E96" s="25" t="n">
        <v>0.00379176</v>
      </c>
      <c r="F96" s="25" t="n">
        <v>0.0123884</v>
      </c>
      <c r="G96" s="25" t="n">
        <f aca="false">IF(H96=t0___1,1,IF(AND(H96&lt;=t_1___0,H96&gt;=t_1____0),H96-t0___1,IF(AND(H96&lt;=t_2___0,H96&gt;=t_1___0),t_1___0-t0___1+((H96-t_1___0)*t_2___0-(H96^2-t_1___0^2)/2)/(t_2___0-t_1___0),IF(AND(H96&lt;=t_1____0,H96&gt;=t_2____0),t_1____0-t0___1+((H96-t_1____0)*t_2____0-(H96^2-t_1____0^2)/2)/(t_2____0-t_1____0),IF(H96&lt;=t0___1,t_1____0-t0___1+((t_2____0-t_1____0)*t_2____0-(t_2____0^2-t_1____0^2)/2)/(t_2____0-t_1____0),t_1___0-t0___1+((t_2___0-t_1___0)*t_2___0-(t_2___0^2-t_1___0^2)/2)/(t_2___0-t_1___0)))))/(H96-t0___1))</f>
        <v>0.28</v>
      </c>
      <c r="H96" s="26" t="n">
        <f aca="false">IF(B$5,0,C96)+tau___1</f>
        <v>2041</v>
      </c>
      <c r="I96" s="24" t="n">
        <f aca="false">$D96*EXP(-($F96*$G96+$E96*(1-$G96))*(H96-t0___1))</f>
        <v>0.175359404007</v>
      </c>
      <c r="J96" s="24" t="n">
        <v>0.86240863</v>
      </c>
      <c r="K96" s="24" t="n">
        <f aca="false">I96*J96</f>
        <v>0.151231463367294</v>
      </c>
      <c r="L96" s="25" t="n">
        <v>0.82816972021194</v>
      </c>
      <c r="M96" s="24" t="n">
        <f aca="false">I96*L96</f>
        <v>0.14522734855301</v>
      </c>
      <c r="N96" s="27"/>
      <c r="O96" s="28" t="n">
        <f aca="false">O95*(1-I95)</f>
        <v>128948.069979255</v>
      </c>
      <c r="P96" s="29" t="n">
        <f aca="false">O96*(1+P$3)^-C96</f>
        <v>128948.069979255</v>
      </c>
      <c r="Q96" s="33" t="n">
        <f aca="false">Q95-P95</f>
        <v>568476.433623381</v>
      </c>
      <c r="R96" s="31" t="n">
        <f aca="false">Q96/P96</f>
        <v>4.40856876504501</v>
      </c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7"/>
      <c r="IJ96" s="7"/>
      <c r="IK96" s="7"/>
      <c r="IL96" s="7"/>
      <c r="IM96" s="7"/>
      <c r="IN96" s="7"/>
      <c r="IO96" s="7"/>
      <c r="IP96" s="7"/>
      <c r="IQ96" s="7"/>
      <c r="IR96" s="7"/>
      <c r="IS96" s="7"/>
      <c r="IT96" s="7"/>
      <c r="IU96" s="7"/>
      <c r="IV96" s="7"/>
    </row>
    <row r="97" customFormat="false" ht="12.1" hidden="false" customHeight="false" outlineLevel="0" collapsed="false">
      <c r="A97" s="10"/>
      <c r="B97" s="10"/>
      <c r="C97" s="23" t="n">
        <v>92</v>
      </c>
      <c r="D97" s="24" t="n">
        <v>0.2583662</v>
      </c>
      <c r="E97" s="25" t="n">
        <v>0.003584</v>
      </c>
      <c r="F97" s="25" t="n">
        <v>0.0118731</v>
      </c>
      <c r="G97" s="25" t="n">
        <f aca="false">IF(H97=t0___1,1,IF(AND(H97&lt;=t_1___0,H97&gt;=t_1____0),H97-t0___1,IF(AND(H97&lt;=t_2___0,H97&gt;=t_1___0),t_1___0-t0___1+((H97-t_1___0)*t_2___0-(H97^2-t_1___0^2)/2)/(t_2___0-t_1___0),IF(AND(H97&lt;=t_1____0,H97&gt;=t_2____0),t_1____0-t0___1+((H97-t_1____0)*t_2____0-(H97^2-t_1____0^2)/2)/(t_2____0-t_1____0),IF(H97&lt;=t0___1,t_1____0-t0___1+((t_2____0-t_1____0)*t_2____0-(t_2____0^2-t_1____0^2)/2)/(t_2____0-t_1____0),t_1___0-t0___1+((t_2___0-t_1___0)*t_2___0-(t_2___0^2-t_1___0^2)/2)/(t_2___0-t_1___0)))))/(H97-t0___1))</f>
        <v>0.274509803921569</v>
      </c>
      <c r="H97" s="26" t="n">
        <f aca="false">IF(B$5,0,C97)+tau___1</f>
        <v>2042</v>
      </c>
      <c r="I97" s="24" t="n">
        <f aca="false">$D97*EXP(-($F97*$G97+$E97*(1-$G97))*(H97-t0___1))</f>
        <v>0.191626192142537</v>
      </c>
      <c r="J97" s="24" t="n">
        <v>0.86924114</v>
      </c>
      <c r="K97" s="24" t="n">
        <f aca="false">I97*J97</f>
        <v>0.166569369711838</v>
      </c>
      <c r="L97" s="25" t="n">
        <v>0.836547294137313</v>
      </c>
      <c r="M97" s="24" t="n">
        <f aca="false">I97*L97</f>
        <v>0.160304372522676</v>
      </c>
      <c r="N97" s="27"/>
      <c r="O97" s="28" t="n">
        <f aca="false">O96*(1-I96)</f>
        <v>106335.81327984</v>
      </c>
      <c r="P97" s="29" t="n">
        <f aca="false">O97*(1+P$3)^-C97</f>
        <v>106335.81327984</v>
      </c>
      <c r="Q97" s="33" t="n">
        <f aca="false">Q96-P96</f>
        <v>439528.363644126</v>
      </c>
      <c r="R97" s="31" t="n">
        <f aca="false">Q97/P97</f>
        <v>4.13339918214982</v>
      </c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  <c r="IE97" s="7"/>
      <c r="IF97" s="7"/>
      <c r="IG97" s="7"/>
      <c r="IH97" s="7"/>
      <c r="II97" s="7"/>
      <c r="IJ97" s="7"/>
      <c r="IK97" s="7"/>
      <c r="IL97" s="7"/>
      <c r="IM97" s="7"/>
      <c r="IN97" s="7"/>
      <c r="IO97" s="7"/>
      <c r="IP97" s="7"/>
      <c r="IQ97" s="7"/>
      <c r="IR97" s="7"/>
      <c r="IS97" s="7"/>
      <c r="IT97" s="7"/>
      <c r="IU97" s="7"/>
      <c r="IV97" s="7"/>
    </row>
    <row r="98" customFormat="false" ht="12.1" hidden="false" customHeight="false" outlineLevel="0" collapsed="false">
      <c r="A98" s="10"/>
      <c r="B98" s="10"/>
      <c r="C98" s="23" t="n">
        <v>93</v>
      </c>
      <c r="D98" s="24" t="n">
        <v>0.2788847</v>
      </c>
      <c r="E98" s="25" t="n">
        <v>0.00337679</v>
      </c>
      <c r="F98" s="25" t="n">
        <v>0.01134474</v>
      </c>
      <c r="G98" s="25" t="n">
        <f aca="false">IF(H98=t0___1,1,IF(AND(H98&lt;=t_1___0,H98&gt;=t_1____0),H98-t0___1,IF(AND(H98&lt;=t_2___0,H98&gt;=t_1___0),t_1___0-t0___1+((H98-t_1___0)*t_2___0-(H98^2-t_1___0^2)/2)/(t_2___0-t_1___0),IF(AND(H98&lt;=t_1____0,H98&gt;=t_2____0),t_1____0-t0___1+((H98-t_1____0)*t_2____0-(H98^2-t_1____0^2)/2)/(t_2____0-t_1____0),IF(H98&lt;=t0___1,t_1____0-t0___1+((t_2____0-t_1____0)*t_2____0-(t_2____0^2-t_1____0^2)/2)/(t_2____0-t_1____0),t_1___0-t0___1+((t_2___0-t_1___0)*t_2___0-(t_2___0^2-t_1___0^2)/2)/(t_2___0-t_1___0)))))/(H98-t0___1))</f>
        <v>0.269230769230769</v>
      </c>
      <c r="H98" s="26" t="n">
        <f aca="false">IF(B$5,0,C98)+tau___1</f>
        <v>2043</v>
      </c>
      <c r="I98" s="24" t="n">
        <f aca="false">$D98*EXP(-($F98*$G98+$E98*(1-$G98))*(H98-t0___1))</f>
        <v>0.209276020889965</v>
      </c>
      <c r="J98" s="24" t="n">
        <v>0.87611695</v>
      </c>
      <c r="K98" s="24" t="n">
        <f aca="false">I98*J98</f>
        <v>0.183350269130253</v>
      </c>
      <c r="L98" s="25" t="n">
        <v>0.844995183716418</v>
      </c>
      <c r="M98" s="24" t="n">
        <f aca="false">I98*L98</f>
        <v>0.176837229719357</v>
      </c>
      <c r="N98" s="27"/>
      <c r="O98" s="28" t="n">
        <f aca="false">O97*(1-I97)</f>
        <v>85959.0862926444</v>
      </c>
      <c r="P98" s="29" t="n">
        <f aca="false">O98*(1+P$3)^-C98</f>
        <v>85959.0862926444</v>
      </c>
      <c r="Q98" s="33" t="n">
        <f aca="false">Q97-P97</f>
        <v>333192.550364286</v>
      </c>
      <c r="R98" s="31" t="n">
        <f aca="false">Q98/P98</f>
        <v>3.87617603600328</v>
      </c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  <c r="IJ98" s="7"/>
      <c r="IK98" s="7"/>
      <c r="IL98" s="7"/>
      <c r="IM98" s="7"/>
      <c r="IN98" s="7"/>
      <c r="IO98" s="7"/>
      <c r="IP98" s="7"/>
      <c r="IQ98" s="7"/>
      <c r="IR98" s="7"/>
      <c r="IS98" s="7"/>
      <c r="IT98" s="7"/>
      <c r="IU98" s="7"/>
      <c r="IV98" s="7"/>
    </row>
    <row r="99" customFormat="false" ht="12.1" hidden="false" customHeight="false" outlineLevel="0" collapsed="false">
      <c r="A99" s="10"/>
      <c r="B99" s="10"/>
      <c r="C99" s="23" t="n">
        <v>94</v>
      </c>
      <c r="D99" s="24" t="n">
        <v>0.3002757</v>
      </c>
      <c r="E99" s="25" t="n">
        <v>0.0031702</v>
      </c>
      <c r="F99" s="25" t="n">
        <v>0.01080309</v>
      </c>
      <c r="G99" s="25" t="n">
        <f aca="false">IF(H99=t0___1,1,IF(AND(H99&lt;=t_1___0,H99&gt;=t_1____0),H99-t0___1,IF(AND(H99&lt;=t_2___0,H99&gt;=t_1___0),t_1___0-t0___1+((H99-t_1___0)*t_2___0-(H99^2-t_1___0^2)/2)/(t_2___0-t_1___0),IF(AND(H99&lt;=t_1____0,H99&gt;=t_2____0),t_1____0-t0___1+((H99-t_1____0)*t_2____0-(H99^2-t_1____0^2)/2)/(t_2____0-t_1____0),IF(H99&lt;=t0___1,t_1____0-t0___1+((t_2____0-t_1____0)*t_2____0-(t_2____0^2-t_1____0^2)/2)/(t_2____0-t_1____0),t_1___0-t0___1+((t_2___0-t_1___0)*t_2___0-(t_2___0^2-t_1___0^2)/2)/(t_2___0-t_1___0)))))/(H99-t0___1))</f>
        <v>0.264150943396226</v>
      </c>
      <c r="H99" s="26" t="n">
        <f aca="false">IF(B$5,0,C99)+tau___1</f>
        <v>2044</v>
      </c>
      <c r="I99" s="24" t="n">
        <f aca="false">$D99*EXP(-($F99*$G99+$E99*(1-$G99))*(H99-t0___1))</f>
        <v>0.228108180575434</v>
      </c>
      <c r="J99" s="24" t="n">
        <v>0.88303644</v>
      </c>
      <c r="K99" s="24" t="n">
        <f aca="false">I99*J99</f>
        <v>0.201427835710208</v>
      </c>
      <c r="L99" s="25" t="n">
        <v>0.853514027677612</v>
      </c>
      <c r="M99" s="24" t="n">
        <f aca="false">I99*L99</f>
        <v>0.19469353194915</v>
      </c>
      <c r="N99" s="27"/>
      <c r="O99" s="28" t="n">
        <f aca="false">O98*(1-I98)</f>
        <v>67969.9107539826</v>
      </c>
      <c r="P99" s="29" t="n">
        <f aca="false">O99*(1+P$3)^-C99</f>
        <v>67969.9107539826</v>
      </c>
      <c r="Q99" s="33" t="n">
        <f aca="false">Q98-P98</f>
        <v>247233.464071642</v>
      </c>
      <c r="R99" s="31" t="n">
        <f aca="false">Q99/P99</f>
        <v>3.63739574363287</v>
      </c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  <c r="IV99" s="7"/>
    </row>
    <row r="100" customFormat="false" ht="12.1" hidden="false" customHeight="false" outlineLevel="0" collapsed="false">
      <c r="A100" s="10"/>
      <c r="B100" s="10"/>
      <c r="C100" s="23" t="n">
        <v>95</v>
      </c>
      <c r="D100" s="24" t="n">
        <v>0.3222411</v>
      </c>
      <c r="E100" s="25" t="n">
        <v>0.00296429</v>
      </c>
      <c r="F100" s="25" t="n">
        <v>0.01024792</v>
      </c>
      <c r="G100" s="25" t="n">
        <f aca="false">IF(H100=t0___1,1,IF(AND(H100&lt;=t_1___0,H100&gt;=t_1____0),H100-t0___1,IF(AND(H100&lt;=t_2___0,H100&gt;=t_1___0),t_1___0-t0___1+((H100-t_1___0)*t_2___0-(H100^2-t_1___0^2)/2)/(t_2___0-t_1___0),IF(AND(H100&lt;=t_1____0,H100&gt;=t_2____0),t_1____0-t0___1+((H100-t_1____0)*t_2____0-(H100^2-t_1____0^2)/2)/(t_2____0-t_1____0),IF(H100&lt;=t0___1,t_1____0-t0___1+((t_2____0-t_1____0)*t_2____0-(t_2____0^2-t_1____0^2)/2)/(t_2____0-t_1____0),t_1___0-t0___1+((t_2___0-t_1___0)*t_2___0-(t_2___0^2-t_1___0^2)/2)/(t_2___0-t_1___0)))))/(H100-t0___1))</f>
        <v>0.259259259259259</v>
      </c>
      <c r="H100" s="26" t="n">
        <f aca="false">IF(B$5,0,C100)+tau___1</f>
        <v>2045</v>
      </c>
      <c r="I100" s="24" t="n">
        <f aca="false">$D100*EXP(-($F100*$G100+$E100*(1-$G100))*(H100-t0___1))</f>
        <v>0.247957545281403</v>
      </c>
      <c r="J100" s="24" t="n">
        <v>0.89</v>
      </c>
      <c r="K100" s="24" t="n">
        <f aca="false">I100*J100</f>
        <v>0.220682215300448</v>
      </c>
      <c r="L100" s="25" t="n">
        <v>0.86210447761194</v>
      </c>
      <c r="M100" s="24" t="n">
        <f aca="false">I100*L100</f>
        <v>0.213765310044763</v>
      </c>
      <c r="N100" s="27"/>
      <c r="O100" s="28" t="n">
        <f aca="false">O99*(1-I99)</f>
        <v>52465.418078017</v>
      </c>
      <c r="P100" s="29" t="n">
        <f aca="false">O100*(1+P$3)^-C100</f>
        <v>52465.418078017</v>
      </c>
      <c r="Q100" s="33" t="n">
        <f aca="false">Q99-P99</f>
        <v>179263.553317659</v>
      </c>
      <c r="R100" s="31" t="n">
        <f aca="false">Q100/P100</f>
        <v>3.41679452646487</v>
      </c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</row>
    <row r="101" customFormat="false" ht="12.1" hidden="false" customHeight="false" outlineLevel="0" collapsed="false">
      <c r="A101" s="10"/>
      <c r="B101" s="10"/>
      <c r="C101" s="23" t="n">
        <v>96</v>
      </c>
      <c r="D101" s="24" t="n">
        <v>0.3444248</v>
      </c>
      <c r="E101" s="25" t="n">
        <v>0.00275911</v>
      </c>
      <c r="F101" s="25" t="n">
        <v>0.00967898</v>
      </c>
      <c r="G101" s="25" t="n">
        <f aca="false">IF(H101=t0___1,1,IF(AND(H101&lt;=t_1___0,H101&gt;=t_1____0),H101-t0___1,IF(AND(H101&lt;=t_2___0,H101&gt;=t_1___0),t_1___0-t0___1+((H101-t_1___0)*t_2___0-(H101^2-t_1___0^2)/2)/(t_2___0-t_1___0),IF(AND(H101&lt;=t_1____0,H101&gt;=t_2____0),t_1____0-t0___1+((H101-t_1____0)*t_2____0-(H101^2-t_1____0^2)/2)/(t_2____0-t_1____0),IF(H101&lt;=t0___1,t_1____0-t0___1+((t_2____0-t_1____0)*t_2____0-(t_2____0^2-t_1____0^2)/2)/(t_2____0-t_1____0),t_1___0-t0___1+((t_2___0-t_1___0)*t_2___0-(t_2___0^2-t_1___0^2)/2)/(t_2___0-t_1___0)))))/(H101-t0___1))</f>
        <v>0.254545454545454</v>
      </c>
      <c r="H101" s="26" t="n">
        <f aca="false">IF(B$5,0,C101)+tau___1</f>
        <v>2046</v>
      </c>
      <c r="I101" s="24" t="n">
        <f aca="false">$D101*EXP(-($F101*$G101+$E101*(1-$G101))*(H101-t0___1))</f>
        <v>0.268606249095586</v>
      </c>
      <c r="J101" s="24" t="n">
        <v>0.897008</v>
      </c>
      <c r="K101" s="24" t="n">
        <f aca="false">I101*J101</f>
        <v>0.240941954288734</v>
      </c>
      <c r="L101" s="25" t="n">
        <v>0.870767168955224</v>
      </c>
      <c r="M101" s="24" t="n">
        <f aca="false">I101*L101</f>
        <v>0.233893503088645</v>
      </c>
      <c r="N101" s="27"/>
      <c r="O101" s="28" t="n">
        <f aca="false">O100*(1-I100)</f>
        <v>39456.2217992294</v>
      </c>
      <c r="P101" s="29" t="n">
        <f aca="false">O101*(1+P$3)^-C101</f>
        <v>39456.2217992294</v>
      </c>
      <c r="Q101" s="33" t="n">
        <f aca="false">Q100-P100</f>
        <v>126798.135239642</v>
      </c>
      <c r="R101" s="31" t="n">
        <f aca="false">Q101/P101</f>
        <v>3.21364108010258</v>
      </c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</row>
    <row r="102" customFormat="false" ht="12.1" hidden="false" customHeight="false" outlineLevel="0" collapsed="false">
      <c r="A102" s="10"/>
      <c r="B102" s="10"/>
      <c r="C102" s="23" t="n">
        <v>97</v>
      </c>
      <c r="D102" s="24" t="n">
        <v>0.3665705</v>
      </c>
      <c r="E102" s="25" t="n">
        <v>0.00255474</v>
      </c>
      <c r="F102" s="25" t="n">
        <v>0.00909606</v>
      </c>
      <c r="G102" s="25" t="n">
        <f aca="false">IF(H102=t0___1,1,IF(AND(H102&lt;=t_1___0,H102&gt;=t_1____0),H102-t0___1,IF(AND(H102&lt;=t_2___0,H102&gt;=t_1___0),t_1___0-t0___1+((H102-t_1___0)*t_2___0-(H102^2-t_1___0^2)/2)/(t_2___0-t_1___0),IF(AND(H102&lt;=t_1____0,H102&gt;=t_2____0),t_1____0-t0___1+((H102-t_1____0)*t_2____0-(H102^2-t_1____0^2)/2)/(t_2____0-t_1____0),IF(H102&lt;=t0___1,t_1____0-t0___1+((t_2____0-t_1____0)*t_2____0-(t_2____0^2-t_1____0^2)/2)/(t_2____0-t_1____0),t_1___0-t0___1+((t_2___0-t_1___0)*t_2___0-(t_2___0^2-t_1___0^2)/2)/(t_2___0-t_1___0)))))/(H102-t0___1))</f>
        <v>0.25</v>
      </c>
      <c r="H102" s="26" t="n">
        <f aca="false">IF(B$5,0,C102)+tau___1</f>
        <v>2047</v>
      </c>
      <c r="I102" s="24" t="n">
        <f aca="false">$D102*EXP(-($F102*$G102+$E102*(1-$G102))*(H102-t0___1))</f>
        <v>0.289903161975087</v>
      </c>
      <c r="J102" s="24" t="n">
        <v>0.90406083</v>
      </c>
      <c r="K102" s="24" t="n">
        <f aca="false">I102*J102</f>
        <v>0.262090093234821</v>
      </c>
      <c r="L102" s="25" t="n">
        <v>0.879502759692537</v>
      </c>
      <c r="M102" s="24" t="n">
        <f aca="false">I102*L102</f>
        <v>0.254970631000681</v>
      </c>
      <c r="N102" s="27"/>
      <c r="O102" s="28" t="n">
        <f aca="false">O101*(1-I101)</f>
        <v>28858.0340582549</v>
      </c>
      <c r="P102" s="29" t="n">
        <f aca="false">O102*(1+P$3)^-C102</f>
        <v>28858.0340582549</v>
      </c>
      <c r="Q102" s="33" t="n">
        <f aca="false">Q101-P101</f>
        <v>87341.9134404131</v>
      </c>
      <c r="R102" s="31" t="n">
        <f aca="false">Q102/P102</f>
        <v>3.0266064993928</v>
      </c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</row>
    <row r="103" customFormat="false" ht="12.1" hidden="false" customHeight="false" outlineLevel="0" collapsed="false">
      <c r="A103" s="10"/>
      <c r="B103" s="10"/>
      <c r="C103" s="23" t="n">
        <v>98</v>
      </c>
      <c r="D103" s="24" t="n">
        <v>0.3886051</v>
      </c>
      <c r="E103" s="25" t="n">
        <v>0.00235124</v>
      </c>
      <c r="F103" s="25" t="n">
        <v>0.00849891</v>
      </c>
      <c r="G103" s="25" t="n">
        <f aca="false">IF(H103=t0___1,1,IF(AND(H103&lt;=t_1___0,H103&gt;=t_1____0),H103-t0___1,IF(AND(H103&lt;=t_2___0,H103&gt;=t_1___0),t_1___0-t0___1+((H103-t_1___0)*t_2___0-(H103^2-t_1___0^2)/2)/(t_2___0-t_1___0),IF(AND(H103&lt;=t_1____0,H103&gt;=t_2____0),t_1____0-t0___1+((H103-t_1____0)*t_2____0-(H103^2-t_1____0^2)/2)/(t_2____0-t_1____0),IF(H103&lt;=t0___1,t_1____0-t0___1+((t_2____0-t_1____0)*t_2____0-(t_2____0^2-t_1____0^2)/2)/(t_2____0-t_1____0),t_1___0-t0___1+((t_2___0-t_1___0)*t_2___0-(t_2___0^2-t_1___0^2)/2)/(t_2___0-t_1___0)))))/(H103-t0___1))</f>
        <v>0.245614035087719</v>
      </c>
      <c r="H103" s="26" t="n">
        <f aca="false">IF(B$5,0,C103)+tau___1</f>
        <v>2048</v>
      </c>
      <c r="I103" s="24" t="n">
        <f aca="false">$D103*EXP(-($F103*$G103+$E103*(1-$G103))*(H103-t0___1))</f>
        <v>0.311835436296459</v>
      </c>
      <c r="J103" s="24" t="n">
        <v>0.91115886</v>
      </c>
      <c r="K103" s="24" t="n">
        <f aca="false">I103*J103</f>
        <v>0.284131620643484</v>
      </c>
      <c r="L103" s="25" t="n">
        <v>0.888311891570149</v>
      </c>
      <c r="M103" s="24" t="n">
        <f aca="false">I103*L103</f>
        <v>0.27700712627511</v>
      </c>
      <c r="N103" s="27"/>
      <c r="O103" s="28" t="n">
        <f aca="false">O102*(1-I102)</f>
        <v>20491.998736382</v>
      </c>
      <c r="P103" s="29" t="n">
        <f aca="false">O103*(1+P$3)^-C103</f>
        <v>20491.998736382</v>
      </c>
      <c r="Q103" s="33" t="n">
        <f aca="false">Q102-P102</f>
        <v>58483.8793821582</v>
      </c>
      <c r="R103" s="31" t="n">
        <f aca="false">Q103/P103</f>
        <v>2.85398609157263</v>
      </c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</row>
    <row r="104" customFormat="false" ht="12.1" hidden="false" customHeight="false" outlineLevel="0" collapsed="false">
      <c r="A104" s="10"/>
      <c r="B104" s="10"/>
      <c r="C104" s="23" t="n">
        <v>99</v>
      </c>
      <c r="D104" s="24" t="n">
        <v>0.4105795</v>
      </c>
      <c r="E104" s="25" t="n">
        <v>0.00214867</v>
      </c>
      <c r="F104" s="25" t="n">
        <v>0.00788731</v>
      </c>
      <c r="G104" s="25" t="n">
        <f aca="false">IF(H104=t0___1,1,IF(AND(H104&lt;=t_1___0,H104&gt;=t_1____0),H104-t0___1,IF(AND(H104&lt;=t_2___0,H104&gt;=t_1___0),t_1___0-t0___1+((H104-t_1___0)*t_2___0-(H104^2-t_1___0^2)/2)/(t_2___0-t_1___0),IF(AND(H104&lt;=t_1____0,H104&gt;=t_2____0),t_1____0-t0___1+((H104-t_1____0)*t_2____0-(H104^2-t_1____0^2)/2)/(t_2____0-t_1____0),IF(H104&lt;=t0___1,t_1____0-t0___1+((t_2____0-t_1____0)*t_2____0-(t_2____0^2-t_1____0^2)/2)/(t_2____0-t_1____0),t_1___0-t0___1+((t_2___0-t_1___0)*t_2___0-(t_2___0^2-t_1___0^2)/2)/(t_2___0-t_1___0)))))/(H104-t0___1))</f>
        <v>0.241379310344828</v>
      </c>
      <c r="H104" s="26" t="n">
        <f aca="false">IF(B$5,0,C104)+tau___1</f>
        <v>2049</v>
      </c>
      <c r="I104" s="24" t="n">
        <f aca="false">$D104*EXP(-($F104*$G104+$E104*(1-$G104))*(H104-t0___1))</f>
        <v>0.334489589462968</v>
      </c>
      <c r="J104" s="24" t="n">
        <v>0.91830248</v>
      </c>
      <c r="K104" s="24" t="n">
        <f aca="false">I104*J104</f>
        <v>0.307162619538025</v>
      </c>
      <c r="L104" s="25" t="n">
        <v>0.897195228967164</v>
      </c>
      <c r="M104" s="24" t="n">
        <f aca="false">I104*L104</f>
        <v>0.30010246380536</v>
      </c>
      <c r="N104" s="27"/>
      <c r="O104" s="28" t="n">
        <f aca="false">O103*(1-I103)</f>
        <v>14101.8673698359</v>
      </c>
      <c r="P104" s="29" t="n">
        <f aca="false">O104*(1+P$3)^-C104</f>
        <v>14101.8673698359</v>
      </c>
      <c r="Q104" s="33" t="n">
        <f aca="false">Q103-P103</f>
        <v>37991.8806457761</v>
      </c>
      <c r="R104" s="31" t="n">
        <f aca="false">Q104/P104</f>
        <v>2.69410281981813</v>
      </c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</row>
    <row r="105" customFormat="false" ht="12.1" hidden="false" customHeight="false" outlineLevel="0" collapsed="false">
      <c r="A105" s="10"/>
      <c r="B105" s="10"/>
      <c r="C105" s="23" t="n">
        <v>100</v>
      </c>
      <c r="D105" s="24" t="n">
        <v>0.4325524</v>
      </c>
      <c r="E105" s="25" t="n">
        <v>0.00194709</v>
      </c>
      <c r="F105" s="25" t="n">
        <v>0.00726102</v>
      </c>
      <c r="G105" s="25" t="n">
        <f aca="false">IF(H105=t0___1,1,IF(AND(H105&lt;=t_1___0,H105&gt;=t_1____0),H105-t0___1,IF(AND(H105&lt;=t_2___0,H105&gt;=t_1___0),t_1___0-t0___1+((H105-t_1___0)*t_2___0-(H105^2-t_1___0^2)/2)/(t_2___0-t_1___0),IF(AND(H105&lt;=t_1____0,H105&gt;=t_2____0),t_1____0-t0___1+((H105-t_1____0)*t_2____0-(H105^2-t_1____0^2)/2)/(t_2____0-t_1____0),IF(H105&lt;=t0___1,t_1____0-t0___1+((t_2____0-t_1____0)*t_2____0-(t_2____0^2-t_1____0^2)/2)/(t_2____0-t_1____0),t_1___0-t0___1+((t_2___0-t_1___0)*t_2___0-(t_2___0^2-t_1___0^2)/2)/(t_2___0-t_1___0)))))/(H105-t0___1))</f>
        <v>0.23728813559322</v>
      </c>
      <c r="H105" s="26" t="n">
        <f aca="false">IF(B$5,0,C105)+tau___1</f>
        <v>2050</v>
      </c>
      <c r="I105" s="24" t="n">
        <f aca="false">$D105*EXP(-($F105*$G105+$E105*(1-$G105))*(H105-t0___1))</f>
        <v>0.357963184708341</v>
      </c>
      <c r="J105" s="24" t="n">
        <v>0.92549206</v>
      </c>
      <c r="K105" s="24" t="n">
        <f aca="false">I105*J105</f>
        <v>0.331292085219883</v>
      </c>
      <c r="L105" s="25" t="n">
        <v>0.906153419940298</v>
      </c>
      <c r="M105" s="24" t="n">
        <f aca="false">I105*L105</f>
        <v>0.324369564036184</v>
      </c>
      <c r="N105" s="27"/>
      <c r="O105" s="28" t="n">
        <f aca="false">O104*(1-I104)</f>
        <v>9384.93954263825</v>
      </c>
      <c r="P105" s="29" t="n">
        <f aca="false">O105*(1+P$3)^-C105</f>
        <v>9384.93954263825</v>
      </c>
      <c r="Q105" s="33" t="n">
        <f aca="false">Q104-P104</f>
        <v>23890.0132759403</v>
      </c>
      <c r="R105" s="31" t="n">
        <f aca="false">Q105/P105</f>
        <v>2.5455692247565</v>
      </c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</row>
    <row r="106" customFormat="false" ht="12.1" hidden="false" customHeight="false" outlineLevel="0" collapsed="false">
      <c r="A106" s="10"/>
      <c r="B106" s="10"/>
      <c r="C106" s="23" t="n">
        <v>101</v>
      </c>
      <c r="D106" s="24" t="n">
        <v>0.4545267</v>
      </c>
      <c r="E106" s="25" t="n">
        <v>0.00174657</v>
      </c>
      <c r="F106" s="25" t="n">
        <v>0.0066198</v>
      </c>
      <c r="G106" s="25" t="n">
        <f aca="false">IF(H106=t0___1,1,IF(AND(H106&lt;=t_1___0,H106&gt;=t_1____0),H106-t0___1,IF(AND(H106&lt;=t_2___0,H106&gt;=t_1___0),t_1___0-t0___1+((H106-t_1___0)*t_2___0-(H106^2-t_1___0^2)/2)/(t_2___0-t_1___0),IF(AND(H106&lt;=t_1____0,H106&gt;=t_2____0),t_1____0-t0___1+((H106-t_1____0)*t_2____0-(H106^2-t_1____0^2)/2)/(t_2____0-t_1____0),IF(H106&lt;=t0___1,t_1____0-t0___1+((t_2____0-t_1____0)*t_2____0-(t_2____0^2-t_1____0^2)/2)/(t_2____0-t_1____0),t_1___0-t0___1+((t_2___0-t_1___0)*t_2___0-(t_2___0^2-t_1___0^2)/2)/(t_2___0-t_1___0)))))/(H106-t0___1))</f>
        <v>0.233333333333333</v>
      </c>
      <c r="H106" s="26" t="n">
        <f aca="false">IF(B$5,0,C106)+tau___1</f>
        <v>2051</v>
      </c>
      <c r="I106" s="24" t="n">
        <f aca="false">$D106*EXP(-($F106*$G106+$E106*(1-$G106))*(H106-t0___1))</f>
        <v>0.382312079748516</v>
      </c>
      <c r="J106" s="24" t="n">
        <v>0.932728</v>
      </c>
      <c r="K106" s="24" t="n">
        <f aca="false">I106*J106</f>
        <v>0.356593181519674</v>
      </c>
      <c r="L106" s="25" t="n">
        <v>0.915187145074627</v>
      </c>
      <c r="M106" s="24" t="n">
        <f aca="false">I106*L106</f>
        <v>0.349887100792588</v>
      </c>
      <c r="N106" s="27"/>
      <c r="O106" s="28" t="n">
        <f aca="false">O105*(1-I105)</f>
        <v>6025.47669566022</v>
      </c>
      <c r="P106" s="29" t="n">
        <f aca="false">O106*(1+P$3)^-C106</f>
        <v>6025.47669566022</v>
      </c>
      <c r="Q106" s="33" t="n">
        <f aca="false">Q105-P105</f>
        <v>14505.073733302</v>
      </c>
      <c r="R106" s="31" t="n">
        <f aca="false">Q106/P106</f>
        <v>2.40729065365884</v>
      </c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</row>
    <row r="107" customFormat="false" ht="12.1" hidden="false" customHeight="false" outlineLevel="0" collapsed="false">
      <c r="A107" s="10"/>
      <c r="B107" s="10"/>
      <c r="C107" s="23" t="n">
        <v>102</v>
      </c>
      <c r="D107" s="24" t="n">
        <v>0.4764936</v>
      </c>
      <c r="E107" s="25" t="n">
        <v>0.00154717</v>
      </c>
      <c r="F107" s="25" t="n">
        <v>0.00596344</v>
      </c>
      <c r="G107" s="25" t="n">
        <f aca="false">IF(H107=t0___1,1,IF(AND(H107&lt;=t_1___0,H107&gt;=t_1____0),H107-t0___1,IF(AND(H107&lt;=t_2___0,H107&gt;=t_1___0),t_1___0-t0___1+((H107-t_1___0)*t_2___0-(H107^2-t_1___0^2)/2)/(t_2___0-t_1___0),IF(AND(H107&lt;=t_1____0,H107&gt;=t_2____0),t_1____0-t0___1+((H107-t_1____0)*t_2____0-(H107^2-t_1____0^2)/2)/(t_2____0-t_1____0),IF(H107&lt;=t0___1,t_1____0-t0___1+((t_2____0-t_1____0)*t_2____0-(t_2____0^2-t_1____0^2)/2)/(t_2____0-t_1____0),t_1___0-t0___1+((t_2___0-t_1___0)*t_2___0-(t_2___0^2-t_1___0^2)/2)/(t_2___0-t_1___0)))))/(H107-t0___1))</f>
        <v>0.229508196721311</v>
      </c>
      <c r="H107" s="26" t="n">
        <f aca="false">IF(B$5,0,C107)+tau___1</f>
        <v>2052</v>
      </c>
      <c r="I107" s="24" t="n">
        <f aca="false">$D107*EXP(-($F107*$G107+$E107*(1-$G107))*(H107-t0___1))</f>
        <v>0.407584854022668</v>
      </c>
      <c r="J107" s="24" t="n">
        <v>0.94001067</v>
      </c>
      <c r="K107" s="24" t="n">
        <f aca="false">I107*J107</f>
        <v>0.3831341117117</v>
      </c>
      <c r="L107" s="25" t="n">
        <v>0.9242970588</v>
      </c>
      <c r="M107" s="24" t="n">
        <f aca="false">I107*L107</f>
        <v>0.376729481784579</v>
      </c>
      <c r="N107" s="27"/>
      <c r="O107" s="28" t="n">
        <f aca="false">O106*(1-I106)</f>
        <v>3721.86416866614</v>
      </c>
      <c r="P107" s="29" t="n">
        <f aca="false">O107*(1+P$3)^-C107</f>
        <v>3721.86416866614</v>
      </c>
      <c r="Q107" s="33" t="n">
        <f aca="false">Q106-P106</f>
        <v>8479.5970376418</v>
      </c>
      <c r="R107" s="31" t="n">
        <f aca="false">Q107/P107</f>
        <v>2.27831985622429</v>
      </c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</row>
    <row r="108" customFormat="false" ht="12.1" hidden="false" customHeight="false" outlineLevel="0" collapsed="false">
      <c r="A108" s="10"/>
      <c r="B108" s="10"/>
      <c r="C108" s="23" t="n">
        <v>103</v>
      </c>
      <c r="D108" s="24" t="n">
        <v>0.4984594</v>
      </c>
      <c r="E108" s="25" t="n">
        <v>0.00134896</v>
      </c>
      <c r="F108" s="25" t="n">
        <v>0.00529168</v>
      </c>
      <c r="G108" s="25" t="n">
        <f aca="false">IF(H108=t0___1,1,IF(AND(H108&lt;=t_1___0,H108&gt;=t_1____0),H108-t0___1,IF(AND(H108&lt;=t_2___0,H108&gt;=t_1___0),t_1___0-t0___1+((H108-t_1___0)*t_2___0-(H108^2-t_1___0^2)/2)/(t_2___0-t_1___0),IF(AND(H108&lt;=t_1____0,H108&gt;=t_2____0),t_1____0-t0___1+((H108-t_1____0)*t_2____0-(H108^2-t_1____0^2)/2)/(t_2____0-t_1____0),IF(H108&lt;=t0___1,t_1____0-t0___1+((t_2____0-t_1____0)*t_2____0-(t_2____0^2-t_1____0^2)/2)/(t_2____0-t_1____0),t_1___0-t0___1+((t_2___0-t_1___0)*t_2___0-(t_2___0^2-t_1___0^2)/2)/(t_2___0-t_1___0)))))/(H108-t0___1))</f>
        <v>0.225806451612903</v>
      </c>
      <c r="H108" s="26" t="n">
        <f aca="false">IF(B$5,0,C108)+tau___1</f>
        <v>2053</v>
      </c>
      <c r="I108" s="24" t="n">
        <f aca="false">$D108*EXP(-($F108*$G108+$E108*(1-$G108))*(H108-t0___1))</f>
        <v>0.433845526818113</v>
      </c>
      <c r="J108" s="24" t="n">
        <v>0.94734044</v>
      </c>
      <c r="K108" s="24" t="n">
        <f aca="false">I108*J108</f>
        <v>0.410999412267903</v>
      </c>
      <c r="L108" s="25" t="n">
        <v>0.933483818638806</v>
      </c>
      <c r="M108" s="24" t="n">
        <f aca="false">I108*L108</f>
        <v>0.404987779073537</v>
      </c>
      <c r="N108" s="27"/>
      <c r="O108" s="28" t="n">
        <f aca="false">O107*(1-I107)</f>
        <v>2204.88870478815</v>
      </c>
      <c r="P108" s="29" t="n">
        <f aca="false">O108*(1+P$3)^-C108</f>
        <v>2204.88870478815</v>
      </c>
      <c r="Q108" s="33" t="n">
        <f aca="false">Q107-P107</f>
        <v>4757.73286897566</v>
      </c>
      <c r="R108" s="31" t="n">
        <f aca="false">Q108/P108</f>
        <v>2.15781089478291</v>
      </c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7"/>
      <c r="IH108" s="7"/>
      <c r="II108" s="7"/>
      <c r="IJ108" s="7"/>
      <c r="IK108" s="7"/>
      <c r="IL108" s="7"/>
      <c r="IM108" s="7"/>
      <c r="IN108" s="7"/>
      <c r="IO108" s="7"/>
      <c r="IP108" s="7"/>
      <c r="IQ108" s="7"/>
      <c r="IR108" s="7"/>
      <c r="IS108" s="7"/>
      <c r="IT108" s="7"/>
      <c r="IU108" s="7"/>
      <c r="IV108" s="7"/>
    </row>
    <row r="109" customFormat="false" ht="12.1" hidden="false" customHeight="false" outlineLevel="0" collapsed="false">
      <c r="A109" s="10"/>
      <c r="B109" s="10"/>
      <c r="C109" s="23" t="n">
        <v>104</v>
      </c>
      <c r="D109" s="24" t="n">
        <v>0.5204247</v>
      </c>
      <c r="E109" s="25" t="n">
        <v>0.001152</v>
      </c>
      <c r="F109" s="25" t="n">
        <v>0.00460431</v>
      </c>
      <c r="G109" s="25" t="n">
        <f aca="false">IF(H109=t0___1,1,IF(AND(H109&lt;=t_1___0,H109&gt;=t_1____0),H109-t0___1,IF(AND(H109&lt;=t_2___0,H109&gt;=t_1___0),t_1___0-t0___1+((H109-t_1___0)*t_2___0-(H109^2-t_1___0^2)/2)/(t_2___0-t_1___0),IF(AND(H109&lt;=t_1____0,H109&gt;=t_2____0),t_1____0-t0___1+((H109-t_1____0)*t_2____0-(H109^2-t_1____0^2)/2)/(t_2____0-t_1____0),IF(H109&lt;=t0___1,t_1____0-t0___1+((t_2____0-t_1____0)*t_2____0-(t_2____0^2-t_1____0^2)/2)/(t_2____0-t_1____0),t_1___0-t0___1+((t_2___0-t_1___0)*t_2___0-(t_2___0^2-t_1___0^2)/2)/(t_2___0-t_1___0)))))/(H109-t0___1))</f>
        <v>0.222222222222222</v>
      </c>
      <c r="H109" s="26" t="n">
        <f aca="false">IF(B$5,0,C109)+tau___1</f>
        <v>2054</v>
      </c>
      <c r="I109" s="24" t="n">
        <f aca="false">$D109*EXP(-($F109*$G109+$E109*(1-$G109))*(H109-t0___1))</f>
        <v>0.461156225253385</v>
      </c>
      <c r="J109" s="24" t="n">
        <v>0.95471771</v>
      </c>
      <c r="K109" s="24" t="n">
        <f aca="false">I109*J109</f>
        <v>0.440274015326156</v>
      </c>
      <c r="L109" s="25" t="n">
        <v>0.942748114829851</v>
      </c>
      <c r="M109" s="24" t="n">
        <f aca="false">I109*L109</f>
        <v>0.434754161999679</v>
      </c>
      <c r="N109" s="27"/>
      <c r="O109" s="28" t="n">
        <f aca="false">O108*(1-I108)</f>
        <v>1248.30760308403</v>
      </c>
      <c r="P109" s="29" t="n">
        <f aca="false">O109*(1+P$3)^-C109</f>
        <v>1248.30760308403</v>
      </c>
      <c r="Q109" s="33" t="n">
        <f aca="false">Q108-P108</f>
        <v>2552.8441641875</v>
      </c>
      <c r="R109" s="31" t="n">
        <f aca="false">Q109/P109</f>
        <v>2.04504415248335</v>
      </c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</row>
    <row r="110" customFormat="false" ht="12.1" hidden="false" customHeight="false" outlineLevel="0" collapsed="false">
      <c r="A110" s="10"/>
      <c r="B110" s="10"/>
      <c r="C110" s="23" t="n">
        <v>105</v>
      </c>
      <c r="D110" s="24" t="n">
        <v>0.54239</v>
      </c>
      <c r="E110" s="25" t="n">
        <v>0.00095635</v>
      </c>
      <c r="F110" s="25" t="n">
        <v>0.00390108</v>
      </c>
      <c r="G110" s="25" t="n">
        <f aca="false">IF(H110=t0___1,1,IF(AND(H110&lt;=t_1___0,H110&gt;=t_1____0),H110-t0___1,IF(AND(H110&lt;=t_2___0,H110&gt;=t_1___0),t_1___0-t0___1+((H110-t_1___0)*t_2___0-(H110^2-t_1___0^2)/2)/(t_2___0-t_1___0),IF(AND(H110&lt;=t_1____0,H110&gt;=t_2____0),t_1____0-t0___1+((H110-t_1____0)*t_2____0-(H110^2-t_1____0^2)/2)/(t_2____0-t_1____0),IF(H110&lt;=t0___1,t_1____0-t0___1+((t_2____0-t_1____0)*t_2____0-(t_2____0^2-t_1____0^2)/2)/(t_2____0-t_1____0),t_1___0-t0___1+((t_2___0-t_1___0)*t_2___0-(t_2___0^2-t_1___0^2)/2)/(t_2___0-t_1___0)))))/(H110-t0___1))</f>
        <v>0.21875</v>
      </c>
      <c r="H110" s="26" t="n">
        <f aca="false">IF(B$5,0,C110)+tau___1</f>
        <v>2055</v>
      </c>
      <c r="I110" s="24" t="n">
        <f aca="false">$D110*EXP(-($F110*$G110+$E110*(1-$G110))*(H110-t0___1))</f>
        <v>0.489582349591862</v>
      </c>
      <c r="J110" s="24" t="n">
        <v>0.96214286</v>
      </c>
      <c r="K110" s="24" t="n">
        <f aca="false">I110*J110</f>
        <v>0.471048162041834</v>
      </c>
      <c r="L110" s="25" t="n">
        <v>0.952090621164179</v>
      </c>
      <c r="M110" s="24" t="n">
        <f aca="false">I110*L110</f>
        <v>0.466126763333934</v>
      </c>
      <c r="N110" s="27"/>
      <c r="O110" s="28" t="n">
        <f aca="false">O109*(1-I109)</f>
        <v>672.642780890698</v>
      </c>
      <c r="P110" s="29" t="n">
        <f aca="false">O110*(1+P$3)^-C110</f>
        <v>672.642780890698</v>
      </c>
      <c r="Q110" s="33" t="n">
        <f aca="false">Q109-P109</f>
        <v>1304.53656110347</v>
      </c>
      <c r="R110" s="31" t="n">
        <f aca="false">Q110/P110</f>
        <v>1.93941955249417</v>
      </c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  <c r="IV110" s="7"/>
    </row>
    <row r="111" customFormat="false" ht="12.1" hidden="false" customHeight="false" outlineLevel="0" collapsed="false">
      <c r="A111" s="10"/>
      <c r="B111" s="10"/>
      <c r="C111" s="23" t="n">
        <v>106</v>
      </c>
      <c r="D111" s="24" t="n">
        <v>0.5643566</v>
      </c>
      <c r="E111" s="25" t="n">
        <v>0.00076207</v>
      </c>
      <c r="F111" s="25" t="n">
        <v>0.00318177</v>
      </c>
      <c r="G111" s="25" t="n">
        <f aca="false">IF(H111=t0___1,1,IF(AND(H111&lt;=t_1___0,H111&gt;=t_1____0),H111-t0___1,IF(AND(H111&lt;=t_2___0,H111&gt;=t_1___0),t_1___0-t0___1+((H111-t_1___0)*t_2___0-(H111^2-t_1___0^2)/2)/(t_2___0-t_1___0),IF(AND(H111&lt;=t_1____0,H111&gt;=t_2____0),t_1____0-t0___1+((H111-t_1____0)*t_2____0-(H111^2-t_1____0^2)/2)/(t_2____0-t_1____0),IF(H111&lt;=t0___1,t_1____0-t0___1+((t_2____0-t_1____0)*t_2____0-(t_2____0^2-t_1____0^2)/2)/(t_2____0-t_1____0),t_1___0-t0___1+((t_2___0-t_1___0)*t_2___0-(t_2___0^2-t_1___0^2)/2)/(t_2___0-t_1___0)))))/(H111-t0___1))</f>
        <v>0.215384615384615</v>
      </c>
      <c r="H111" s="26" t="n">
        <f aca="false">IF(B$5,0,C111)+tau___1</f>
        <v>2056</v>
      </c>
      <c r="I111" s="24" t="n">
        <f aca="false">$D111*EXP(-($F111*$G111+$E111*(1-$G111))*(H111-t0___1))</f>
        <v>0.519193149623601</v>
      </c>
      <c r="J111" s="24" t="n">
        <v>0.96961625</v>
      </c>
      <c r="K111" s="24" t="n">
        <f aca="false">I111*J111</f>
        <v>0.503418114763725</v>
      </c>
      <c r="L111" s="25" t="n">
        <v>0.961511994776119</v>
      </c>
      <c r="M111" s="24" t="n">
        <f aca="false">I111*L111</f>
        <v>0.499210440968685</v>
      </c>
      <c r="N111" s="27"/>
      <c r="O111" s="28" t="n">
        <f aca="false">O110*(1-I110)</f>
        <v>343.328747786226</v>
      </c>
      <c r="P111" s="29" t="n">
        <f aca="false">O111*(1+P$3)^-C111</f>
        <v>343.328747786226</v>
      </c>
      <c r="Q111" s="33" t="n">
        <f aca="false">Q110-P110</f>
        <v>631.893780212775</v>
      </c>
      <c r="R111" s="31" t="n">
        <f aca="false">Q111/P111</f>
        <v>1.84049190254882</v>
      </c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</row>
    <row r="112" customFormat="false" ht="12.1" hidden="false" customHeight="false" outlineLevel="0" collapsed="false">
      <c r="A112" s="10"/>
      <c r="B112" s="10"/>
      <c r="C112" s="23" t="n">
        <v>107</v>
      </c>
      <c r="D112" s="24" t="n">
        <v>0.5863258</v>
      </c>
      <c r="E112" s="25" t="n">
        <v>0.00056924</v>
      </c>
      <c r="F112" s="25" t="n">
        <v>0.00244614</v>
      </c>
      <c r="G112" s="25" t="n">
        <f aca="false">IF(H112=t0___1,1,IF(AND(H112&lt;=t_1___0,H112&gt;=t_1____0),H112-t0___1,IF(AND(H112&lt;=t_2___0,H112&gt;=t_1___0),t_1___0-t0___1+((H112-t_1___0)*t_2___0-(H112^2-t_1___0^2)/2)/(t_2___0-t_1___0),IF(AND(H112&lt;=t_1____0,H112&gt;=t_2____0),t_1____0-t0___1+((H112-t_1____0)*t_2____0-(H112^2-t_1____0^2)/2)/(t_2____0-t_1____0),IF(H112&lt;=t0___1,t_1____0-t0___1+((t_2____0-t_1____0)*t_2____0-(t_2____0^2-t_1____0^2)/2)/(t_2____0-t_1____0),t_1___0-t0___1+((t_2___0-t_1___0)*t_2___0-(t_2___0^2-t_1___0^2)/2)/(t_2___0-t_1___0)))))/(H112-t0___1))</f>
        <v>0.212121212121212</v>
      </c>
      <c r="H112" s="26" t="n">
        <f aca="false">IF(B$5,0,C112)+tau___1</f>
        <v>2057</v>
      </c>
      <c r="I112" s="24" t="n">
        <f aca="false">$D112*EXP(-($F112*$G112+$E112*(1-$G112))*(H112-t0___1))</f>
        <v>0.550060992634811</v>
      </c>
      <c r="J112" s="24" t="n">
        <v>0.97713829</v>
      </c>
      <c r="K112" s="24" t="n">
        <f aca="false">I112*J112</f>
        <v>0.537485657738882</v>
      </c>
      <c r="L112" s="25" t="n">
        <v>0.971012945495522</v>
      </c>
      <c r="M112" s="24" t="n">
        <f aca="false">I112*L112</f>
        <v>0.534116344660519</v>
      </c>
      <c r="N112" s="27"/>
      <c r="O112" s="28" t="n">
        <f aca="false">O111*(1-I111)</f>
        <v>165.074813866768</v>
      </c>
      <c r="P112" s="29" t="n">
        <f aca="false">O112*(1+P$3)^-C112</f>
        <v>165.074813866768</v>
      </c>
      <c r="Q112" s="33" t="n">
        <f aca="false">Q111-P111</f>
        <v>288.565032426549</v>
      </c>
      <c r="R112" s="31" t="n">
        <f aca="false">Q112/P112</f>
        <v>1.74808637167054</v>
      </c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</row>
    <row r="113" customFormat="false" ht="12.1" hidden="false" customHeight="false" outlineLevel="0" collapsed="false">
      <c r="A113" s="10"/>
      <c r="B113" s="10"/>
      <c r="C113" s="23" t="n">
        <v>108</v>
      </c>
      <c r="D113" s="24" t="n">
        <v>0.6082989</v>
      </c>
      <c r="E113" s="25" t="n">
        <v>0.0003779</v>
      </c>
      <c r="F113" s="25" t="n">
        <v>0.00169396</v>
      </c>
      <c r="G113" s="25" t="n">
        <f aca="false">IF(H113=t0___1,1,IF(AND(H113&lt;=t_1___0,H113&gt;=t_1____0),H113-t0___1,IF(AND(H113&lt;=t_2___0,H113&gt;=t_1___0),t_1___0-t0___1+((H113-t_1___0)*t_2___0-(H113^2-t_1___0^2)/2)/(t_2___0-t_1___0),IF(AND(H113&lt;=t_1____0,H113&gt;=t_2____0),t_1____0-t0___1+((H113-t_1____0)*t_2____0-(H113^2-t_1____0^2)/2)/(t_2____0-t_1____0),IF(H113&lt;=t0___1,t_1____0-t0___1+((t_2____0-t_1____0)*t_2____0-(t_2____0^2-t_1____0^2)/2)/(t_2____0-t_1____0),t_1___0-t0___1+((t_2___0-t_1___0)*t_2___0-(t_2___0^2-t_1___0^2)/2)/(t_2___0-t_1___0)))))/(H113-t0___1))</f>
        <v>0.208955223880597</v>
      </c>
      <c r="H113" s="26" t="n">
        <f aca="false">IF(B$5,0,C113)+tau___1</f>
        <v>2058</v>
      </c>
      <c r="I113" s="24" t="n">
        <f aca="false">$D113*EXP(-($F113*$G113+$E113*(1-$G113))*(H113-t0___1))</f>
        <v>0.582262998435175</v>
      </c>
      <c r="J113" s="24" t="n">
        <v>0.98470933</v>
      </c>
      <c r="K113" s="24" t="n">
        <f aca="false">I113*J113</f>
        <v>0.573359807072892</v>
      </c>
      <c r="L113" s="25" t="n">
        <v>0.980594126829851</v>
      </c>
      <c r="M113" s="24" t="n">
        <f aca="false">I113*L113</f>
        <v>0.570963676535871</v>
      </c>
      <c r="N113" s="27"/>
      <c r="O113" s="28" t="n">
        <f aca="false">O112*(1-I112)</f>
        <v>74.2735978922071</v>
      </c>
      <c r="P113" s="29" t="n">
        <f aca="false">O113*(1+P$3)^-C113</f>
        <v>74.2735978922071</v>
      </c>
      <c r="Q113" s="33" t="n">
        <f aca="false">Q112-P112</f>
        <v>123.49021855978</v>
      </c>
      <c r="R113" s="31" t="n">
        <f aca="false">Q113/P113</f>
        <v>1.66263951207805</v>
      </c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</row>
    <row r="114" customFormat="false" ht="12.1" hidden="false" customHeight="false" outlineLevel="0" collapsed="false">
      <c r="A114" s="10"/>
      <c r="B114" s="10"/>
      <c r="C114" s="23" t="n">
        <v>109</v>
      </c>
      <c r="D114" s="24" t="n">
        <v>0.6302772</v>
      </c>
      <c r="E114" s="25" t="n">
        <v>0.00018814</v>
      </c>
      <c r="F114" s="25" t="n">
        <v>0.000925</v>
      </c>
      <c r="G114" s="25" t="n">
        <f aca="false">IF(H114=t0___1,1,IF(AND(H114&lt;=t_1___0,H114&gt;=t_1____0),H114-t0___1,IF(AND(H114&lt;=t_2___0,H114&gt;=t_1___0),t_1___0-t0___1+((H114-t_1___0)*t_2___0-(H114^2-t_1___0^2)/2)/(t_2___0-t_1___0),IF(AND(H114&lt;=t_1____0,H114&gt;=t_2____0),t_1____0-t0___1+((H114-t_1____0)*t_2____0-(H114^2-t_1____0^2)/2)/(t_2____0-t_1____0),IF(H114&lt;=t0___1,t_1____0-t0___1+((t_2____0-t_1____0)*t_2____0-(t_2____0^2-t_1____0^2)/2)/(t_2____0-t_1____0),t_1___0-t0___1+((t_2___0-t_1___0)*t_2___0-(t_2___0^2-t_1___0^2)/2)/(t_2___0-t_1___0)))))/(H114-t0___1))</f>
        <v>0.205882352941176</v>
      </c>
      <c r="H114" s="26" t="n">
        <f aca="false">IF(B$5,0,C114)+tau___1</f>
        <v>2059</v>
      </c>
      <c r="I114" s="24" t="n">
        <f aca="false">$D114*EXP(-($F114*$G114+$E114*(1-$G114))*(H114-t0___1))</f>
        <v>0.615878782561796</v>
      </c>
      <c r="J114" s="24" t="n">
        <v>0.99232978</v>
      </c>
      <c r="K114" s="24" t="n">
        <f aca="false">I114*J114</f>
        <v>0.611154856806215</v>
      </c>
      <c r="L114" s="25" t="n">
        <v>0.990256255086567</v>
      </c>
      <c r="M114" s="24" t="n">
        <f aca="false">I114*L114</f>
        <v>0.609877816806919</v>
      </c>
      <c r="N114" s="27"/>
      <c r="O114" s="28" t="n">
        <f aca="false">O113*(1-I113)</f>
        <v>31.0268300789221</v>
      </c>
      <c r="P114" s="29" t="n">
        <f aca="false">O114*(1+P$3)^-C114</f>
        <v>31.0268300789221</v>
      </c>
      <c r="Q114" s="33" t="n">
        <f aca="false">Q113-P113</f>
        <v>49.2166206675734</v>
      </c>
      <c r="R114" s="31" t="n">
        <f aca="false">Q114/P114</f>
        <v>1.58626003824375</v>
      </c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</row>
    <row r="115" customFormat="false" ht="12.1" hidden="false" customHeight="false" outlineLevel="0" collapsed="false">
      <c r="A115" s="10"/>
      <c r="B115" s="10"/>
      <c r="C115" s="23" t="n">
        <v>110</v>
      </c>
      <c r="D115" s="24" t="n">
        <v>0.6522621</v>
      </c>
      <c r="E115" s="25" t="n">
        <v>0.00018814</v>
      </c>
      <c r="F115" s="25" t="n">
        <v>0.000925</v>
      </c>
      <c r="G115" s="25" t="n">
        <f aca="false">IF(H115=t0___1,1,IF(AND(H115&lt;=t_1___0,H115&gt;=t_1____0),H115-t0___1,IF(AND(H115&lt;=t_2___0,H115&gt;=t_1___0),t_1___0-t0___1+((H115-t_1___0)*t_2___0-(H115^2-t_1___0^2)/2)/(t_2___0-t_1___0),IF(AND(H115&lt;=t_1____0,H115&gt;=t_2____0),t_1____0-t0___1+((H115-t_1____0)*t_2____0-(H115^2-t_1____0^2)/2)/(t_2____0-t_1____0),IF(H115&lt;=t0___1,t_1____0-t0___1+((t_2____0-t_1____0)*t_2____0-(t_2____0^2-t_1____0^2)/2)/(t_2____0-t_1____0),t_1___0-t0___1+((t_2___0-t_1___0)*t_2___0-(t_2___0^2-t_1___0^2)/2)/(t_2___0-t_1___0)))))/(H115-t0___1))</f>
        <v>0.202898550724638</v>
      </c>
      <c r="H115" s="26" t="n">
        <f aca="false">IF(B$5,0,C115)+tau___1</f>
        <v>2060</v>
      </c>
      <c r="I115" s="24" t="n">
        <f aca="false">$D115*EXP(-($F115*$G115+$E115*(1-$G115))*(H115-t0___1))</f>
        <v>0.637241544868606</v>
      </c>
      <c r="J115" s="24" t="n">
        <v>1</v>
      </c>
      <c r="K115" s="24" t="n">
        <f aca="false">I115*J115</f>
        <v>0.637241544868606</v>
      </c>
      <c r="L115" s="25" t="n">
        <v>1</v>
      </c>
      <c r="M115" s="24" t="n">
        <f aca="false">I115*L115</f>
        <v>0.637241544868606</v>
      </c>
      <c r="N115" s="27"/>
      <c r="O115" s="28" t="n">
        <f aca="false">O114*(1-I114)</f>
        <v>11.9180637431638</v>
      </c>
      <c r="P115" s="29" t="n">
        <f aca="false">O115*(1+P$3)^-C115</f>
        <v>11.9180637431638</v>
      </c>
      <c r="Q115" s="33" t="n">
        <f aca="false">Q114-P114</f>
        <v>18.1897905886513</v>
      </c>
      <c r="R115" s="31" t="n">
        <f aca="false">Q115/P115</f>
        <v>1.52623706171105</v>
      </c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</row>
    <row r="116" customFormat="false" ht="12.1" hidden="false" customHeight="false" outlineLevel="0" collapsed="false">
      <c r="A116" s="10"/>
      <c r="B116" s="10"/>
      <c r="C116" s="23" t="n">
        <v>111</v>
      </c>
      <c r="D116" s="24" t="n">
        <v>0.6742548</v>
      </c>
      <c r="E116" s="25" t="n">
        <v>0.00018814</v>
      </c>
      <c r="F116" s="25" t="n">
        <v>0.000925</v>
      </c>
      <c r="G116" s="25" t="n">
        <f aca="false">IF(H116=t0___1,1,IF(AND(H116&lt;=t_1___0,H116&gt;=t_1____0),H116-t0___1,IF(AND(H116&lt;=t_2___0,H116&gt;=t_1___0),t_1___0-t0___1+((H116-t_1___0)*t_2___0-(H116^2-t_1___0^2)/2)/(t_2___0-t_1___0),IF(AND(H116&lt;=t_1____0,H116&gt;=t_2____0),t_1____0-t0___1+((H116-t_1____0)*t_2____0-(H116^2-t_1____0^2)/2)/(t_2____0-t_1____0),IF(H116&lt;=t0___1,t_1____0-t0___1+((t_2____0-t_1____0)*t_2____0-(t_2____0^2-t_1____0^2)/2)/(t_2____0-t_1____0),t_1___0-t0___1+((t_2___0-t_1___0)*t_2___0-(t_2___0^2-t_1___0^2)/2)/(t_2___0-t_1___0)))))/(H116-t0___1))</f>
        <v>0.2</v>
      </c>
      <c r="H116" s="26" t="n">
        <f aca="false">IF(B$5,0,C116)+tau___1</f>
        <v>2061</v>
      </c>
      <c r="I116" s="24" t="n">
        <f aca="false">$D116*EXP(-($F116*$G116+$E116*(1-$G116))*(H116-t0___1))</f>
        <v>0.658603866700272</v>
      </c>
      <c r="J116" s="24" t="n">
        <v>1</v>
      </c>
      <c r="K116" s="24" t="n">
        <f aca="false">I116*J116</f>
        <v>0.658603866700272</v>
      </c>
      <c r="L116" s="25" t="n">
        <v>1</v>
      </c>
      <c r="M116" s="24" t="n">
        <f aca="false">I116*L116</f>
        <v>0.658603866700272</v>
      </c>
      <c r="N116" s="27"/>
      <c r="O116" s="28" t="n">
        <f aca="false">O115*(1-I115)</f>
        <v>4.3233783916276</v>
      </c>
      <c r="P116" s="29" t="n">
        <f aca="false">O116*(1+P$3)^-C116</f>
        <v>4.3233783916276</v>
      </c>
      <c r="Q116" s="33" t="n">
        <f aca="false">Q115-P115</f>
        <v>6.2717268454875</v>
      </c>
      <c r="R116" s="31" t="n">
        <f aca="false">Q116/P116</f>
        <v>1.45065415917167</v>
      </c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  <c r="HH116" s="7"/>
      <c r="HI116" s="7"/>
      <c r="HJ116" s="7"/>
      <c r="HK116" s="7"/>
      <c r="HL116" s="7"/>
      <c r="HM116" s="7"/>
      <c r="HN116" s="7"/>
      <c r="HO116" s="7"/>
      <c r="HP116" s="7"/>
      <c r="HQ116" s="7"/>
      <c r="HR116" s="7"/>
      <c r="HS116" s="7"/>
      <c r="HT116" s="7"/>
      <c r="HU116" s="7"/>
      <c r="HV116" s="7"/>
      <c r="HW116" s="7"/>
      <c r="HX116" s="7"/>
      <c r="HY116" s="7"/>
      <c r="HZ116" s="7"/>
      <c r="IA116" s="7"/>
      <c r="IB116" s="7"/>
      <c r="IC116" s="7"/>
      <c r="ID116" s="7"/>
      <c r="IE116" s="7"/>
      <c r="IF116" s="7"/>
      <c r="IG116" s="7"/>
      <c r="IH116" s="7"/>
      <c r="II116" s="7"/>
      <c r="IJ116" s="7"/>
      <c r="IK116" s="7"/>
      <c r="IL116" s="7"/>
      <c r="IM116" s="7"/>
      <c r="IN116" s="7"/>
      <c r="IO116" s="7"/>
      <c r="IP116" s="7"/>
      <c r="IQ116" s="7"/>
      <c r="IR116" s="7"/>
      <c r="IS116" s="7"/>
      <c r="IT116" s="7"/>
      <c r="IU116" s="7"/>
      <c r="IV116" s="7"/>
    </row>
    <row r="117" customFormat="false" ht="12.1" hidden="false" customHeight="false" outlineLevel="0" collapsed="false">
      <c r="A117" s="10"/>
      <c r="B117" s="10"/>
      <c r="C117" s="23" t="n">
        <v>112</v>
      </c>
      <c r="D117" s="24" t="n">
        <v>0.6962566</v>
      </c>
      <c r="E117" s="25" t="n">
        <v>0.00018814</v>
      </c>
      <c r="F117" s="25" t="n">
        <v>0.000925</v>
      </c>
      <c r="G117" s="25" t="n">
        <f aca="false">IF(H117=t0___1,1,IF(AND(H117&lt;=t_1___0,H117&gt;=t_1____0),H117-t0___1,IF(AND(H117&lt;=t_2___0,H117&gt;=t_1___0),t_1___0-t0___1+((H117-t_1___0)*t_2___0-(H117^2-t_1___0^2)/2)/(t_2___0-t_1___0),IF(AND(H117&lt;=t_1____0,H117&gt;=t_2____0),t_1____0-t0___1+((H117-t_1____0)*t_2____0-(H117^2-t_1____0^2)/2)/(t_2____0-t_1____0),IF(H117&lt;=t0___1,t_1____0-t0___1+((t_2____0-t_1____0)*t_2____0-(t_2____0^2-t_1____0^2)/2)/(t_2____0-t_1____0),t_1___0-t0___1+((t_2___0-t_1___0)*t_2___0-(t_2___0^2-t_1___0^2)/2)/(t_2___0-t_1___0)))))/(H117-t0___1))</f>
        <v>0.197183098591549</v>
      </c>
      <c r="H117" s="26" t="n">
        <f aca="false">IF(B$5,0,C117)+tau___1</f>
        <v>2062</v>
      </c>
      <c r="I117" s="24" t="n">
        <f aca="false">$D117*EXP(-($F117*$G117+$E117*(1-$G117))*(H117-t0___1))</f>
        <v>0.679967015618467</v>
      </c>
      <c r="J117" s="24" t="n">
        <v>1</v>
      </c>
      <c r="K117" s="24" t="n">
        <f aca="false">I117*J117</f>
        <v>0.679967015618467</v>
      </c>
      <c r="L117" s="25" t="n">
        <v>1</v>
      </c>
      <c r="M117" s="24" t="n">
        <f aca="false">I117*L117</f>
        <v>0.679967015618467</v>
      </c>
      <c r="N117" s="27"/>
      <c r="O117" s="28" t="n">
        <f aca="false">O116*(1-I116)</f>
        <v>1.47598466569326</v>
      </c>
      <c r="P117" s="29" t="n">
        <f aca="false">O117*(1+P$3)^-C117</f>
        <v>1.47598466569326</v>
      </c>
      <c r="Q117" s="33" t="n">
        <f aca="false">Q116-P116</f>
        <v>1.94834845385991</v>
      </c>
      <c r="R117" s="31" t="n">
        <f aca="false">Q117/P117</f>
        <v>1.32003299163327</v>
      </c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  <c r="HH117" s="7"/>
      <c r="HI117" s="7"/>
      <c r="HJ117" s="7"/>
      <c r="HK117" s="7"/>
      <c r="HL117" s="7"/>
      <c r="HM117" s="7"/>
      <c r="HN117" s="7"/>
      <c r="HO117" s="7"/>
      <c r="HP117" s="7"/>
      <c r="HQ117" s="7"/>
      <c r="HR117" s="7"/>
      <c r="HS117" s="7"/>
      <c r="HT117" s="7"/>
      <c r="HU117" s="7"/>
      <c r="HV117" s="7"/>
      <c r="HW117" s="7"/>
      <c r="HX117" s="7"/>
      <c r="HY117" s="7"/>
      <c r="HZ117" s="7"/>
      <c r="IA117" s="7"/>
      <c r="IB117" s="7"/>
      <c r="IC117" s="7"/>
      <c r="ID117" s="7"/>
      <c r="IE117" s="7"/>
      <c r="IF117" s="7"/>
      <c r="IG117" s="7"/>
      <c r="IH117" s="7"/>
      <c r="II117" s="7"/>
      <c r="IJ117" s="7"/>
      <c r="IK117" s="7"/>
      <c r="IL117" s="7"/>
      <c r="IM117" s="7"/>
      <c r="IN117" s="7"/>
      <c r="IO117" s="7"/>
      <c r="IP117" s="7"/>
      <c r="IQ117" s="7"/>
      <c r="IR117" s="7"/>
      <c r="IS117" s="7"/>
      <c r="IT117" s="7"/>
      <c r="IU117" s="7"/>
      <c r="IV117" s="7"/>
    </row>
    <row r="118" customFormat="false" ht="12.1" hidden="false" customHeight="false" outlineLevel="0" collapsed="false">
      <c r="A118" s="10"/>
      <c r="B118" s="10"/>
      <c r="C118" s="23" t="n">
        <v>113</v>
      </c>
      <c r="D118" s="24" t="n">
        <v>1</v>
      </c>
      <c r="E118" s="25" t="n">
        <v>0</v>
      </c>
      <c r="F118" s="25" t="n">
        <v>0</v>
      </c>
      <c r="G118" s="25" t="n">
        <f aca="false">IF(H118=t0___1,1,IF(AND(H118&lt;=t_1___0,H118&gt;=t_1____0),H118-t0___1,IF(AND(H118&lt;=t_2___0,H118&gt;=t_1___0),t_1___0-t0___1+((H118-t_1___0)*t_2___0-(H118^2-t_1___0^2)/2)/(t_2___0-t_1___0),IF(AND(H118&lt;=t_1____0,H118&gt;=t_2____0),t_1____0-t0___1+((H118-t_1____0)*t_2____0-(H118^2-t_1____0^2)/2)/(t_2____0-t_1____0),IF(H118&lt;=t0___1,t_1____0-t0___1+((t_2____0-t_1____0)*t_2____0-(t_2____0^2-t_1____0^2)/2)/(t_2____0-t_1____0),t_1___0-t0___1+((t_2___0-t_1___0)*t_2___0-(t_2___0^2-t_1___0^2)/2)/(t_2___0-t_1___0)))))/(H118-t0___1))</f>
        <v>0.194444444444444</v>
      </c>
      <c r="H118" s="26" t="n">
        <f aca="false">IF(B$5,0,C118)+tau___1</f>
        <v>2063</v>
      </c>
      <c r="I118" s="24" t="n">
        <f aca="false">$D118*EXP(-($F118*$G118+$E118*(1-$G118))*(H118-t0___1))</f>
        <v>1</v>
      </c>
      <c r="J118" s="24" t="n">
        <v>1</v>
      </c>
      <c r="K118" s="24" t="n">
        <f aca="false">I118*J118</f>
        <v>1</v>
      </c>
      <c r="L118" s="25" t="n">
        <v>1</v>
      </c>
      <c r="M118" s="24" t="n">
        <f aca="false">I118*L118</f>
        <v>1</v>
      </c>
      <c r="N118" s="27"/>
      <c r="O118" s="28" t="n">
        <f aca="false">O117*(1-I117)</f>
        <v>0.472363777463193</v>
      </c>
      <c r="P118" s="29" t="n">
        <f aca="false">O118*(1+P$3)^-C118</f>
        <v>0.472363777463193</v>
      </c>
      <c r="Q118" s="33" t="n">
        <f aca="false">Q117-P117</f>
        <v>0.472363788166648</v>
      </c>
      <c r="R118" s="31" t="n">
        <f aca="false">Q118/P118</f>
        <v>1.00000002265935</v>
      </c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</row>
  </sheetData>
  <mergeCells count="1">
    <mergeCell ref="A4:B4"/>
  </mergeCells>
  <printOptions headings="false" gridLines="true" gridLinesSet="true" horizontalCentered="false" verticalCentered="false"/>
  <pageMargins left="0.7875" right="0.7875" top="1.43819444444444" bottom="1.43819444444444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1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29" activePane="bottomLeft" state="frozen"/>
      <selection pane="topLeft" activeCell="A1" activeCellId="0" sqref="A1"/>
      <selection pane="bottomLeft" activeCell="E44" activeCellId="0" sqref="E44"/>
    </sheetView>
  </sheetViews>
  <sheetFormatPr defaultRowHeight="12.8"/>
  <cols>
    <col collapsed="false" hidden="true" max="2" min="1" style="0" width="0"/>
    <col collapsed="false" hidden="false" max="3" min="3" style="0" width="5.46022727272727"/>
    <col collapsed="false" hidden="false" max="7" min="4" style="0" width="12.7272727272727"/>
    <col collapsed="false" hidden="false" max="8" min="8" style="0" width="5.46022727272727"/>
    <col collapsed="false" hidden="false" max="14" min="9" style="0" width="12.7272727272727"/>
    <col collapsed="false" hidden="false" max="256" min="15" style="0" width="11.9090909090909"/>
    <col collapsed="false" hidden="false" max="1025" min="257" style="0" width="12.8295454545455"/>
  </cols>
  <sheetData>
    <row r="1" customFormat="false" ht="13.3" hidden="false" customHeight="false" outlineLevel="0" collapsed="false">
      <c r="A1" s="1"/>
      <c r="B1" s="1"/>
      <c r="C1" s="35" t="s">
        <v>0</v>
      </c>
      <c r="D1" s="36"/>
      <c r="E1" s="36"/>
      <c r="F1" s="36"/>
      <c r="G1" s="36"/>
      <c r="H1" s="37"/>
      <c r="I1" s="38"/>
      <c r="J1" s="38"/>
      <c r="K1" s="38"/>
      <c r="L1" s="38"/>
      <c r="M1" s="38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</row>
    <row r="2" customFormat="false" ht="15.75" hidden="false" customHeight="true" outlineLevel="0" collapsed="false">
      <c r="A2" s="1"/>
      <c r="B2" s="1"/>
      <c r="C2" s="35" t="s">
        <v>1</v>
      </c>
      <c r="D2" s="36"/>
      <c r="E2" s="36"/>
      <c r="F2" s="36"/>
      <c r="G2" s="8" t="n">
        <v>1950</v>
      </c>
      <c r="H2" s="37"/>
      <c r="I2" s="38"/>
      <c r="J2" s="38"/>
      <c r="K2" s="38"/>
      <c r="L2" s="38"/>
      <c r="M2" s="38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</row>
    <row r="3" customFormat="false" ht="13.3" hidden="false" customHeight="false" outlineLevel="0" collapsed="false">
      <c r="A3" s="10"/>
      <c r="B3" s="10"/>
      <c r="C3" s="35" t="s">
        <v>27</v>
      </c>
      <c r="D3" s="36"/>
      <c r="E3" s="36"/>
      <c r="F3" s="36"/>
      <c r="G3" s="36"/>
      <c r="H3" s="37"/>
      <c r="I3" s="36"/>
      <c r="J3" s="39"/>
      <c r="K3" s="38"/>
      <c r="L3" s="38"/>
      <c r="M3" s="36"/>
      <c r="N3" s="12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</row>
    <row r="4" customFormat="false" ht="39" hidden="false" customHeight="true" outlineLevel="0" collapsed="false">
      <c r="A4" s="15" t="s">
        <v>5</v>
      </c>
      <c r="B4" s="15"/>
      <c r="C4" s="40" t="s">
        <v>6</v>
      </c>
      <c r="D4" s="41" t="s">
        <v>7</v>
      </c>
      <c r="E4" s="42" t="s">
        <v>8</v>
      </c>
      <c r="F4" s="42" t="s">
        <v>9</v>
      </c>
      <c r="G4" s="41" t="s">
        <v>10</v>
      </c>
      <c r="H4" s="41" t="s">
        <v>11</v>
      </c>
      <c r="I4" s="41" t="s">
        <v>12</v>
      </c>
      <c r="J4" s="43" t="s">
        <v>13</v>
      </c>
      <c r="K4" s="41" t="s">
        <v>14</v>
      </c>
      <c r="L4" s="43" t="s">
        <v>15</v>
      </c>
      <c r="M4" s="41" t="s">
        <v>16</v>
      </c>
      <c r="N4" s="19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</row>
    <row r="5" customFormat="false" ht="12.1" hidden="false" customHeight="false" outlineLevel="0" collapsed="false">
      <c r="A5" s="21" t="s">
        <v>21</v>
      </c>
      <c r="B5" s="22" t="n">
        <f aca="false">FALSE()</f>
        <v>0</v>
      </c>
      <c r="C5" s="23" t="n">
        <v>0</v>
      </c>
      <c r="D5" s="24" t="n">
        <v>0.0067104</v>
      </c>
      <c r="E5" s="25" t="n">
        <v>0.049763218294738</v>
      </c>
      <c r="F5" s="25" t="n">
        <v>0.049763218294738</v>
      </c>
      <c r="G5" s="25" t="n">
        <f aca="false">IF(H5=t0,1,IF(AND(H5&lt;=t_1,H5&gt;=t_1_),H5-t0,IF(AND(H5&lt;=t_2,H5&gt;=t_1),t_1-t0+((H5-t_1)*t_2-(H5^2-t_1^2)/2)/(t_2-t_1),IF(AND(H5&lt;=t_1_,H5&gt;=t_2_),t_1_-t0+((H5-t_1_)*t_2_-(H5^2-t_1_^2)/2)/(t_2_-t_1_),IF(H5&lt;=t0,t_1_-t0+((t_2_-t_1_)*t_2_-(t_2_^2-t_1_^2)/2)/(t_2_-t_1_),t_1-t0+((t_2-t_1)*t_2-(t_2^2-t_1^2)/2)/(t_2-t_1)))))/(H5-t0))</f>
        <v>0.365853658536585</v>
      </c>
      <c r="H5" s="26" t="n">
        <f aca="false">IF(B$5,0,C5)+tau</f>
        <v>1950</v>
      </c>
      <c r="I5" s="24" t="n">
        <f aca="false">$D5*EXP(-($F5*$G5+$E5*(1-$G5))*(H5-t0))</f>
        <v>0.0516221328544057</v>
      </c>
      <c r="J5" s="24" t="n">
        <v>0.8</v>
      </c>
      <c r="K5" s="24" t="n">
        <f aca="false">I5*J5</f>
        <v>0.0412977062835246</v>
      </c>
      <c r="L5" s="25" t="n">
        <v>0.8</v>
      </c>
      <c r="M5" s="24" t="n">
        <f aca="false">I5*L5</f>
        <v>0.0412977062835246</v>
      </c>
      <c r="N5" s="2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customFormat="false" ht="12.1" hidden="false" customHeight="false" outlineLevel="0" collapsed="false">
      <c r="A6" s="21" t="s">
        <v>22</v>
      </c>
      <c r="B6" s="32" t="n">
        <v>1991</v>
      </c>
      <c r="C6" s="23" t="n">
        <v>1</v>
      </c>
      <c r="D6" s="24" t="n">
        <v>0.0005155</v>
      </c>
      <c r="E6" s="25" t="n">
        <v>0.0463588998451518</v>
      </c>
      <c r="F6" s="25" t="n">
        <v>0.0463588998451518</v>
      </c>
      <c r="G6" s="25" t="n">
        <f aca="false">IF(H6=t0,1,IF(AND(H6&lt;=t_1,H6&gt;=t_1_),H6-t0,IF(AND(H6&lt;=t_2,H6&gt;=t_1),t_1-t0+((H6-t_1)*t_2-(H6^2-t_1^2)/2)/(t_2-t_1),IF(AND(H6&lt;=t_1_,H6&gt;=t_2_),t_1_-t0+((H6-t_1_)*t_2_-(H6^2-t_1_^2)/2)/(t_2_-t_1_),IF(H6&lt;=t0,t_1_-t0+((t_2_-t_1_)*t_2_-(t_2_^2-t_1_^2)/2)/(t_2_-t_1_),t_1-t0+((t_2-t_1)*t_2-(t_2^2-t_1^2)/2)/(t_2-t_1)))))/(H6-t0))</f>
        <v>0.375</v>
      </c>
      <c r="H6" s="26" t="n">
        <f aca="false">IF(B$5,0,C6)+tau</f>
        <v>1951</v>
      </c>
      <c r="I6" s="24" t="n">
        <f aca="false">$D6*EXP(-($F6*$G6+$E6*(1-$G6))*(H6-t0))</f>
        <v>0.00329279918214549</v>
      </c>
      <c r="J6" s="24" t="n">
        <v>0.8</v>
      </c>
      <c r="K6" s="24" t="n">
        <f aca="false">I6*J6</f>
        <v>0.00263423934571639</v>
      </c>
      <c r="L6" s="25" t="n">
        <v>0.8</v>
      </c>
      <c r="M6" s="24" t="n">
        <f aca="false">I6*L6</f>
        <v>0.00263423934571639</v>
      </c>
      <c r="N6" s="2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customFormat="false" ht="12.1" hidden="false" customHeight="false" outlineLevel="0" collapsed="false">
      <c r="A7" s="21" t="s">
        <v>23</v>
      </c>
      <c r="B7" s="32" t="n">
        <v>2000</v>
      </c>
      <c r="C7" s="23" t="n">
        <v>2</v>
      </c>
      <c r="D7" s="24" t="n">
        <v>0.0004117</v>
      </c>
      <c r="E7" s="25" t="n">
        <v>0.045568312499516</v>
      </c>
      <c r="F7" s="25" t="n">
        <v>0.045568312499516</v>
      </c>
      <c r="G7" s="25" t="n">
        <f aca="false">IF(H7=t0,1,IF(AND(H7&lt;=t_1,H7&gt;=t_1_),H7-t0,IF(AND(H7&lt;=t_2,H7&gt;=t_1),t_1-t0+((H7-t_1)*t_2-(H7^2-t_1^2)/2)/(t_2-t_1),IF(AND(H7&lt;=t_1_,H7&gt;=t_2_),t_1_-t0+((H7-t_1_)*t_2_-(H7^2-t_1_^2)/2)/(t_2_-t_1_),IF(H7&lt;=t0,t_1_-t0+((t_2_-t_1_)*t_2_-(t_2_^2-t_1_^2)/2)/(t_2_-t_1_),t_1-t0+((t_2-t_1)*t_2-(t_2^2-t_1^2)/2)/(t_2-t_1)))))/(H7-t0))</f>
        <v>0.384615384615385</v>
      </c>
      <c r="H7" s="26" t="n">
        <f aca="false">IF(B$5,0,C7)+tau</f>
        <v>1952</v>
      </c>
      <c r="I7" s="24" t="n">
        <f aca="false">$D7*EXP(-($F7*$G7+$E7*(1-$G7))*(H7-t0))</f>
        <v>0.00243440856344119</v>
      </c>
      <c r="J7" s="24" t="n">
        <v>0.8</v>
      </c>
      <c r="K7" s="24" t="n">
        <f aca="false">I7*J7</f>
        <v>0.00194752685075295</v>
      </c>
      <c r="L7" s="25" t="n">
        <v>0.8</v>
      </c>
      <c r="M7" s="24" t="n">
        <f aca="false">I7*L7</f>
        <v>0.00194752685075295</v>
      </c>
      <c r="N7" s="2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customFormat="false" ht="12.1" hidden="false" customHeight="false" outlineLevel="0" collapsed="false">
      <c r="A8" s="21" t="s">
        <v>24</v>
      </c>
      <c r="B8" s="32" t="n">
        <v>2010</v>
      </c>
      <c r="C8" s="23" t="n">
        <v>3</v>
      </c>
      <c r="D8" s="24" t="n">
        <v>0.0003175</v>
      </c>
      <c r="E8" s="25" t="n">
        <v>0.044453791013854</v>
      </c>
      <c r="F8" s="25" t="n">
        <v>0.044453791013854</v>
      </c>
      <c r="G8" s="25" t="n">
        <f aca="false">IF(H8=t0,1,IF(AND(H8&lt;=t_1,H8&gt;=t_1_),H8-t0,IF(AND(H8&lt;=t_2,H8&gt;=t_1),t_1-t0+((H8-t_1)*t_2-(H8^2-t_1^2)/2)/(t_2-t_1),IF(AND(H8&lt;=t_1_,H8&gt;=t_2_),t_1_-t0+((H8-t_1_)*t_2_-(H8^2-t_1_^2)/2)/(t_2_-t_1_),IF(H8&lt;=t0,t_1_-t0+((t_2_-t_1_)*t_2_-(t_2_^2-t_1_^2)/2)/(t_2_-t_1_),t_1-t0+((t_2-t_1)*t_2-(t_2^2-t_1^2)/2)/(t_2-t_1)))))/(H8-t0))</f>
        <v>0.394736842105263</v>
      </c>
      <c r="H8" s="26" t="n">
        <f aca="false">IF(B$5,0,C8)+tau</f>
        <v>1953</v>
      </c>
      <c r="I8" s="24" t="n">
        <f aca="false">$D8*EXP(-($F8*$G8+$E8*(1-$G8))*(H8-t0))</f>
        <v>0.00171938487814786</v>
      </c>
      <c r="J8" s="24" t="n">
        <v>0.8</v>
      </c>
      <c r="K8" s="24" t="n">
        <f aca="false">I8*J8</f>
        <v>0.00137550790251828</v>
      </c>
      <c r="L8" s="25" t="n">
        <v>0.8</v>
      </c>
      <c r="M8" s="24" t="n">
        <f aca="false">I8*L8</f>
        <v>0.00137550790251828</v>
      </c>
      <c r="N8" s="2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 customFormat="false" ht="12.1" hidden="false" customHeight="false" outlineLevel="0" collapsed="false">
      <c r="A9" s="21" t="s">
        <v>25</v>
      </c>
      <c r="B9" s="34" t="n">
        <v>1981</v>
      </c>
      <c r="C9" s="23" t="n">
        <v>4</v>
      </c>
      <c r="D9" s="24" t="n">
        <v>0.0002377</v>
      </c>
      <c r="E9" s="25" t="n">
        <v>0.0431260876112459</v>
      </c>
      <c r="F9" s="25" t="n">
        <v>0.0431260876112459</v>
      </c>
      <c r="G9" s="25" t="n">
        <f aca="false">IF(H9=t0,1,IF(AND(H9&lt;=t_1,H9&gt;=t_1_),H9-t0,IF(AND(H9&lt;=t_2,H9&gt;=t_1),t_1-t0+((H9-t_1)*t_2-(H9^2-t_1^2)/2)/(t_2-t_1),IF(AND(H9&lt;=t_1_,H9&gt;=t_2_),t_1_-t0+((H9-t_1_)*t_2_-(H9^2-t_1_^2)/2)/(t_2_-t_1_),IF(H9&lt;=t0,t_1_-t0+((t_2_-t_1_)*t_2_-(t_2_^2-t_1_^2)/2)/(t_2_-t_1_),t_1-t0+((t_2-t_1)*t_2-(t_2^2-t_1^2)/2)/(t_2-t_1)))))/(H9-t0))</f>
        <v>0.405405405405405</v>
      </c>
      <c r="H9" s="26" t="n">
        <f aca="false">IF(B$5,0,C9)+tau</f>
        <v>1954</v>
      </c>
      <c r="I9" s="24" t="n">
        <f aca="false">$D9*EXP(-($F9*$G9+$E9*(1-$G9))*(H9-t0))</f>
        <v>0.00117224338619887</v>
      </c>
      <c r="J9" s="24" t="n">
        <v>0.8</v>
      </c>
      <c r="K9" s="24" t="n">
        <f aca="false">I9*J9</f>
        <v>0.000937794708959096</v>
      </c>
      <c r="L9" s="25" t="n">
        <v>0.8</v>
      </c>
      <c r="M9" s="24" t="n">
        <f aca="false">I9*L9</f>
        <v>0.000937794708959096</v>
      </c>
      <c r="N9" s="2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</row>
    <row r="10" customFormat="false" ht="12.1" hidden="false" customHeight="false" outlineLevel="0" collapsed="false">
      <c r="A10" s="21" t="s">
        <v>26</v>
      </c>
      <c r="B10" s="34" t="n">
        <v>1971</v>
      </c>
      <c r="C10" s="23" t="n">
        <v>5</v>
      </c>
      <c r="D10" s="24" t="n">
        <v>0.0001803</v>
      </c>
      <c r="E10" s="25" t="n">
        <v>0.0417058756205811</v>
      </c>
      <c r="F10" s="25" t="n">
        <v>0.0417058756205811</v>
      </c>
      <c r="G10" s="25" t="n">
        <f aca="false">IF(H10=t0,1,IF(AND(H10&lt;=t_1,H10&gt;=t_1_),H10-t0,IF(AND(H10&lt;=t_2,H10&gt;=t_1),t_1-t0+((H10-t_1)*t_2-(H10^2-t_1^2)/2)/(t_2-t_1),IF(AND(H10&lt;=t_1_,H10&gt;=t_2_),t_1_-t0+((H10-t_1_)*t_2_-(H10^2-t_1_^2)/2)/(t_2_-t_1_),IF(H10&lt;=t0,t_1_-t0+((t_2_-t_1_)*t_2_-(t_2_^2-t_1_^2)/2)/(t_2_-t_1_),t_1-t0+((t_2-t_1)*t_2-(t_2^2-t_1^2)/2)/(t_2-t_1)))))/(H10-t0))</f>
        <v>0.416666666666667</v>
      </c>
      <c r="H10" s="26" t="n">
        <f aca="false">IF(B$5,0,C10)+tau</f>
        <v>1955</v>
      </c>
      <c r="I10" s="24" t="n">
        <f aca="false">$D10*EXP(-($F10*$G10+$E10*(1-$G10))*(H10-t0))</f>
        <v>0.000809189923302782</v>
      </c>
      <c r="J10" s="24" t="n">
        <v>0.8</v>
      </c>
      <c r="K10" s="24" t="n">
        <f aca="false">I10*J10</f>
        <v>0.000647351938642226</v>
      </c>
      <c r="L10" s="25" t="n">
        <v>0.8</v>
      </c>
      <c r="M10" s="24" t="n">
        <f aca="false">I10*L10</f>
        <v>0.000647351938642226</v>
      </c>
      <c r="N10" s="2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</row>
    <row r="11" customFormat="false" ht="12.1" hidden="false" customHeight="false" outlineLevel="0" collapsed="false">
      <c r="A11" s="10"/>
      <c r="B11" s="10"/>
      <c r="C11" s="23" t="n">
        <v>6</v>
      </c>
      <c r="D11" s="24" t="n">
        <v>0.0001413</v>
      </c>
      <c r="E11" s="25" t="n">
        <v>0.0403248573727864</v>
      </c>
      <c r="F11" s="25" t="n">
        <v>0.0403248573727864</v>
      </c>
      <c r="G11" s="25" t="n">
        <f aca="false">IF(H11=t0,1,IF(AND(H11&lt;=t_1,H11&gt;=t_1_),H11-t0,IF(AND(H11&lt;=t_2,H11&gt;=t_1),t_1-t0+((H11-t_1)*t_2-(H11^2-t_1^2)/2)/(t_2-t_1),IF(AND(H11&lt;=t_1_,H11&gt;=t_2_),t_1_-t0+((H11-t_1_)*t_2_-(H11^2-t_1_^2)/2)/(t_2_-t_1_),IF(H11&lt;=t0,t_1_-t0+((t_2_-t_1_)*t_2_-(t_2_^2-t_1_^2)/2)/(t_2_-t_1_),t_1-t0+((t_2-t_1)*t_2-(t_2^2-t_1^2)/2)/(t_2-t_1)))))/(H11-t0))</f>
        <v>0.428571428571429</v>
      </c>
      <c r="H11" s="26" t="n">
        <f aca="false">IF(B$5,0,C11)+tau</f>
        <v>1956</v>
      </c>
      <c r="I11" s="24" t="n">
        <f aca="false">$D11*EXP(-($F11*$G11+$E11*(1-$G11))*(H11-t0))</f>
        <v>0.000579551945786321</v>
      </c>
      <c r="J11" s="24" t="n">
        <v>0.8</v>
      </c>
      <c r="K11" s="24" t="n">
        <f aca="false">I11*J11</f>
        <v>0.000463641556629057</v>
      </c>
      <c r="L11" s="25" t="n">
        <v>0.8</v>
      </c>
      <c r="M11" s="24" t="n">
        <f aca="false">I11*L11</f>
        <v>0.000463641556629057</v>
      </c>
      <c r="N11" s="2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customFormat="false" ht="12.1" hidden="false" customHeight="false" outlineLevel="0" collapsed="false">
      <c r="A12" s="10"/>
      <c r="B12" s="10"/>
      <c r="C12" s="23" t="n">
        <v>7</v>
      </c>
      <c r="D12" s="24" t="n">
        <v>0.0001183</v>
      </c>
      <c r="E12" s="25" t="n">
        <v>0.0391269753222444</v>
      </c>
      <c r="F12" s="25" t="n">
        <v>0.0391269753222444</v>
      </c>
      <c r="G12" s="25" t="n">
        <f aca="false">IF(H12=t0,1,IF(AND(H12&lt;=t_1,H12&gt;=t_1_),H12-t0,IF(AND(H12&lt;=t_2,H12&gt;=t_1),t_1-t0+((H12-t_1)*t_2-(H12^2-t_1^2)/2)/(t_2-t_1),IF(AND(H12&lt;=t_1_,H12&gt;=t_2_),t_1_-t0+((H12-t_1_)*t_2_-(H12^2-t_1_^2)/2)/(t_2_-t_1_),IF(H12&lt;=t0,t_1_-t0+((t_2_-t_1_)*t_2_-(t_2_^2-t_1_^2)/2)/(t_2_-t_1_),t_1-t0+((t_2-t_1)*t_2-(t_2^2-t_1^2)/2)/(t_2-t_1)))))/(H12-t0))</f>
        <v>0.441176470588235</v>
      </c>
      <c r="H12" s="26" t="n">
        <f aca="false">IF(B$5,0,C12)+tau</f>
        <v>1957</v>
      </c>
      <c r="I12" s="24" t="n">
        <f aca="false">$D12*EXP(-($F12*$G12+$E12*(1-$G12))*(H12-t0))</f>
        <v>0.000447439320530355</v>
      </c>
      <c r="J12" s="24" t="n">
        <v>0.8</v>
      </c>
      <c r="K12" s="24" t="n">
        <f aca="false">I12*J12</f>
        <v>0.000357951456424284</v>
      </c>
      <c r="L12" s="25" t="n">
        <v>0.8</v>
      </c>
      <c r="M12" s="24" t="n">
        <f aca="false">I12*L12</f>
        <v>0.000357951456424284</v>
      </c>
      <c r="N12" s="2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customFormat="false" ht="12.1" hidden="false" customHeight="false" outlineLevel="0" collapsed="false">
      <c r="A13" s="10"/>
      <c r="B13" s="10"/>
      <c r="C13" s="23" t="n">
        <v>8</v>
      </c>
      <c r="D13" s="24" t="n">
        <v>0.0001066</v>
      </c>
      <c r="E13" s="25" t="n">
        <v>0.0382697173174771</v>
      </c>
      <c r="F13" s="25" t="n">
        <v>0.0382697173174771</v>
      </c>
      <c r="G13" s="25" t="n">
        <f aca="false">IF(H13=t0,1,IF(AND(H13&lt;=t_1,H13&gt;=t_1_),H13-t0,IF(AND(H13&lt;=t_2,H13&gt;=t_1),t_1-t0+((H13-t_1)*t_2-(H13^2-t_1^2)/2)/(t_2-t_1),IF(AND(H13&lt;=t_1_,H13&gt;=t_2_),t_1_-t0+((H13-t_1_)*t_2_-(H13^2-t_1_^2)/2)/(t_2_-t_1_),IF(H13&lt;=t0,t_1_-t0+((t_2_-t_1_)*t_2_-(t_2_^2-t_1_^2)/2)/(t_2_-t_1_),t_1-t0+((t_2-t_1)*t_2-(t_2^2-t_1^2)/2)/(t_2-t_1)))))/(H13-t0))</f>
        <v>0.454545454545455</v>
      </c>
      <c r="H13" s="26" t="n">
        <f aca="false">IF(B$5,0,C13)+tau</f>
        <v>1958</v>
      </c>
      <c r="I13" s="24" t="n">
        <f aca="false">$D13*EXP(-($F13*$G13+$E13*(1-$G13))*(H13-t0))</f>
        <v>0.000376901614241808</v>
      </c>
      <c r="J13" s="24" t="n">
        <v>0.8</v>
      </c>
      <c r="K13" s="24" t="n">
        <f aca="false">I13*J13</f>
        <v>0.000301521291393447</v>
      </c>
      <c r="L13" s="25" t="n">
        <v>0.8</v>
      </c>
      <c r="M13" s="24" t="n">
        <f aca="false">I13*L13</f>
        <v>0.000301521291393447</v>
      </c>
      <c r="N13" s="2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customFormat="false" ht="12.1" hidden="false" customHeight="false" outlineLevel="0" collapsed="false">
      <c r="A14" s="10"/>
      <c r="B14" s="10"/>
      <c r="C14" s="23" t="n">
        <v>9</v>
      </c>
      <c r="D14" s="24" t="n">
        <v>0.0001012</v>
      </c>
      <c r="E14" s="25" t="n">
        <v>0.0375563071959882</v>
      </c>
      <c r="F14" s="25" t="n">
        <v>0.0375563071959882</v>
      </c>
      <c r="G14" s="25" t="n">
        <f aca="false">IF(H14=t0,1,IF(AND(H14&lt;=t_1,H14&gt;=t_1_),H14-t0,IF(AND(H14&lt;=t_2,H14&gt;=t_1),t_1-t0+((H14-t_1)*t_2-(H14^2-t_1^2)/2)/(t_2-t_1),IF(AND(H14&lt;=t_1_,H14&gt;=t_2_),t_1_-t0+((H14-t_1_)*t_2_-(H14^2-t_1_^2)/2)/(t_2_-t_1_),IF(H14&lt;=t0,t_1_-t0+((t_2_-t_1_)*t_2_-(t_2_^2-t_1_^2)/2)/(t_2_-t_1_),t_1-t0+((t_2-t_1)*t_2-(t_2^2-t_1^2)/2)/(t_2-t_1)))))/(H14-t0))</f>
        <v>0.46875</v>
      </c>
      <c r="H14" s="26" t="n">
        <f aca="false">IF(B$5,0,C14)+tau</f>
        <v>1959</v>
      </c>
      <c r="I14" s="24" t="n">
        <f aca="false">$D14*EXP(-($F14*$G14+$E14*(1-$G14))*(H14-t0))</f>
        <v>0.000336601785791701</v>
      </c>
      <c r="J14" s="24" t="n">
        <v>0.8</v>
      </c>
      <c r="K14" s="24" t="n">
        <f aca="false">I14*J14</f>
        <v>0.000269281428633361</v>
      </c>
      <c r="L14" s="25" t="n">
        <v>0.8</v>
      </c>
      <c r="M14" s="24" t="n">
        <f aca="false">I14*L14</f>
        <v>0.000269281428633361</v>
      </c>
      <c r="N14" s="2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customFormat="false" ht="12.1" hidden="false" customHeight="false" outlineLevel="0" collapsed="false">
      <c r="A15" s="10"/>
      <c r="B15" s="10"/>
      <c r="C15" s="23" t="n">
        <v>10</v>
      </c>
      <c r="D15" s="24" t="n">
        <v>9.92E-005</v>
      </c>
      <c r="E15" s="25" t="n">
        <v>0.03667394928</v>
      </c>
      <c r="F15" s="25" t="n">
        <v>0.0369984</v>
      </c>
      <c r="G15" s="25" t="n">
        <f aca="false">IF(H15=t0,1,IF(AND(H15&lt;=t_1,H15&gt;=t_1_),H15-t0,IF(AND(H15&lt;=t_2,H15&gt;=t_1),t_1-t0+((H15-t_1)*t_2-(H15^2-t_1^2)/2)/(t_2-t_1),IF(AND(H15&lt;=t_1_,H15&gt;=t_2_),t_1_-t0+((H15-t_1_)*t_2_-(H15^2-t_1_^2)/2)/(t_2_-t_1_),IF(H15&lt;=t0,t_1_-t0+((t_2_-t_1_)*t_2_-(t_2_^2-t_1_^2)/2)/(t_2_-t_1_),t_1-t0+((t_2-t_1)*t_2-(t_2^2-t_1^2)/2)/(t_2-t_1)))))/(H15-t0))</f>
        <v>0.483870967741936</v>
      </c>
      <c r="H15" s="26" t="n">
        <f aca="false">IF(B$5,0,C15)+tau</f>
        <v>1960</v>
      </c>
      <c r="I15" s="24" t="n">
        <f aca="false">$D15*EXP(-($F15*$G15+$E15*(1-$G15))*(H15-t0))</f>
        <v>0.000310721559093671</v>
      </c>
      <c r="J15" s="24" t="n">
        <v>0.8</v>
      </c>
      <c r="K15" s="24" t="n">
        <f aca="false">I15*J15</f>
        <v>0.000248577247274937</v>
      </c>
      <c r="L15" s="25" t="n">
        <v>0.8</v>
      </c>
      <c r="M15" s="24" t="n">
        <f aca="false">I15*L15</f>
        <v>0.000248577247274937</v>
      </c>
      <c r="N15" s="2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customFormat="false" ht="12.1" hidden="false" customHeight="false" outlineLevel="0" collapsed="false">
      <c r="A16" s="10"/>
      <c r="B16" s="10"/>
      <c r="C16" s="23" t="n">
        <v>11</v>
      </c>
      <c r="D16" s="24" t="n">
        <v>0.0001005</v>
      </c>
      <c r="E16" s="25" t="n">
        <v>0.0356215813061646</v>
      </c>
      <c r="F16" s="25" t="n">
        <v>0.036432</v>
      </c>
      <c r="G16" s="25" t="n">
        <f aca="false">IF(H16=t0,1,IF(AND(H16&lt;=t_1,H16&gt;=t_1_),H16-t0,IF(AND(H16&lt;=t_2,H16&gt;=t_1),t_1-t0+((H16-t_1)*t_2-(H16^2-t_1^2)/2)/(t_2-t_1),IF(AND(H16&lt;=t_1_,H16&gt;=t_2_),t_1_-t0+((H16-t_1_)*t_2_-(H16^2-t_1_^2)/2)/(t_2_-t_1_),IF(H16&lt;=t0,t_1_-t0+((t_2_-t_1_)*t_2_-(t_2_^2-t_1_^2)/2)/(t_2_-t_1_),t_1-t0+((t_2-t_1)*t_2-(t_2^2-t_1^2)/2)/(t_2-t_1)))))/(H16-t0))</f>
        <v>0.5</v>
      </c>
      <c r="H16" s="26" t="n">
        <f aca="false">IF(B$5,0,C16)+tau</f>
        <v>1961</v>
      </c>
      <c r="I16" s="24" t="n">
        <f aca="false">$D16*EXP(-($F16*$G16+$E16*(1-$G16))*(H16-t0))</f>
        <v>0.000296178243504459</v>
      </c>
      <c r="J16" s="24" t="n">
        <v>0.8</v>
      </c>
      <c r="K16" s="24" t="n">
        <f aca="false">I16*J16</f>
        <v>0.000236942594803567</v>
      </c>
      <c r="L16" s="25" t="n">
        <v>0.8</v>
      </c>
      <c r="M16" s="24" t="n">
        <f aca="false">I16*L16</f>
        <v>0.000236942594803567</v>
      </c>
      <c r="N16" s="2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customFormat="false" ht="12.1" hidden="false" customHeight="false" outlineLevel="0" collapsed="false">
      <c r="A17" s="10"/>
      <c r="B17" s="10"/>
      <c r="C17" s="23" t="n">
        <v>12</v>
      </c>
      <c r="D17" s="24" t="n">
        <v>0.000107</v>
      </c>
      <c r="E17" s="25" t="n">
        <v>0.0344046249791861</v>
      </c>
      <c r="F17" s="25" t="n">
        <v>0.0359904</v>
      </c>
      <c r="G17" s="25" t="n">
        <f aca="false">IF(H17=t0,1,IF(AND(H17&lt;=t_1,H17&gt;=t_1_),H17-t0,IF(AND(H17&lt;=t_2,H17&gt;=t_1),t_1-t0+((H17-t_1)*t_2-(H17^2-t_1^2)/2)/(t_2-t_1),IF(AND(H17&lt;=t_1_,H17&gt;=t_2_),t_1_-t0+((H17-t_1_)*t_2_-(H17^2-t_1_^2)/2)/(t_2_-t_1_),IF(H17&lt;=t0,t_1_-t0+((t_2_-t_1_)*t_2_-(t_2_^2-t_1_^2)/2)/(t_2_-t_1_),t_1-t0+((t_2-t_1)*t_2-(t_2^2-t_1^2)/2)/(t_2-t_1)))))/(H17-t0))</f>
        <v>0.517241379310345</v>
      </c>
      <c r="H17" s="26" t="n">
        <f aca="false">IF(B$5,0,C17)+tau</f>
        <v>1962</v>
      </c>
      <c r="I17" s="24" t="n">
        <f aca="false">$D17*EXP(-($F17*$G17+$E17*(1-$G17))*(H17-t0))</f>
        <v>0.000297183437899853</v>
      </c>
      <c r="J17" s="24" t="n">
        <v>0.8</v>
      </c>
      <c r="K17" s="24" t="n">
        <f aca="false">I17*J17</f>
        <v>0.000237746750319882</v>
      </c>
      <c r="L17" s="25" t="n">
        <v>0.8</v>
      </c>
      <c r="M17" s="24" t="n">
        <f aca="false">I17*L17</f>
        <v>0.000237746750319882</v>
      </c>
      <c r="N17" s="2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customFormat="false" ht="12.1" hidden="false" customHeight="false" outlineLevel="0" collapsed="false">
      <c r="A18" s="10"/>
      <c r="B18" s="10"/>
      <c r="C18" s="23" t="n">
        <v>13</v>
      </c>
      <c r="D18" s="24" t="n">
        <v>0.0001205</v>
      </c>
      <c r="E18" s="25" t="n">
        <v>0.0330356125475103</v>
      </c>
      <c r="F18" s="25" t="n">
        <v>0.035616</v>
      </c>
      <c r="G18" s="25" t="n">
        <f aca="false">IF(H18=t0,1,IF(AND(H18&lt;=t_1,H18&gt;=t_1_),H18-t0,IF(AND(H18&lt;=t_2,H18&gt;=t_1),t_1-t0+((H18-t_1)*t_2-(H18^2-t_1^2)/2)/(t_2-t_1),IF(AND(H18&lt;=t_1_,H18&gt;=t_2_),t_1_-t0+((H18-t_1_)*t_2_-(H18^2-t_1_^2)/2)/(t_2_-t_1_),IF(H18&lt;=t0,t_1_-t0+((t_2_-t_1_)*t_2_-(t_2_^2-t_1_^2)/2)/(t_2_-t_1_),t_1-t0+((t_2-t_1)*t_2-(t_2^2-t_1^2)/2)/(t_2-t_1)))))/(H18-t0))</f>
        <v>0.535714285714286</v>
      </c>
      <c r="H18" s="26" t="n">
        <f aca="false">IF(B$5,0,C18)+tau</f>
        <v>1963</v>
      </c>
      <c r="I18" s="24" t="n">
        <f aca="false">$D18*EXP(-($F18*$G18+$E18*(1-$G18))*(H18-t0))</f>
        <v>0.000315876942744617</v>
      </c>
      <c r="J18" s="24" t="n">
        <v>0.8</v>
      </c>
      <c r="K18" s="24" t="n">
        <f aca="false">I18*J18</f>
        <v>0.000252701554195694</v>
      </c>
      <c r="L18" s="25" t="n">
        <v>0.8</v>
      </c>
      <c r="M18" s="24" t="n">
        <f aca="false">I18*L18</f>
        <v>0.000252701554195694</v>
      </c>
      <c r="N18" s="2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customFormat="false" ht="12.1" hidden="false" customHeight="false" outlineLevel="0" collapsed="false">
      <c r="A19" s="10"/>
      <c r="B19" s="10"/>
      <c r="C19" s="23" t="n">
        <v>14</v>
      </c>
      <c r="D19" s="24" t="n">
        <v>0.0001495</v>
      </c>
      <c r="E19" s="25" t="n">
        <v>0.0315648</v>
      </c>
      <c r="F19" s="25" t="n">
        <v>0.0353285088</v>
      </c>
      <c r="G19" s="25" t="n">
        <f aca="false">IF(H19=t0,1,IF(AND(H19&lt;=t_1,H19&gt;=t_1_),H19-t0,IF(AND(H19&lt;=t_2,H19&gt;=t_1),t_1-t0+((H19-t_1)*t_2-(H19^2-t_1^2)/2)/(t_2-t_1),IF(AND(H19&lt;=t_1_,H19&gt;=t_2_),t_1_-t0+((H19-t_1_)*t_2_-(H19^2-t_1_^2)/2)/(t_2_-t_1_),IF(H19&lt;=t0,t_1_-t0+((t_2_-t_1_)*t_2_-(t_2_^2-t_1_^2)/2)/(t_2_-t_1_),t_1-t0+((t_2-t_1)*t_2-(t_2^2-t_1^2)/2)/(t_2-t_1)))))/(H19-t0))</f>
        <v>0.555555555555556</v>
      </c>
      <c r="H19" s="26" t="n">
        <f aca="false">IF(B$5,0,C19)+tau</f>
        <v>1964</v>
      </c>
      <c r="I19" s="24" t="n">
        <f aca="false">$D19*EXP(-($F19*$G19+$E19*(1-$G19))*(H19-t0))</f>
        <v>0.000370925645036867</v>
      </c>
      <c r="J19" s="24" t="n">
        <v>0.8</v>
      </c>
      <c r="K19" s="24" t="n">
        <f aca="false">I19*J19</f>
        <v>0.000296740516029494</v>
      </c>
      <c r="L19" s="25" t="n">
        <v>0.8</v>
      </c>
      <c r="M19" s="24" t="n">
        <f aca="false">I19*L19</f>
        <v>0.000296740516029494</v>
      </c>
      <c r="N19" s="2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customFormat="false" ht="12.1" hidden="false" customHeight="false" outlineLevel="0" collapsed="false">
      <c r="A20" s="10"/>
      <c r="B20" s="10"/>
      <c r="C20" s="23" t="n">
        <v>15</v>
      </c>
      <c r="D20" s="24" t="n">
        <v>0.000207</v>
      </c>
      <c r="E20" s="25" t="n">
        <v>0.0301152</v>
      </c>
      <c r="F20" s="25" t="n">
        <v>0.0350799264</v>
      </c>
      <c r="G20" s="25" t="n">
        <f aca="false">IF(H20=t0,1,IF(AND(H20&lt;=t_1,H20&gt;=t_1_),H20-t0,IF(AND(H20&lt;=t_2,H20&gt;=t_1),t_1-t0+((H20-t_1)*t_2-(H20^2-t_1^2)/2)/(t_2-t_1),IF(AND(H20&lt;=t_1_,H20&gt;=t_2_),t_1_-t0+((H20-t_1_)*t_2_-(H20^2-t_1_^2)/2)/(t_2_-t_1_),IF(H20&lt;=t0,t_1_-t0+((t_2_-t_1_)*t_2_-(t_2_^2-t_1_^2)/2)/(t_2_-t_1_),t_1-t0+((t_2-t_1)*t_2-(t_2^2-t_1^2)/2)/(t_2-t_1)))))/(H20-t0))</f>
        <v>0.576923076923077</v>
      </c>
      <c r="H20" s="26" t="n">
        <f aca="false">IF(B$5,0,C20)+tau</f>
        <v>1965</v>
      </c>
      <c r="I20" s="24" t="n">
        <f aca="false">$D20*EXP(-($F20*$G20+$E20*(1-$G20))*(H20-t0))</f>
        <v>0.000487936312061421</v>
      </c>
      <c r="J20" s="24" t="n">
        <v>0.8</v>
      </c>
      <c r="K20" s="24" t="n">
        <f aca="false">I20*J20</f>
        <v>0.000390349049649137</v>
      </c>
      <c r="L20" s="25" t="n">
        <v>0.8</v>
      </c>
      <c r="M20" s="24" t="n">
        <f aca="false">I20*L20</f>
        <v>0.000390349049649137</v>
      </c>
      <c r="N20" s="2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customFormat="false" ht="12.1" hidden="false" customHeight="false" outlineLevel="0" collapsed="false">
      <c r="A21" s="10"/>
      <c r="B21" s="10"/>
      <c r="C21" s="23" t="n">
        <v>16</v>
      </c>
      <c r="D21" s="24" t="n">
        <v>0.0002816</v>
      </c>
      <c r="E21" s="25" t="n">
        <v>0.0290592</v>
      </c>
      <c r="F21" s="25" t="n">
        <v>0.034831344</v>
      </c>
      <c r="G21" s="25" t="n">
        <f aca="false">IF(H21=t0,1,IF(AND(H21&lt;=t_1,H21&gt;=t_1_),H21-t0,IF(AND(H21&lt;=t_2,H21&gt;=t_1),t_1-t0+((H21-t_1)*t_2-(H21^2-t_1^2)/2)/(t_2-t_1),IF(AND(H21&lt;=t_1_,H21&gt;=t_2_),t_1_-t0+((H21-t_1_)*t_2_-(H21^2-t_1_^2)/2)/(t_2_-t_1_),IF(H21&lt;=t0,t_1_-t0+((t_2_-t_1_)*t_2_-(t_2_^2-t_1_^2)/2)/(t_2_-t_1_),t_1-t0+((t_2-t_1)*t_2-(t_2^2-t_1^2)/2)/(t_2-t_1)))))/(H21-t0))</f>
        <v>0.6</v>
      </c>
      <c r="H21" s="26" t="n">
        <f aca="false">IF(B$5,0,C21)+tau</f>
        <v>1966</v>
      </c>
      <c r="I21" s="24" t="n">
        <f aca="false">$D21*EXP(-($F21*$G21+$E21*(1-$G21))*(H21-t0))</f>
        <v>0.000634952240519537</v>
      </c>
      <c r="J21" s="24" t="n">
        <v>0.8</v>
      </c>
      <c r="K21" s="24" t="n">
        <f aca="false">I21*J21</f>
        <v>0.00050796179241563</v>
      </c>
      <c r="L21" s="25" t="n">
        <v>0.8</v>
      </c>
      <c r="M21" s="24" t="n">
        <f aca="false">I21*L21</f>
        <v>0.00050796179241563</v>
      </c>
      <c r="N21" s="2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customFormat="false" ht="12.1" hidden="false" customHeight="false" outlineLevel="0" collapsed="false">
      <c r="A22" s="10"/>
      <c r="B22" s="10"/>
      <c r="C22" s="23" t="n">
        <v>17</v>
      </c>
      <c r="D22" s="24" t="n">
        <v>0.0003294</v>
      </c>
      <c r="E22" s="25" t="n">
        <v>0.02808</v>
      </c>
      <c r="F22" s="25" t="n">
        <v>0.0345827616</v>
      </c>
      <c r="G22" s="25" t="n">
        <f aca="false">IF(H22=t0,1,IF(AND(H22&lt;=t_1,H22&gt;=t_1_),H22-t0,IF(AND(H22&lt;=t_2,H22&gt;=t_1),t_1-t0+((H22-t_1)*t_2-(H22^2-t_1^2)/2)/(t_2-t_1),IF(AND(H22&lt;=t_1_,H22&gt;=t_2_),t_1_-t0+((H22-t_1_)*t_2_-(H22^2-t_1_^2)/2)/(t_2_-t_1_),IF(H22&lt;=t0,t_1_-t0+((t_2_-t_1_)*t_2_-(t_2_^2-t_1_^2)/2)/(t_2_-t_1_),t_1-t0+((t_2-t_1)*t_2-(t_2^2-t_1^2)/2)/(t_2-t_1)))))/(H22-t0))</f>
        <v>0.625</v>
      </c>
      <c r="H22" s="26" t="n">
        <f aca="false">IF(B$5,0,C22)+tau</f>
        <v>1967</v>
      </c>
      <c r="I22" s="24" t="n">
        <f aca="false">$D22*EXP(-($F22*$G22+$E22*(1-$G22))*(H22-t0))</f>
        <v>0.000712467460583573</v>
      </c>
      <c r="J22" s="24" t="n">
        <v>0.8</v>
      </c>
      <c r="K22" s="24" t="n">
        <f aca="false">I22*J22</f>
        <v>0.000569973968466858</v>
      </c>
      <c r="L22" s="25" t="n">
        <v>0.8</v>
      </c>
      <c r="M22" s="24" t="n">
        <f aca="false">I22*L22</f>
        <v>0.000569973968466858</v>
      </c>
      <c r="N22" s="2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customFormat="false" ht="12.1" hidden="false" customHeight="false" outlineLevel="0" collapsed="false">
      <c r="A23" s="10"/>
      <c r="B23" s="10"/>
      <c r="C23" s="23" t="n">
        <v>18</v>
      </c>
      <c r="D23" s="24" t="n">
        <v>0.0003751</v>
      </c>
      <c r="E23" s="25" t="n">
        <v>0.0274848</v>
      </c>
      <c r="F23" s="25" t="n">
        <v>0.0343341792</v>
      </c>
      <c r="G23" s="25" t="n">
        <f aca="false">IF(H23=t0,1,IF(AND(H23&lt;=t_1,H23&gt;=t_1_),H23-t0,IF(AND(H23&lt;=t_2,H23&gt;=t_1),t_1-t0+((H23-t_1)*t_2-(H23^2-t_1^2)/2)/(t_2-t_1),IF(AND(H23&lt;=t_1_,H23&gt;=t_2_),t_1_-t0+((H23-t_1_)*t_2_-(H23^2-t_1_^2)/2)/(t_2_-t_1_),IF(H23&lt;=t0,t_1_-t0+((t_2_-t_1_)*t_2_-(t_2_^2-t_1_^2)/2)/(t_2_-t_1_),t_1-t0+((t_2-t_1)*t_2-(t_2^2-t_1^2)/2)/(t_2-t_1)))))/(H23-t0))</f>
        <v>0.652173913043478</v>
      </c>
      <c r="H23" s="26" t="n">
        <f aca="false">IF(B$5,0,C23)+tau</f>
        <v>1968</v>
      </c>
      <c r="I23" s="24" t="n">
        <f aca="false">$D23*EXP(-($F23*$G23+$E23*(1-$G23))*(H23-t0))</f>
        <v>0.000782179102059069</v>
      </c>
      <c r="J23" s="24" t="n">
        <v>0.8</v>
      </c>
      <c r="K23" s="24" t="n">
        <f aca="false">I23*J23</f>
        <v>0.000625743281647255</v>
      </c>
      <c r="L23" s="25" t="n">
        <v>0.8</v>
      </c>
      <c r="M23" s="24" t="n">
        <f aca="false">I23*L23</f>
        <v>0.000625743281647255</v>
      </c>
      <c r="N23" s="2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customFormat="false" ht="12.1" hidden="false" customHeight="false" outlineLevel="0" collapsed="false">
      <c r="A24" s="10"/>
      <c r="B24" s="10"/>
      <c r="C24" s="23" t="n">
        <v>19</v>
      </c>
      <c r="D24" s="24" t="n">
        <v>0.0004028</v>
      </c>
      <c r="E24" s="25" t="n">
        <v>0.0271584</v>
      </c>
      <c r="F24" s="25" t="n">
        <v>0.0340855968</v>
      </c>
      <c r="G24" s="25" t="n">
        <f aca="false">IF(H24=t0,1,IF(AND(H24&lt;=t_1,H24&gt;=t_1_),H24-t0,IF(AND(H24&lt;=t_2,H24&gt;=t_1),t_1-t0+((H24-t_1)*t_2-(H24^2-t_1^2)/2)/(t_2-t_1),IF(AND(H24&lt;=t_1_,H24&gt;=t_2_),t_1_-t0+((H24-t_1_)*t_2_-(H24^2-t_1_^2)/2)/(t_2_-t_1_),IF(H24&lt;=t0,t_1_-t0+((t_2_-t_1_)*t_2_-(t_2_^2-t_1_^2)/2)/(t_2_-t_1_),t_1-t0+((t_2-t_1)*t_2-(t_2^2-t_1^2)/2)/(t_2-t_1)))))/(H24-t0))</f>
        <v>0.681818181818182</v>
      </c>
      <c r="H24" s="26" t="n">
        <f aca="false">IF(B$5,0,C24)+tau</f>
        <v>1969</v>
      </c>
      <c r="I24" s="24" t="n">
        <f aca="false">$D24*EXP(-($F24*$G24+$E24*(1-$G24))*(H24-t0))</f>
        <v>0.000812270093928818</v>
      </c>
      <c r="J24" s="24" t="n">
        <v>0.8</v>
      </c>
      <c r="K24" s="24" t="n">
        <f aca="false">I24*J24</f>
        <v>0.000649816075143054</v>
      </c>
      <c r="L24" s="25" t="n">
        <v>0.8</v>
      </c>
      <c r="M24" s="24" t="n">
        <f aca="false">I24*L24</f>
        <v>0.000649816075143054</v>
      </c>
      <c r="N24" s="2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customFormat="false" ht="12.1" hidden="false" customHeight="false" outlineLevel="0" collapsed="false">
      <c r="A25" s="10"/>
      <c r="B25" s="10"/>
      <c r="C25" s="23" t="n">
        <v>20</v>
      </c>
      <c r="D25" s="24" t="n">
        <v>0.0004047</v>
      </c>
      <c r="E25" s="25" t="n">
        <v>0.02680536</v>
      </c>
      <c r="F25" s="25" t="n">
        <v>0.0338370144</v>
      </c>
      <c r="G25" s="25" t="n">
        <f aca="false">IF(H25=t0,1,IF(AND(H25&lt;=t_1,H25&gt;=t_1_),H25-t0,IF(AND(H25&lt;=t_2,H25&gt;=t_1),t_1-t0+((H25-t_1)*t_2-(H25^2-t_1^2)/2)/(t_2-t_1),IF(AND(H25&lt;=t_1_,H25&gt;=t_2_),t_1_-t0+((H25-t_1_)*t_2_-(H25^2-t_1_^2)/2)/(t_2_-t_1_),IF(H25&lt;=t0,t_1_-t0+((t_2_-t_1_)*t_2_-(t_2_^2-t_1_^2)/2)/(t_2_-t_1_),t_1-t0+((t_2-t_1)*t_2-(t_2^2-t_1^2)/2)/(t_2-t_1)))))/(H25-t0))</f>
        <v>0.714285714285714</v>
      </c>
      <c r="H25" s="26" t="n">
        <f aca="false">IF(B$5,0,C25)+tau</f>
        <v>1970</v>
      </c>
      <c r="I25" s="24" t="n">
        <f aca="false">$D25*EXP(-($F25*$G25+$E25*(1-$G25))*(H25-t0))</f>
        <v>0.000789605479655522</v>
      </c>
      <c r="J25" s="24" t="n">
        <v>0.8</v>
      </c>
      <c r="K25" s="24" t="n">
        <f aca="false">I25*J25</f>
        <v>0.000631684383724417</v>
      </c>
      <c r="L25" s="25" t="n">
        <v>0.8</v>
      </c>
      <c r="M25" s="24" t="n">
        <f aca="false">I25*L25</f>
        <v>0.000631684383724417</v>
      </c>
      <c r="N25" s="2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customFormat="false" ht="12.1" hidden="false" customHeight="false" outlineLevel="0" collapsed="false">
      <c r="A26" s="10"/>
      <c r="B26" s="10"/>
      <c r="C26" s="23" t="n">
        <v>21</v>
      </c>
      <c r="D26" s="24" t="n">
        <v>0.0003893</v>
      </c>
      <c r="E26" s="25" t="n">
        <v>0.0265969632</v>
      </c>
      <c r="F26" s="25" t="n">
        <v>0.033588432</v>
      </c>
      <c r="G26" s="25" t="n">
        <f aca="false">IF(H26=t0,1,IF(AND(H26&lt;=t_1,H26&gt;=t_1_),H26-t0,IF(AND(H26&lt;=t_2,H26&gt;=t_1),t_1-t0+((H26-t_1)*t_2-(H26^2-t_1^2)/2)/(t_2-t_1),IF(AND(H26&lt;=t_1_,H26&gt;=t_2_),t_1_-t0+((H26-t_1_)*t_2_-(H26^2-t_1_^2)/2)/(t_2_-t_1_),IF(H26&lt;=t0,t_1_-t0+((t_2_-t_1_)*t_2_-(t_2_^2-t_1_^2)/2)/(t_2_-t_1_),t_1-t0+((t_2-t_1)*t_2-(t_2^2-t_1^2)/2)/(t_2-t_1)))))/(H26-t0))</f>
        <v>0.75</v>
      </c>
      <c r="H26" s="26" t="n">
        <f aca="false">IF(B$5,0,C26)+tau</f>
        <v>1971</v>
      </c>
      <c r="I26" s="24" t="n">
        <f aca="false">$D26*EXP(-($F26*$G26+$E26*(1-$G26))*(H26-t0))</f>
        <v>0.000735949535599369</v>
      </c>
      <c r="J26" s="24" t="n">
        <v>0.8</v>
      </c>
      <c r="K26" s="24" t="n">
        <f aca="false">I26*J26</f>
        <v>0.000588759628479495</v>
      </c>
      <c r="L26" s="25" t="n">
        <v>0.8</v>
      </c>
      <c r="M26" s="24" t="n">
        <f aca="false">I26*L26</f>
        <v>0.000588759628479495</v>
      </c>
      <c r="N26" s="2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customFormat="false" ht="12.1" hidden="false" customHeight="false" outlineLevel="0" collapsed="false">
      <c r="A27" s="10"/>
      <c r="B27" s="10"/>
      <c r="C27" s="23" t="n">
        <v>22</v>
      </c>
      <c r="D27" s="24" t="n">
        <v>0.0003696</v>
      </c>
      <c r="E27" s="25" t="n">
        <v>0.0263868576</v>
      </c>
      <c r="F27" s="25" t="n">
        <v>0.033341616</v>
      </c>
      <c r="G27" s="25" t="n">
        <f aca="false">IF(H27=t0,1,IF(AND(H27&lt;=t_1,H27&gt;=t_1_),H27-t0,IF(AND(H27&lt;=t_2,H27&gt;=t_1),t_1-t0+((H27-t_1)*t_2-(H27^2-t_1^2)/2)/(t_2-t_1),IF(AND(H27&lt;=t_1_,H27&gt;=t_2_),t_1_-t0+((H27-t_1_)*t_2_-(H27^2-t_1_^2)/2)/(t_2_-t_1_),IF(H27&lt;=t0,t_1_-t0+((t_2_-t_1_)*t_2_-(t_2_^2-t_1_^2)/2)/(t_2_-t_1_),t_1-t0+((t_2-t_1)*t_2-(t_2^2-t_1^2)/2)/(t_2-t_1)))))/(H27-t0))</f>
        <v>0.786842105263158</v>
      </c>
      <c r="H27" s="26" t="n">
        <f aca="false">IF(B$5,0,C27)+tau</f>
        <v>1972</v>
      </c>
      <c r="I27" s="24" t="n">
        <f aca="false">$D27*EXP(-($F27*$G27+$E27*(1-$G27))*(H27-t0))</f>
        <v>0.000677050099403606</v>
      </c>
      <c r="J27" s="24" t="n">
        <v>0.8</v>
      </c>
      <c r="K27" s="24" t="n">
        <f aca="false">I27*J27</f>
        <v>0.000541640079522885</v>
      </c>
      <c r="L27" s="25" t="n">
        <v>0.8</v>
      </c>
      <c r="M27" s="24" t="n">
        <f aca="false">I27*L27</f>
        <v>0.000541640079522885</v>
      </c>
      <c r="N27" s="2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customFormat="false" ht="12.1" hidden="false" customHeight="false" outlineLevel="0" collapsed="false">
      <c r="A28" s="10"/>
      <c r="B28" s="10"/>
      <c r="C28" s="23" t="n">
        <v>23</v>
      </c>
      <c r="D28" s="24" t="n">
        <v>0.0003553</v>
      </c>
      <c r="E28" s="25" t="n">
        <v>0.0261750336</v>
      </c>
      <c r="F28" s="25" t="n">
        <v>0.0330964608</v>
      </c>
      <c r="G28" s="25" t="n">
        <f aca="false">IF(H28=t0,1,IF(AND(H28&lt;=t_1,H28&gt;=t_1_),H28-t0,IF(AND(H28&lt;=t_2,H28&gt;=t_1),t_1-t0+((H28-t_1)*t_2-(H28^2-t_1^2)/2)/(t_2-t_1),IF(AND(H28&lt;=t_1_,H28&gt;=t_2_),t_1_-t0+((H28-t_1_)*t_2_-(H28^2-t_1_^2)/2)/(t_2_-t_1_),IF(H28&lt;=t0,t_1_-t0+((t_2_-t_1_)*t_2_-(t_2_^2-t_1_^2)/2)/(t_2_-t_1_),t_1-t0+((t_2-t_1)*t_2-(t_2^2-t_1^2)/2)/(t_2-t_1)))))/(H28-t0))</f>
        <v>0.822222222222222</v>
      </c>
      <c r="H28" s="26" t="n">
        <f aca="false">IF(B$5,0,C28)+tau</f>
        <v>1973</v>
      </c>
      <c r="I28" s="24" t="n">
        <f aca="false">$D28*EXP(-($F28*$G28+$E28*(1-$G28))*(H28-t0))</f>
        <v>0.000630523376209489</v>
      </c>
      <c r="J28" s="24" t="n">
        <v>0.8</v>
      </c>
      <c r="K28" s="24" t="n">
        <f aca="false">I28*J28</f>
        <v>0.000504418700967591</v>
      </c>
      <c r="L28" s="25" t="n">
        <v>0.8</v>
      </c>
      <c r="M28" s="24" t="n">
        <f aca="false">I28*L28</f>
        <v>0.000504418700967591</v>
      </c>
      <c r="N28" s="2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customFormat="false" ht="12.1" hidden="false" customHeight="false" outlineLevel="0" collapsed="false">
      <c r="A29" s="10"/>
      <c r="B29" s="10"/>
      <c r="C29" s="23" t="n">
        <v>24</v>
      </c>
      <c r="D29" s="24" t="n">
        <v>0.0003446</v>
      </c>
      <c r="E29" s="25" t="n">
        <v>0.0259614912</v>
      </c>
      <c r="F29" s="25" t="n">
        <v>0.0328528608</v>
      </c>
      <c r="G29" s="25" t="n">
        <f aca="false">IF(H29=t0,1,IF(AND(H29&lt;=t_1,H29&gt;=t_1_),H29-t0,IF(AND(H29&lt;=t_2,H29&gt;=t_1),t_1-t0+((H29-t_1)*t_2-(H29^2-t_1^2)/2)/(t_2-t_1),IF(AND(H29&lt;=t_1_,H29&gt;=t_2_),t_1_-t0+((H29-t_1_)*t_2_-(H29^2-t_1_^2)/2)/(t_2_-t_1_),IF(H29&lt;=t0,t_1_-t0+((t_2_-t_1_)*t_2_-(t_2_^2-t_1_^2)/2)/(t_2_-t_1_),t_1-t0+((t_2-t_1)*t_2-(t_2^2-t_1^2)/2)/(t_2-t_1)))))/(H29-t0))</f>
        <v>0.855882352941176</v>
      </c>
      <c r="H29" s="26" t="n">
        <f aca="false">IF(B$5,0,C29)+tau</f>
        <v>1974</v>
      </c>
      <c r="I29" s="24" t="n">
        <f aca="false">$D29*EXP(-($F29*$G29+$E29*(1-$G29))*(H29-t0))</f>
        <v>0.000592291612434475</v>
      </c>
      <c r="J29" s="24" t="n">
        <v>0.8</v>
      </c>
      <c r="K29" s="24" t="n">
        <f aca="false">I29*J29</f>
        <v>0.00047383328994758</v>
      </c>
      <c r="L29" s="25" t="n">
        <v>0.8</v>
      </c>
      <c r="M29" s="24" t="n">
        <f aca="false">I29*L29</f>
        <v>0.00047383328994758</v>
      </c>
      <c r="N29" s="2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</row>
    <row r="30" customFormat="false" ht="12.1" hidden="false" customHeight="false" outlineLevel="0" collapsed="false">
      <c r="A30" s="10"/>
      <c r="B30" s="10"/>
      <c r="C30" s="23" t="n">
        <v>25</v>
      </c>
      <c r="D30" s="24" t="n">
        <v>0.0003383</v>
      </c>
      <c r="E30" s="25" t="n">
        <v>0.0257462016</v>
      </c>
      <c r="F30" s="25" t="n">
        <v>0.0326107008</v>
      </c>
      <c r="G30" s="25" t="n">
        <f aca="false">IF(H30=t0,1,IF(AND(H30&lt;=t_1,H30&gt;=t_1_),H30-t0,IF(AND(H30&lt;=t_2,H30&gt;=t_1),t_1-t0+((H30-t_1)*t_2-(H30^2-t_1^2)/2)/(t_2-t_1),IF(AND(H30&lt;=t_1_,H30&gt;=t_2_),t_1_-t0+((H30-t_1_)*t_2_-(H30^2-t_1_^2)/2)/(t_2_-t_1_),IF(H30&lt;=t0,t_1_-t0+((t_2_-t_1_)*t_2_-(t_2_^2-t_1_^2)/2)/(t_2_-t_1_),t_1-t0+((t_2-t_1)*t_2-(t_2^2-t_1^2)/2)/(t_2-t_1)))))/(H30-t0))</f>
        <v>0.8875</v>
      </c>
      <c r="H30" s="26" t="n">
        <f aca="false">IF(B$5,0,C30)+tau</f>
        <v>1975</v>
      </c>
      <c r="I30" s="24" t="n">
        <f aca="false">$D30*EXP(-($F30*$G30+$E30*(1-$G30))*(H30-t0))</f>
        <v>0.000563038601665652</v>
      </c>
      <c r="J30" s="24" t="n">
        <v>0.8</v>
      </c>
      <c r="K30" s="24" t="n">
        <f aca="false">I30*J30</f>
        <v>0.000450430881332522</v>
      </c>
      <c r="L30" s="25" t="n">
        <v>0.8</v>
      </c>
      <c r="M30" s="24" t="n">
        <f aca="false">I30*L30</f>
        <v>0.000450430881332522</v>
      </c>
      <c r="N30" s="2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</row>
    <row r="31" customFormat="false" ht="12.1" hidden="false" customHeight="false" outlineLevel="0" collapsed="false">
      <c r="A31" s="10"/>
      <c r="B31" s="10"/>
      <c r="C31" s="23" t="n">
        <v>26</v>
      </c>
      <c r="D31" s="24" t="n">
        <v>0.0003501</v>
      </c>
      <c r="E31" s="25" t="n">
        <v>0.0255291552</v>
      </c>
      <c r="F31" s="25" t="n">
        <v>0.0323698752</v>
      </c>
      <c r="G31" s="25" t="n">
        <f aca="false">IF(H31=t0,1,IF(AND(H31&lt;=t_1,H31&gt;=t_1_),H31-t0,IF(AND(H31&lt;=t_2,H31&gt;=t_1),t_1-t0+((H31-t_1)*t_2-(H31^2-t_1^2)/2)/(t_2-t_1),IF(AND(H31&lt;=t_1_,H31&gt;=t_2_),t_1_-t0+((H31-t_1_)*t_2_-(H31^2-t_1_^2)/2)/(t_2_-t_1_),IF(H31&lt;=t0,t_1_-t0+((t_2_-t_1_)*t_2_-(t_2_^2-t_1_^2)/2)/(t_2_-t_1_),t_1-t0+((t_2-t_1)*t_2-(t_2^2-t_1^2)/2)/(t_2-t_1)))))/(H31-t0))</f>
        <v>0.916666666666667</v>
      </c>
      <c r="H31" s="26" t="n">
        <f aca="false">IF(B$5,0,C31)+tau</f>
        <v>1976</v>
      </c>
      <c r="I31" s="24" t="n">
        <f aca="false">$D31*EXP(-($F31*$G31+$E31*(1-$G31))*(H31-t0))</f>
        <v>0.000564091265100236</v>
      </c>
      <c r="J31" s="24" t="n">
        <v>0.8</v>
      </c>
      <c r="K31" s="24" t="n">
        <f aca="false">I31*J31</f>
        <v>0.000451273012080188</v>
      </c>
      <c r="L31" s="25" t="n">
        <v>0.8</v>
      </c>
      <c r="M31" s="24" t="n">
        <f aca="false">I31*L31</f>
        <v>0.000451273012080188</v>
      </c>
      <c r="N31" s="2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</row>
    <row r="32" customFormat="false" ht="12.1" hidden="false" customHeight="false" outlineLevel="0" collapsed="false">
      <c r="A32" s="10"/>
      <c r="B32" s="10"/>
      <c r="C32" s="23" t="n">
        <v>27</v>
      </c>
      <c r="D32" s="24" t="n">
        <v>0.0003747</v>
      </c>
      <c r="E32" s="25" t="n">
        <v>0.0253103616</v>
      </c>
      <c r="F32" s="25" t="n">
        <v>0.0321302688</v>
      </c>
      <c r="G32" s="25" t="n">
        <f aca="false">IF(H32=t0,1,IF(AND(H32&lt;=t_1,H32&gt;=t_1_),H32-t0,IF(AND(H32&lt;=t_2,H32&gt;=t_1),t_1-t0+((H32-t_1)*t_2-(H32^2-t_1^2)/2)/(t_2-t_1),IF(AND(H32&lt;=t_1_,H32&gt;=t_2_),t_1_-t0+((H32-t_1_)*t_2_-(H32^2-t_1_^2)/2)/(t_2_-t_1_),IF(H32&lt;=t0,t_1_-t0+((t_2_-t_1_)*t_2_-(t_2_^2-t_1_^2)/2)/(t_2_-t_1_),t_1-t0+((t_2-t_1)*t_2-(t_2^2-t_1^2)/2)/(t_2-t_1)))))/(H32-t0))</f>
        <v>0.942857142857143</v>
      </c>
      <c r="H32" s="26" t="n">
        <f aca="false">IF(B$5,0,C32)+tau</f>
        <v>1977</v>
      </c>
      <c r="I32" s="24" t="n">
        <f aca="false">$D32*EXP(-($F32*$G32+$E32*(1-$G32))*(H32-t0))</f>
        <v>0.00058434615782985</v>
      </c>
      <c r="J32" s="24" t="n">
        <v>0.8</v>
      </c>
      <c r="K32" s="24" t="n">
        <f aca="false">I32*J32</f>
        <v>0.00046747692626388</v>
      </c>
      <c r="L32" s="25" t="n">
        <v>0.8</v>
      </c>
      <c r="M32" s="24" t="n">
        <f aca="false">I32*L32</f>
        <v>0.00046747692626388</v>
      </c>
      <c r="N32" s="2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</row>
    <row r="33" customFormat="false" ht="12.1" hidden="false" customHeight="false" outlineLevel="0" collapsed="false">
      <c r="A33" s="10"/>
      <c r="B33" s="10"/>
      <c r="C33" s="23" t="n">
        <v>28</v>
      </c>
      <c r="D33" s="24" t="n">
        <v>0.0004077</v>
      </c>
      <c r="E33" s="25" t="n">
        <v>0.025089792</v>
      </c>
      <c r="F33" s="25" t="n">
        <v>0.0318917664</v>
      </c>
      <c r="G33" s="25" t="n">
        <f aca="false">IF(H33=t0,1,IF(AND(H33&lt;=t_1,H33&gt;=t_1_),H33-t0,IF(AND(H33&lt;=t_2,H33&gt;=t_1),t_1-t0+((H33-t_1)*t_2-(H33^2-t_1^2)/2)/(t_2-t_1),IF(AND(H33&lt;=t_1_,H33&gt;=t_2_),t_1_-t0+((H33-t_1_)*t_2_-(H33^2-t_1_^2)/2)/(t_2_-t_1_),IF(H33&lt;=t0,t_1_-t0+((t_2_-t_1_)*t_2_-(t_2_^2-t_1_^2)/2)/(t_2_-t_1_),t_1-t0+((t_2-t_1)*t_2-(t_2^2-t_1^2)/2)/(t_2-t_1)))))/(H33-t0))</f>
        <v>0.965384615384615</v>
      </c>
      <c r="H33" s="26" t="n">
        <f aca="false">IF(B$5,0,C33)+tau</f>
        <v>1978</v>
      </c>
      <c r="I33" s="24" t="n">
        <f aca="false">$D33*EXP(-($F33*$G33+$E33*(1-$G33))*(H33-t0))</f>
        <v>0.000615271531219098</v>
      </c>
      <c r="J33" s="24" t="n">
        <v>0.8</v>
      </c>
      <c r="K33" s="24" t="n">
        <f aca="false">I33*J33</f>
        <v>0.000492217224975278</v>
      </c>
      <c r="L33" s="25" t="n">
        <v>0.8</v>
      </c>
      <c r="M33" s="24" t="n">
        <f aca="false">I33*L33</f>
        <v>0.000492217224975278</v>
      </c>
      <c r="N33" s="2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</row>
    <row r="34" customFormat="false" ht="12.1" hidden="false" customHeight="false" outlineLevel="0" collapsed="false">
      <c r="A34" s="10"/>
      <c r="B34" s="10"/>
      <c r="C34" s="23" t="n">
        <v>29</v>
      </c>
      <c r="D34" s="24" t="n">
        <v>0.0004413</v>
      </c>
      <c r="E34" s="25" t="n">
        <v>0.0248674368</v>
      </c>
      <c r="F34" s="25" t="n">
        <v>0.031654272</v>
      </c>
      <c r="G34" s="25" t="n">
        <f aca="false">IF(H34=t0,1,IF(AND(H34&lt;=t_1,H34&gt;=t_1_),H34-t0,IF(AND(H34&lt;=t_2,H34&gt;=t_1),t_1-t0+((H34-t_1)*t_2-(H34^2-t_1^2)/2)/(t_2-t_1),IF(AND(H34&lt;=t_1_,H34&gt;=t_2_),t_1_-t0+((H34-t_1_)*t_2_-(H34^2-t_1_^2)/2)/(t_2_-t_1_),IF(H34&lt;=t0,t_1_-t0+((t_2_-t_1_)*t_2_-(t_2_^2-t_1_^2)/2)/(t_2_-t_1_),t_1-t0+((t_2-t_1)*t_2-(t_2^2-t_1^2)/2)/(t_2-t_1)))))/(H34-t0))</f>
        <v>0.983333333333333</v>
      </c>
      <c r="H34" s="26" t="n">
        <f aca="false">IF(B$5,0,C34)+tau</f>
        <v>1979</v>
      </c>
      <c r="I34" s="24" t="n">
        <f aca="false">$D34*EXP(-($F34*$G34+$E34*(1-$G34))*(H34-t0))</f>
        <v>0.000644335023225542</v>
      </c>
      <c r="J34" s="24" t="n">
        <v>0.8</v>
      </c>
      <c r="K34" s="24" t="n">
        <f aca="false">I34*J34</f>
        <v>0.000515468018580433</v>
      </c>
      <c r="L34" s="25" t="n">
        <v>0.8</v>
      </c>
      <c r="M34" s="24" t="n">
        <f aca="false">I34*L34</f>
        <v>0.000515468018580433</v>
      </c>
      <c r="N34" s="2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</row>
    <row r="35" customFormat="false" ht="12.1" hidden="false" customHeight="false" outlineLevel="0" collapsed="false">
      <c r="A35" s="10"/>
      <c r="B35" s="10"/>
      <c r="C35" s="23" t="n">
        <v>30</v>
      </c>
      <c r="D35" s="24" t="n">
        <v>0.0004719</v>
      </c>
      <c r="E35" s="25" t="n">
        <v>0.0246433056</v>
      </c>
      <c r="F35" s="25" t="n">
        <v>0.0314176704</v>
      </c>
      <c r="G35" s="25" t="n">
        <f aca="false">IF(H35=t0,1,IF(AND(H35&lt;=t_1,H35&gt;=t_1_),H35-t0,IF(AND(H35&lt;=t_2,H35&gt;=t_1),t_1-t0+((H35-t_1)*t_2-(H35^2-t_1^2)/2)/(t_2-t_1),IF(AND(H35&lt;=t_1_,H35&gt;=t_2_),t_1_-t0+((H35-t_1_)*t_2_-(H35^2-t_1_^2)/2)/(t_2_-t_1_),IF(H35&lt;=t0,t_1_-t0+((t_2_-t_1_)*t_2_-(t_2_^2-t_1_^2)/2)/(t_2_-t_1_),t_1-t0+((t_2-t_1)*t_2-(t_2^2-t_1^2)/2)/(t_2-t_1)))))/(H35-t0))</f>
        <v>0.995454545454545</v>
      </c>
      <c r="H35" s="26" t="n">
        <f aca="false">IF(B$5,0,C35)+tau</f>
        <v>1980</v>
      </c>
      <c r="I35" s="24" t="n">
        <f aca="false">$D35*EXP(-($F35*$G35+$E35*(1-$G35))*(H35-t0))</f>
        <v>0.000666488413180557</v>
      </c>
      <c r="J35" s="24" t="n">
        <v>0.8</v>
      </c>
      <c r="K35" s="24" t="n">
        <f aca="false">I35*J35</f>
        <v>0.000533190730544446</v>
      </c>
      <c r="L35" s="25" t="n">
        <v>0.8</v>
      </c>
      <c r="M35" s="24" t="n">
        <f aca="false">I35*L35</f>
        <v>0.000533190730544446</v>
      </c>
      <c r="N35" s="2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</row>
    <row r="36" customFormat="false" ht="12.1" hidden="false" customHeight="false" outlineLevel="0" collapsed="false">
      <c r="A36" s="10"/>
      <c r="B36" s="10"/>
      <c r="C36" s="23" t="n">
        <v>31</v>
      </c>
      <c r="D36" s="24" t="n">
        <v>0.0005098</v>
      </c>
      <c r="E36" s="25" t="n">
        <v>0.02441736</v>
      </c>
      <c r="F36" s="25" t="n">
        <v>0.031181856</v>
      </c>
      <c r="G36" s="25" t="n">
        <f aca="false">IF(H36=t0,1,IF(AND(H36&lt;=t_1,H36&gt;=t_1_),H36-t0,IF(AND(H36&lt;=t_2,H36&gt;=t_1),t_1-t0+((H36-t_1)*t_2-(H36^2-t_1^2)/2)/(t_2-t_1),IF(AND(H36&lt;=t_1_,H36&gt;=t_2_),t_1_-t0+((H36-t_1_)*t_2_-(H36^2-t_1_^2)/2)/(t_2_-t_1_),IF(H36&lt;=t0,t_1_-t0+((t_2_-t_1_)*t_2_-(t_2_^2-t_1_^2)/2)/(t_2_-t_1_),t_1-t0+((t_2-t_1)*t_2-(t_2^2-t_1^2)/2)/(t_2-t_1)))))/(H36-t0))</f>
        <v>1</v>
      </c>
      <c r="H36" s="26" t="n">
        <f aca="false">IF(B$5,0,C36)+tau</f>
        <v>1981</v>
      </c>
      <c r="I36" s="24" t="n">
        <f aca="false">$D36*EXP(-($F36*$G36+$E36*(1-$G36))*(H36-t0))</f>
        <v>0.00069633930723992</v>
      </c>
      <c r="J36" s="24" t="n">
        <v>0.8</v>
      </c>
      <c r="K36" s="24" t="n">
        <f aca="false">I36*J36</f>
        <v>0.000557071445791936</v>
      </c>
      <c r="L36" s="25" t="n">
        <v>0.8</v>
      </c>
      <c r="M36" s="24" t="n">
        <f aca="false">I36*L36</f>
        <v>0.000557071445791936</v>
      </c>
      <c r="N36" s="2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</row>
    <row r="37" customFormat="false" ht="12.1" hidden="false" customHeight="false" outlineLevel="0" collapsed="false">
      <c r="A37" s="10"/>
      <c r="B37" s="10"/>
      <c r="C37" s="23" t="n">
        <v>32</v>
      </c>
      <c r="D37" s="24" t="n">
        <v>0.0005565</v>
      </c>
      <c r="E37" s="25" t="n">
        <v>0.0241896096</v>
      </c>
      <c r="F37" s="25" t="n">
        <v>0.030946704</v>
      </c>
      <c r="G37" s="25" t="n">
        <f aca="false">IF(H37=t0,1,IF(AND(H37&lt;=t_1,H37&gt;=t_1_),H37-t0,IF(AND(H37&lt;=t_2,H37&gt;=t_1),t_1-t0+((H37-t_1)*t_2-(H37^2-t_1^2)/2)/(t_2-t_1),IF(AND(H37&lt;=t_1_,H37&gt;=t_2_),t_1_-t0+((H37-t_1_)*t_2_-(H37^2-t_1_^2)/2)/(t_2_-t_1_),IF(H37&lt;=t0,t_1_-t0+((t_2_-t_1_)*t_2_-(t_2_^2-t_1_^2)/2)/(t_2_-t_1_),t_1-t0+((t_2-t_1)*t_2-(t_2^2-t_1^2)/2)/(t_2-t_1)))))/(H37-t0))</f>
        <v>1</v>
      </c>
      <c r="H37" s="26" t="n">
        <f aca="false">IF(B$5,0,C37)+tau</f>
        <v>1982</v>
      </c>
      <c r="I37" s="24" t="n">
        <f aca="false">$D37*EXP(-($F37*$G37+$E37*(1-$G37))*(H37-t0))</f>
        <v>0.000735233037449889</v>
      </c>
      <c r="J37" s="24" t="n">
        <v>0.8</v>
      </c>
      <c r="K37" s="24" t="n">
        <f aca="false">I37*J37</f>
        <v>0.000588186429959911</v>
      </c>
      <c r="L37" s="25" t="n">
        <v>0.8</v>
      </c>
      <c r="M37" s="24" t="n">
        <f aca="false">I37*L37</f>
        <v>0.000588186429959911</v>
      </c>
      <c r="N37" s="2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</row>
    <row r="38" customFormat="false" ht="12.1" hidden="false" customHeight="false" outlineLevel="0" collapsed="false">
      <c r="A38" s="10"/>
      <c r="B38" s="10"/>
      <c r="C38" s="23" t="n">
        <v>33</v>
      </c>
      <c r="D38" s="24" t="n">
        <v>0.0006056</v>
      </c>
      <c r="E38" s="25" t="n">
        <v>0.0239600352</v>
      </c>
      <c r="F38" s="25" t="n">
        <v>0.030712128</v>
      </c>
      <c r="G38" s="25" t="n">
        <f aca="false">IF(H38=t0,1,IF(AND(H38&lt;=t_1,H38&gt;=t_1_),H38-t0,IF(AND(H38&lt;=t_2,H38&gt;=t_1),t_1-t0+((H38-t_1)*t_2-(H38^2-t_1^2)/2)/(t_2-t_1),IF(AND(H38&lt;=t_1_,H38&gt;=t_2_),t_1_-t0+((H38-t_1_)*t_2_-(H38^2-t_1_^2)/2)/(t_2_-t_1_),IF(H38&lt;=t0,t_1_-t0+((t_2_-t_1_)*t_2_-(t_2_^2-t_1_^2)/2)/(t_2_-t_1_),t_1-t0+((t_2-t_1)*t_2-(t_2^2-t_1^2)/2)/(t_2-t_1)))))/(H38-t0))</f>
        <v>1</v>
      </c>
      <c r="H38" s="26" t="n">
        <f aca="false">IF(B$5,0,C38)+tau</f>
        <v>1983</v>
      </c>
      <c r="I38" s="24" t="n">
        <f aca="false">$D38*EXP(-($F38*$G38+$E38*(1-$G38))*(H38-t0))</f>
        <v>0.000774266961889535</v>
      </c>
      <c r="J38" s="24" t="n">
        <v>0.8</v>
      </c>
      <c r="K38" s="24" t="n">
        <f aca="false">I38*J38</f>
        <v>0.000619413569511628</v>
      </c>
      <c r="L38" s="25" t="n">
        <v>0.8</v>
      </c>
      <c r="M38" s="24" t="n">
        <f aca="false">I38*L38</f>
        <v>0.000619413569511628</v>
      </c>
      <c r="N38" s="2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</row>
    <row r="39" customFormat="false" ht="12.1" hidden="false" customHeight="false" outlineLevel="0" collapsed="false">
      <c r="A39" s="10"/>
      <c r="B39" s="10"/>
      <c r="C39" s="23" t="n">
        <v>34</v>
      </c>
      <c r="D39" s="24" t="n">
        <v>0.000655</v>
      </c>
      <c r="E39" s="25" t="n">
        <v>0.0237286272</v>
      </c>
      <c r="F39" s="25" t="n">
        <v>0.0304779936</v>
      </c>
      <c r="G39" s="25" t="n">
        <f aca="false">IF(H39=t0,1,IF(AND(H39&lt;=t_1,H39&gt;=t_1_),H39-t0,IF(AND(H39&lt;=t_2,H39&gt;=t_1),t_1-t0+((H39-t_1)*t_2-(H39^2-t_1^2)/2)/(t_2-t_1),IF(AND(H39&lt;=t_1_,H39&gt;=t_2_),t_1_-t0+((H39-t_1_)*t_2_-(H39^2-t_1_^2)/2)/(t_2_-t_1_),IF(H39&lt;=t0,t_1_-t0+((t_2_-t_1_)*t_2_-(t_2_^2-t_1_^2)/2)/(t_2_-t_1_),t_1-t0+((t_2-t_1)*t_2-(t_2^2-t_1^2)/2)/(t_2-t_1)))))/(H39-t0))</f>
        <v>1</v>
      </c>
      <c r="H39" s="26" t="n">
        <f aca="false">IF(B$5,0,C39)+tau</f>
        <v>1984</v>
      </c>
      <c r="I39" s="24" t="n">
        <f aca="false">$D39*EXP(-($F39*$G39+$E39*(1-$G39))*(H39-t0))</f>
        <v>0.000810767387245413</v>
      </c>
      <c r="J39" s="24" t="n">
        <v>0.8</v>
      </c>
      <c r="K39" s="24" t="n">
        <f aca="false">I39*J39</f>
        <v>0.000648613909796331</v>
      </c>
      <c r="L39" s="25" t="n">
        <v>0.8</v>
      </c>
      <c r="M39" s="24" t="n">
        <f aca="false">I39*L39</f>
        <v>0.000648613909796331</v>
      </c>
      <c r="N39" s="2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</row>
    <row r="40" customFormat="false" ht="12.1" hidden="false" customHeight="false" outlineLevel="0" collapsed="false">
      <c r="A40" s="10"/>
      <c r="B40" s="10"/>
      <c r="C40" s="23" t="n">
        <v>35</v>
      </c>
      <c r="D40" s="24" t="n">
        <v>0.0007127</v>
      </c>
      <c r="E40" s="25" t="n">
        <v>0.023495376</v>
      </c>
      <c r="F40" s="25" t="n">
        <v>0.0302442144</v>
      </c>
      <c r="G40" s="25" t="n">
        <f aca="false">IF(H40=t0,1,IF(AND(H40&lt;=t_1,H40&gt;=t_1_),H40-t0,IF(AND(H40&lt;=t_2,H40&gt;=t_1),t_1-t0+((H40-t_1)*t_2-(H40^2-t_1^2)/2)/(t_2-t_1),IF(AND(H40&lt;=t_1_,H40&gt;=t_2_),t_1_-t0+((H40-t_1_)*t_2_-(H40^2-t_1_^2)/2)/(t_2_-t_1_),IF(H40&lt;=t0,t_1_-t0+((t_2_-t_1_)*t_2_-(t_2_^2-t_1_^2)/2)/(t_2_-t_1_),t_1-t0+((t_2-t_1)*t_2-(t_2^2-t_1^2)/2)/(t_2-t_1)))))/(H40-t0))</f>
        <v>1</v>
      </c>
      <c r="H40" s="26" t="n">
        <f aca="false">IF(B$5,0,C40)+tau</f>
        <v>1985</v>
      </c>
      <c r="I40" s="24" t="n">
        <f aca="false">$D40*EXP(-($F40*$G40+$E40*(1-$G40))*(H40-t0))</f>
        <v>0.000854507996749356</v>
      </c>
      <c r="J40" s="24" t="n">
        <v>0.8</v>
      </c>
      <c r="K40" s="24" t="n">
        <f aca="false">I40*J40</f>
        <v>0.000683606397399484</v>
      </c>
      <c r="L40" s="25" t="n">
        <v>0.8</v>
      </c>
      <c r="M40" s="24" t="n">
        <f aca="false">I40*L40</f>
        <v>0.000683606397399484</v>
      </c>
      <c r="N40" s="2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</row>
    <row r="41" customFormat="false" ht="12.1" hidden="false" customHeight="false" outlineLevel="0" collapsed="false">
      <c r="A41" s="10"/>
      <c r="B41" s="10"/>
      <c r="C41" s="23" t="n">
        <v>36</v>
      </c>
      <c r="D41" s="24" t="n">
        <v>0.0007879</v>
      </c>
      <c r="E41" s="25" t="n">
        <v>0.023260272</v>
      </c>
      <c r="F41" s="25" t="n">
        <v>0.0300106656</v>
      </c>
      <c r="G41" s="25" t="n">
        <f aca="false">IF(H41=t0,1,IF(AND(H41&lt;=t_1,H41&gt;=t_1_),H41-t0,IF(AND(H41&lt;=t_2,H41&gt;=t_1),t_1-t0+((H41-t_1)*t_2-(H41^2-t_1^2)/2)/(t_2-t_1),IF(AND(H41&lt;=t_1_,H41&gt;=t_2_),t_1_-t0+((H41-t_1_)*t_2_-(H41^2-t_1_^2)/2)/(t_2_-t_1_),IF(H41&lt;=t0,t_1_-t0+((t_2_-t_1_)*t_2_-(t_2_^2-t_1_^2)/2)/(t_2_-t_1_),t_1-t0+((t_2-t_1)*t_2-(t_2^2-t_1^2)/2)/(t_2-t_1)))))/(H41-t0))</f>
        <v>1</v>
      </c>
      <c r="H41" s="26" t="n">
        <f aca="false">IF(B$5,0,C41)+tau</f>
        <v>1986</v>
      </c>
      <c r="I41" s="24" t="n">
        <f aca="false">$D41*EXP(-($F41*$G41+$E41*(1-$G41))*(H41-t0))</f>
        <v>0.000915458018089102</v>
      </c>
      <c r="J41" s="24" t="n">
        <v>0.8</v>
      </c>
      <c r="K41" s="24" t="n">
        <f aca="false">I41*J41</f>
        <v>0.000732366414471281</v>
      </c>
      <c r="L41" s="25" t="n">
        <v>0.8</v>
      </c>
      <c r="M41" s="24" t="n">
        <f aca="false">I41*L41</f>
        <v>0.000732366414471281</v>
      </c>
      <c r="N41" s="2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</row>
    <row r="42" customFormat="false" ht="12.1" hidden="false" customHeight="false" outlineLevel="0" collapsed="false">
      <c r="A42" s="10"/>
      <c r="B42" s="10"/>
      <c r="C42" s="23" t="n">
        <v>37</v>
      </c>
      <c r="D42" s="24" t="n">
        <v>0.0008761</v>
      </c>
      <c r="E42" s="25" t="n">
        <v>0.0230233056</v>
      </c>
      <c r="F42" s="25" t="n">
        <v>0.029777232</v>
      </c>
      <c r="G42" s="25" t="n">
        <f aca="false">IF(H42=t0,1,IF(AND(H42&lt;=t_1,H42&gt;=t_1_),H42-t0,IF(AND(H42&lt;=t_2,H42&gt;=t_1),t_1-t0+((H42-t_1)*t_2-(H42^2-t_1^2)/2)/(t_2-t_1),IF(AND(H42&lt;=t_1_,H42&gt;=t_2_),t_1_-t0+((H42-t_1_)*t_2_-(H42^2-t_1_^2)/2)/(t_2_-t_1_),IF(H42&lt;=t0,t_1_-t0+((t_2_-t_1_)*t_2_-(t_2_^2-t_1_^2)/2)/(t_2_-t_1_),t_1-t0+((t_2-t_1)*t_2-(t_2^2-t_1^2)/2)/(t_2-t_1)))))/(H42-t0))</f>
        <v>1</v>
      </c>
      <c r="H42" s="26" t="n">
        <f aca="false">IF(B$5,0,C42)+tau</f>
        <v>1987</v>
      </c>
      <c r="I42" s="24" t="n">
        <f aca="false">$D42*EXP(-($F42*$G42+$E42*(1-$G42))*(H42-t0))</f>
        <v>0.000986920182799254</v>
      </c>
      <c r="J42" s="24" t="n">
        <v>0.8</v>
      </c>
      <c r="K42" s="24" t="n">
        <f aca="false">I42*J42</f>
        <v>0.000789536146239403</v>
      </c>
      <c r="L42" s="25" t="n">
        <v>0.8</v>
      </c>
      <c r="M42" s="24" t="n">
        <f aca="false">I42*L42</f>
        <v>0.000789536146239403</v>
      </c>
      <c r="N42" s="2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</row>
    <row r="43" customFormat="false" ht="12.1" hidden="false" customHeight="false" outlineLevel="0" collapsed="false">
      <c r="A43" s="10"/>
      <c r="B43" s="10"/>
      <c r="C43" s="23" t="n">
        <v>38</v>
      </c>
      <c r="D43" s="24" t="n">
        <v>0.0009748</v>
      </c>
      <c r="E43" s="25" t="n">
        <v>0.0227844576</v>
      </c>
      <c r="F43" s="25" t="n">
        <v>0.0295438272</v>
      </c>
      <c r="G43" s="25" t="n">
        <f aca="false">IF(H43=t0,1,IF(AND(H43&lt;=t_1,H43&gt;=t_1_),H43-t0,IF(AND(H43&lt;=t_2,H43&gt;=t_1),t_1-t0+((H43-t_1)*t_2-(H43^2-t_1^2)/2)/(t_2-t_1),IF(AND(H43&lt;=t_1_,H43&gt;=t_2_),t_1_-t0+((H43-t_1_)*t_2_-(H43^2-t_1_^2)/2)/(t_2_-t_1_),IF(H43&lt;=t0,t_1_-t0+((t_2_-t_1_)*t_2_-(t_2_^2-t_1_^2)/2)/(t_2_-t_1_),t_1-t0+((t_2-t_1)*t_2-(t_2^2-t_1^2)/2)/(t_2-t_1)))))/(H43-t0))</f>
        <v>1</v>
      </c>
      <c r="H43" s="26" t="n">
        <f aca="false">IF(B$5,0,C43)+tau</f>
        <v>1988</v>
      </c>
      <c r="I43" s="24" t="n">
        <f aca="false">$D43*EXP(-($F43*$G43+$E43*(1-$G43))*(H43-t0))</f>
        <v>0.00106514242686883</v>
      </c>
      <c r="J43" s="24" t="n">
        <v>0.8</v>
      </c>
      <c r="K43" s="24" t="n">
        <f aca="false">I43*J43</f>
        <v>0.000852113941495067</v>
      </c>
      <c r="L43" s="25" t="n">
        <v>0.8</v>
      </c>
      <c r="M43" s="24" t="n">
        <f aca="false">I43*L43</f>
        <v>0.000852113941495067</v>
      </c>
      <c r="N43" s="2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</row>
    <row r="44" customFormat="false" ht="12.1" hidden="false" customHeight="false" outlineLevel="0" collapsed="false">
      <c r="A44" s="10"/>
      <c r="B44" s="10"/>
      <c r="C44" s="23" t="n">
        <v>39</v>
      </c>
      <c r="D44" s="24" t="n">
        <v>0.0010854</v>
      </c>
      <c r="E44" s="25" t="n">
        <v>0.0225437376</v>
      </c>
      <c r="F44" s="25" t="n">
        <v>0.0293103168</v>
      </c>
      <c r="G44" s="25" t="n">
        <f aca="false">IF(H44=t0,1,IF(AND(H44&lt;=t_1,H44&gt;=t_1_),H44-t0,IF(AND(H44&lt;=t_2,H44&gt;=t_1),t_1-t0+((H44-t_1)*t_2-(H44^2-t_1^2)/2)/(t_2-t_1),IF(AND(H44&lt;=t_1_,H44&gt;=t_2_),t_1_-t0+((H44-t_1_)*t_2_-(H44^2-t_1_^2)/2)/(t_2_-t_1_),IF(H44&lt;=t0,t_1_-t0+((t_2_-t_1_)*t_2_-(t_2_^2-t_1_^2)/2)/(t_2_-t_1_),t_1-t0+((t_2-t_1)*t_2-(t_2^2-t_1^2)/2)/(t_2-t_1)))))/(H44-t0))</f>
        <v>1</v>
      </c>
      <c r="H44" s="26" t="n">
        <f aca="false">IF(B$5,0,C44)+tau</f>
        <v>1989</v>
      </c>
      <c r="I44" s="24" t="n">
        <f aca="false">$D44*EXP(-($F44*$G44+$E44*(1-$G44))*(H44-t0))</f>
        <v>0.00115092873977605</v>
      </c>
      <c r="J44" s="24" t="n">
        <v>0.8</v>
      </c>
      <c r="K44" s="24" t="n">
        <f aca="false">I44*J44</f>
        <v>0.00092074299182084</v>
      </c>
      <c r="L44" s="25" t="n">
        <v>0.8</v>
      </c>
      <c r="M44" s="24" t="n">
        <f aca="false">I44*L44</f>
        <v>0.00092074299182084</v>
      </c>
      <c r="N44" s="2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</row>
    <row r="45" customFormat="false" ht="12.1" hidden="false" customHeight="false" outlineLevel="0" collapsed="false">
      <c r="A45" s="10"/>
      <c r="B45" s="10"/>
      <c r="C45" s="23" t="n">
        <v>40</v>
      </c>
      <c r="D45" s="24" t="n">
        <v>0.0012084</v>
      </c>
      <c r="E45" s="25" t="n">
        <v>0.0223011168</v>
      </c>
      <c r="F45" s="25" t="n">
        <v>0.0290766048</v>
      </c>
      <c r="G45" s="25" t="n">
        <f aca="false">IF(H45=t0,1,IF(AND(H45&lt;=t_1,H45&gt;=t_1_),H45-t0,IF(AND(H45&lt;=t_2,H45&gt;=t_1),t_1-t0+((H45-t_1)*t_2-(H45^2-t_1^2)/2)/(t_2-t_1),IF(AND(H45&lt;=t_1_,H45&gt;=t_2_),t_1_-t0+((H45-t_1_)*t_2_-(H45^2-t_1_^2)/2)/(t_2_-t_1_),IF(H45&lt;=t0,t_1_-t0+((t_2_-t_1_)*t_2_-(t_2_^2-t_1_^2)/2)/(t_2_-t_1_),t_1-t0+((t_2-t_1)*t_2-(t_2^2-t_1^2)/2)/(t_2-t_1)))))/(H45-t0))</f>
        <v>1</v>
      </c>
      <c r="H45" s="26" t="n">
        <f aca="false">IF(B$5,0,C45)+tau</f>
        <v>1990</v>
      </c>
      <c r="I45" s="24" t="n">
        <f aca="false">$D45*EXP(-($F45*$G45+$E45*(1-$G45))*(H45-t0))</f>
        <v>0.00124405197666647</v>
      </c>
      <c r="J45" s="24" t="n">
        <v>0.8</v>
      </c>
      <c r="K45" s="24" t="n">
        <f aca="false">I45*J45</f>
        <v>0.000995241581333177</v>
      </c>
      <c r="L45" s="25" t="n">
        <v>0.8</v>
      </c>
      <c r="M45" s="24" t="n">
        <f aca="false">I45*L45</f>
        <v>0.000995241581333177</v>
      </c>
      <c r="N45" s="2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</row>
    <row r="46" customFormat="false" ht="12.1" hidden="false" customHeight="false" outlineLevel="0" collapsed="false">
      <c r="A46" s="10"/>
      <c r="B46" s="10"/>
      <c r="C46" s="23" t="n">
        <v>41</v>
      </c>
      <c r="D46" s="24" t="n">
        <v>0.0013513</v>
      </c>
      <c r="E46" s="25" t="n">
        <v>0.0220565856</v>
      </c>
      <c r="F46" s="25" t="n">
        <v>0.028842576</v>
      </c>
      <c r="G46" s="25" t="n">
        <f aca="false">IF(H46=t0,1,IF(AND(H46&lt;=t_1,H46&gt;=t_1_),H46-t0,IF(AND(H46&lt;=t_2,H46&gt;=t_1),t_1-t0+((H46-t_1)*t_2-(H46^2-t_1^2)/2)/(t_2-t_1),IF(AND(H46&lt;=t_1_,H46&gt;=t_2_),t_1_-t0+((H46-t_1_)*t_2_-(H46^2-t_1_^2)/2)/(t_2_-t_1_),IF(H46&lt;=t0,t_1_-t0+((t_2_-t_1_)*t_2_-(t_2_^2-t_1_^2)/2)/(t_2_-t_1_),t_1-t0+((t_2-t_1)*t_2-(t_2^2-t_1^2)/2)/(t_2-t_1)))))/(H46-t0))</f>
        <v>1</v>
      </c>
      <c r="H46" s="26" t="n">
        <f aca="false">IF(B$5,0,C46)+tau</f>
        <v>1991</v>
      </c>
      <c r="I46" s="24" t="n">
        <f aca="false">$D46*EXP(-($F46*$G46+$E46*(1-$G46))*(H46-t0))</f>
        <v>0.0013513</v>
      </c>
      <c r="J46" s="24" t="n">
        <v>0.8</v>
      </c>
      <c r="K46" s="24" t="n">
        <f aca="false">I46*J46</f>
        <v>0.00108104</v>
      </c>
      <c r="L46" s="25" t="n">
        <v>0.8</v>
      </c>
      <c r="M46" s="24" t="n">
        <f aca="false">I46*L46</f>
        <v>0.00108104</v>
      </c>
      <c r="N46" s="2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</row>
    <row r="47" customFormat="false" ht="12.1" hidden="false" customHeight="false" outlineLevel="0" collapsed="false">
      <c r="A47" s="10"/>
      <c r="B47" s="10"/>
      <c r="C47" s="23" t="n">
        <v>42</v>
      </c>
      <c r="D47" s="24" t="n">
        <v>0.0015136</v>
      </c>
      <c r="E47" s="25" t="n">
        <v>0.021810144</v>
      </c>
      <c r="F47" s="25" t="n">
        <v>0.0286081344</v>
      </c>
      <c r="G47" s="25" t="n">
        <f aca="false">IF(H47=t0,1,IF(AND(H47&lt;=t_1,H47&gt;=t_1_),H47-t0,IF(AND(H47&lt;=t_2,H47&gt;=t_1),t_1-t0+((H47-t_1)*t_2-(H47^2-t_1^2)/2)/(t_2-t_1),IF(AND(H47&lt;=t_1_,H47&gt;=t_2_),t_1_-t0+((H47-t_1_)*t_2_-(H47^2-t_1_^2)/2)/(t_2_-t_1_),IF(H47&lt;=t0,t_1_-t0+((t_2_-t_1_)*t_2_-(t_2_^2-t_1_^2)/2)/(t_2_-t_1_),t_1-t0+((t_2-t_1)*t_2-(t_2^2-t_1^2)/2)/(t_2-t_1)))))/(H47-t0))</f>
        <v>1</v>
      </c>
      <c r="H47" s="26" t="n">
        <f aca="false">IF(B$5,0,C47)+tau</f>
        <v>1992</v>
      </c>
      <c r="I47" s="24" t="n">
        <f aca="false">$D47*EXP(-($F47*$G47+$E47*(1-$G47))*(H47-t0))</f>
        <v>0.00147091224760621</v>
      </c>
      <c r="J47" s="24" t="n">
        <v>0.8</v>
      </c>
      <c r="K47" s="24" t="n">
        <f aca="false">I47*J47</f>
        <v>0.00117672979808497</v>
      </c>
      <c r="L47" s="25" t="n">
        <v>0.8</v>
      </c>
      <c r="M47" s="24" t="n">
        <f aca="false">I47*L47</f>
        <v>0.00117672979808497</v>
      </c>
      <c r="N47" s="2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</row>
    <row r="48" customFormat="false" ht="12.1" hidden="false" customHeight="false" outlineLevel="0" collapsed="false">
      <c r="A48" s="10"/>
      <c r="B48" s="10"/>
      <c r="C48" s="23" t="n">
        <v>43</v>
      </c>
      <c r="D48" s="24" t="n">
        <v>0.0016826</v>
      </c>
      <c r="E48" s="25" t="n">
        <v>0.0215617824</v>
      </c>
      <c r="F48" s="25" t="n">
        <v>0.0283731456</v>
      </c>
      <c r="G48" s="25" t="n">
        <f aca="false">IF(H48=t0,1,IF(AND(H48&lt;=t_1,H48&gt;=t_1_),H48-t0,IF(AND(H48&lt;=t_2,H48&gt;=t_1),t_1-t0+((H48-t_1)*t_2-(H48^2-t_1^2)/2)/(t_2-t_1),IF(AND(H48&lt;=t_1_,H48&gt;=t_2_),t_1_-t0+((H48-t_1_)*t_2_-(H48^2-t_1_^2)/2)/(t_2_-t_1_),IF(H48&lt;=t0,t_1_-t0+((t_2_-t_1_)*t_2_-(t_2_^2-t_1_^2)/2)/(t_2_-t_1_),t_1-t0+((t_2-t_1)*t_2-(t_2^2-t_1^2)/2)/(t_2-t_1)))))/(H48-t0))</f>
        <v>1</v>
      </c>
      <c r="H48" s="26" t="n">
        <f aca="false">IF(B$5,0,C48)+tau</f>
        <v>1993</v>
      </c>
      <c r="I48" s="24" t="n">
        <f aca="false">$D48*EXP(-($F48*$G48+$E48*(1-$G48))*(H48-t0))</f>
        <v>0.00158977727043847</v>
      </c>
      <c r="J48" s="24" t="n">
        <v>0.8</v>
      </c>
      <c r="K48" s="24" t="n">
        <f aca="false">I48*J48</f>
        <v>0.00127182181635078</v>
      </c>
      <c r="L48" s="25" t="n">
        <v>0.8</v>
      </c>
      <c r="M48" s="24" t="n">
        <f aca="false">I48*L48</f>
        <v>0.00127182181635078</v>
      </c>
      <c r="N48" s="2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</row>
    <row r="49" customFormat="false" ht="12.1" hidden="false" customHeight="false" outlineLevel="0" collapsed="false">
      <c r="A49" s="10"/>
      <c r="B49" s="10"/>
      <c r="C49" s="23" t="n">
        <v>44</v>
      </c>
      <c r="D49" s="24" t="n">
        <v>0.0018489</v>
      </c>
      <c r="E49" s="25" t="n">
        <v>0.021311472</v>
      </c>
      <c r="F49" s="25" t="n">
        <v>0.0281375232</v>
      </c>
      <c r="G49" s="25" t="n">
        <f aca="false">IF(H49=t0,1,IF(AND(H49&lt;=t_1,H49&gt;=t_1_),H49-t0,IF(AND(H49&lt;=t_2,H49&gt;=t_1),t_1-t0+((H49-t_1)*t_2-(H49^2-t_1^2)/2)/(t_2-t_1),IF(AND(H49&lt;=t_1_,H49&gt;=t_2_),t_1_-t0+((H49-t_1_)*t_2_-(H49^2-t_1_^2)/2)/(t_2_-t_1_),IF(H49&lt;=t0,t_1_-t0+((t_2_-t_1_)*t_2_-(t_2_^2-t_1_^2)/2)/(t_2_-t_1_),t_1-t0+((t_2-t_1)*t_2-(t_2^2-t_1^2)/2)/(t_2-t_1)))))/(H49-t0))</f>
        <v>1</v>
      </c>
      <c r="H49" s="26" t="n">
        <f aca="false">IF(B$5,0,C49)+tau</f>
        <v>1994</v>
      </c>
      <c r="I49" s="24" t="n">
        <f aca="false">$D49*EXP(-($F49*$G49+$E49*(1-$G49))*(H49-t0))</f>
        <v>0.00169923525194964</v>
      </c>
      <c r="J49" s="24" t="n">
        <v>0.8</v>
      </c>
      <c r="K49" s="24" t="n">
        <f aca="false">I49*J49</f>
        <v>0.00135938820155972</v>
      </c>
      <c r="L49" s="25" t="n">
        <v>0.8</v>
      </c>
      <c r="M49" s="24" t="n">
        <f aca="false">I49*L49</f>
        <v>0.00135938820155972</v>
      </c>
      <c r="N49" s="2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</row>
    <row r="50" customFormat="false" ht="12.1" hidden="false" customHeight="false" outlineLevel="0" collapsed="false">
      <c r="A50" s="10"/>
      <c r="B50" s="10"/>
      <c r="C50" s="23" t="n">
        <v>45</v>
      </c>
      <c r="D50" s="24" t="n">
        <v>0.0020112</v>
      </c>
      <c r="E50" s="25" t="n">
        <v>0.0210592224</v>
      </c>
      <c r="F50" s="25" t="n">
        <v>0.0279011424</v>
      </c>
      <c r="G50" s="25" t="n">
        <f aca="false">IF(H50=t0,1,IF(AND(H50&lt;=t_1,H50&gt;=t_1_),H50-t0,IF(AND(H50&lt;=t_2,H50&gt;=t_1),t_1-t0+((H50-t_1)*t_2-(H50^2-t_1^2)/2)/(t_2-t_1),IF(AND(H50&lt;=t_1_,H50&gt;=t_2_),t_1_-t0+((H50-t_1_)*t_2_-(H50^2-t_1_^2)/2)/(t_2_-t_1_),IF(H50&lt;=t0,t_1_-t0+((t_2_-t_1_)*t_2_-(t_2_^2-t_1_^2)/2)/(t_2_-t_1_),t_1-t0+((t_2-t_1)*t_2-(t_2^2-t_1^2)/2)/(t_2-t_1)))))/(H50-t0))</f>
        <v>1</v>
      </c>
      <c r="H50" s="26" t="n">
        <f aca="false">IF(B$5,0,C50)+tau</f>
        <v>1995</v>
      </c>
      <c r="I50" s="24" t="n">
        <f aca="false">$D50*EXP(-($F50*$G50+$E50*(1-$G50))*(H50-t0))</f>
        <v>0.00179881297540177</v>
      </c>
      <c r="J50" s="24" t="n">
        <v>0.8</v>
      </c>
      <c r="K50" s="24" t="n">
        <f aca="false">I50*J50</f>
        <v>0.00143905038032141</v>
      </c>
      <c r="L50" s="25" t="n">
        <v>0.8</v>
      </c>
      <c r="M50" s="24" t="n">
        <f aca="false">I50*L50</f>
        <v>0.00143905038032141</v>
      </c>
      <c r="N50" s="2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</row>
    <row r="51" customFormat="false" ht="12.1" hidden="false" customHeight="false" outlineLevel="0" collapsed="false">
      <c r="A51" s="10"/>
      <c r="B51" s="10"/>
      <c r="C51" s="23" t="n">
        <v>46</v>
      </c>
      <c r="D51" s="24" t="n">
        <v>0.0021721</v>
      </c>
      <c r="E51" s="25" t="n">
        <v>0.0208050144</v>
      </c>
      <c r="F51" s="25" t="n">
        <v>0.0276638976</v>
      </c>
      <c r="G51" s="25" t="n">
        <f aca="false">IF(H51=t0,1,IF(AND(H51&lt;=t_1,H51&gt;=t_1_),H51-t0,IF(AND(H51&lt;=t_2,H51&gt;=t_1),t_1-t0+((H51-t_1)*t_2-(H51^2-t_1^2)/2)/(t_2-t_1),IF(AND(H51&lt;=t_1_,H51&gt;=t_2_),t_1_-t0+((H51-t_1_)*t_2_-(H51^2-t_1_^2)/2)/(t_2_-t_1_),IF(H51&lt;=t0,t_1_-t0+((t_2_-t_1_)*t_2_-(t_2_^2-t_1_^2)/2)/(t_2_-t_1_),t_1-t0+((t_2-t_1)*t_2-(t_2^2-t_1^2)/2)/(t_2-t_1)))))/(H51-t0))</f>
        <v>1</v>
      </c>
      <c r="H51" s="26" t="n">
        <f aca="false">IF(B$5,0,C51)+tau</f>
        <v>1996</v>
      </c>
      <c r="I51" s="24" t="n">
        <f aca="false">$D51*EXP(-($F51*$G51+$E51*(1-$G51))*(H51-t0))</f>
        <v>0.00189150905734945</v>
      </c>
      <c r="J51" s="24" t="n">
        <v>0.8</v>
      </c>
      <c r="K51" s="24" t="n">
        <f aca="false">I51*J51</f>
        <v>0.00151320724587956</v>
      </c>
      <c r="L51" s="25" t="n">
        <v>0.8</v>
      </c>
      <c r="M51" s="24" t="n">
        <f aca="false">I51*L51</f>
        <v>0.00151320724587956</v>
      </c>
      <c r="N51" s="2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</row>
    <row r="52" customFormat="false" ht="12.1" hidden="false" customHeight="false" outlineLevel="0" collapsed="false">
      <c r="A52" s="10"/>
      <c r="B52" s="10"/>
      <c r="C52" s="23" t="n">
        <v>47</v>
      </c>
      <c r="D52" s="24" t="n">
        <v>0.0023381</v>
      </c>
      <c r="E52" s="25" t="n">
        <v>0.0205488384</v>
      </c>
      <c r="F52" s="25" t="n">
        <v>0.0274256832</v>
      </c>
      <c r="G52" s="25" t="n">
        <f aca="false">IF(H52=t0,1,IF(AND(H52&lt;=t_1,H52&gt;=t_1_),H52-t0,IF(AND(H52&lt;=t_2,H52&gt;=t_1),t_1-t0+((H52-t_1)*t_2-(H52^2-t_1^2)/2)/(t_2-t_1),IF(AND(H52&lt;=t_1_,H52&gt;=t_2_),t_1_-t0+((H52-t_1_)*t_2_-(H52^2-t_1_^2)/2)/(t_2_-t_1_),IF(H52&lt;=t0,t_1_-t0+((t_2_-t_1_)*t_2_-(t_2_^2-t_1_^2)/2)/(t_2_-t_1_),t_1-t0+((t_2-t_1)*t_2-(t_2^2-t_1^2)/2)/(t_2-t_1)))))/(H52-t0))</f>
        <v>1</v>
      </c>
      <c r="H52" s="26" t="n">
        <f aca="false">IF(B$5,0,C52)+tau</f>
        <v>1997</v>
      </c>
      <c r="I52" s="24" t="n">
        <f aca="false">$D52*EXP(-($F52*$G52+$E52*(1-$G52))*(H52-t0))</f>
        <v>0.00198334444726124</v>
      </c>
      <c r="J52" s="24" t="n">
        <v>0.8</v>
      </c>
      <c r="K52" s="24" t="n">
        <f aca="false">I52*J52</f>
        <v>0.00158667555780899</v>
      </c>
      <c r="L52" s="25" t="n">
        <v>0.8</v>
      </c>
      <c r="M52" s="24" t="n">
        <f aca="false">I52*L52</f>
        <v>0.00158667555780899</v>
      </c>
      <c r="N52" s="2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</row>
    <row r="53" customFormat="false" ht="12.1" hidden="false" customHeight="false" outlineLevel="0" collapsed="false">
      <c r="A53" s="10"/>
      <c r="B53" s="10"/>
      <c r="C53" s="23" t="n">
        <v>48</v>
      </c>
      <c r="D53" s="24" t="n">
        <v>0.0025167</v>
      </c>
      <c r="E53" s="25" t="n">
        <v>0.0202906848</v>
      </c>
      <c r="F53" s="25" t="n">
        <v>0.027186384</v>
      </c>
      <c r="G53" s="25" t="n">
        <f aca="false">IF(H53=t0,1,IF(AND(H53&lt;=t_1,H53&gt;=t_1_),H53-t0,IF(AND(H53&lt;=t_2,H53&gt;=t_1),t_1-t0+((H53-t_1)*t_2-(H53^2-t_1^2)/2)/(t_2-t_1),IF(AND(H53&lt;=t_1_,H53&gt;=t_2_),t_1_-t0+((H53-t_1_)*t_2_-(H53^2-t_1_^2)/2)/(t_2_-t_1_),IF(H53&lt;=t0,t_1_-t0+((t_2_-t_1_)*t_2_-(t_2_^2-t_1_^2)/2)/(t_2_-t_1_),t_1-t0+((t_2-t_1)*t_2-(t_2^2-t_1^2)/2)/(t_2-t_1)))))/(H53-t0))</f>
        <v>1</v>
      </c>
      <c r="H53" s="26" t="n">
        <f aca="false">IF(B$5,0,C53)+tau</f>
        <v>1998</v>
      </c>
      <c r="I53" s="24" t="n">
        <f aca="false">$D53*EXP(-($F53*$G53+$E53*(1-$G53))*(H53-t0))</f>
        <v>0.00208057402987062</v>
      </c>
      <c r="J53" s="24" t="n">
        <v>0.8</v>
      </c>
      <c r="K53" s="24" t="n">
        <f aca="false">I53*J53</f>
        <v>0.0016644592238965</v>
      </c>
      <c r="L53" s="25" t="n">
        <v>0.8</v>
      </c>
      <c r="M53" s="24" t="n">
        <f aca="false">I53*L53</f>
        <v>0.0016644592238965</v>
      </c>
      <c r="N53" s="2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</row>
    <row r="54" customFormat="false" ht="12.1" hidden="false" customHeight="false" outlineLevel="0" collapsed="false">
      <c r="A54" s="10"/>
      <c r="B54" s="10"/>
      <c r="C54" s="23" t="n">
        <v>49</v>
      </c>
      <c r="D54" s="24" t="n">
        <v>0.0027108</v>
      </c>
      <c r="E54" s="25" t="n">
        <v>0.020030544</v>
      </c>
      <c r="F54" s="25" t="n">
        <v>0.0269458944</v>
      </c>
      <c r="G54" s="25" t="n">
        <f aca="false">IF(H54=t0,1,IF(AND(H54&lt;=t_1,H54&gt;=t_1_),H54-t0,IF(AND(H54&lt;=t_2,H54&gt;=t_1),t_1-t0+((H54-t_1)*t_2-(H54^2-t_1^2)/2)/(t_2-t_1),IF(AND(H54&lt;=t_1_,H54&gt;=t_2_),t_1_-t0+((H54-t_1_)*t_2_-(H54^2-t_1_^2)/2)/(t_2_-t_1_),IF(H54&lt;=t0,t_1_-t0+((t_2_-t_1_)*t_2_-(t_2_^2-t_1_^2)/2)/(t_2_-t_1_),t_1-t0+((t_2-t_1)*t_2-(t_2^2-t_1^2)/2)/(t_2-t_1)))))/(H54-t0))</f>
        <v>1</v>
      </c>
      <c r="H54" s="26" t="n">
        <f aca="false">IF(B$5,0,C54)+tau</f>
        <v>1999</v>
      </c>
      <c r="I54" s="24" t="n">
        <f aca="false">$D54*EXP(-($F54*$G54+$E54*(1-$G54))*(H54-t0))</f>
        <v>0.00218513287505306</v>
      </c>
      <c r="J54" s="24" t="n">
        <v>0.8</v>
      </c>
      <c r="K54" s="24" t="n">
        <f aca="false">I54*J54</f>
        <v>0.00174810630004245</v>
      </c>
      <c r="L54" s="25" t="n">
        <v>0.8</v>
      </c>
      <c r="M54" s="24" t="n">
        <f aca="false">I54*L54</f>
        <v>0.00174810630004245</v>
      </c>
      <c r="N54" s="2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</row>
    <row r="55" customFormat="false" ht="12.1" hidden="false" customHeight="false" outlineLevel="0" collapsed="false">
      <c r="A55" s="10"/>
      <c r="B55" s="10"/>
      <c r="C55" s="23" t="n">
        <v>50</v>
      </c>
      <c r="D55" s="24" t="n">
        <v>0.0029238</v>
      </c>
      <c r="E55" s="25" t="n">
        <v>0.0197684064</v>
      </c>
      <c r="F55" s="25" t="n">
        <v>0.0267041088</v>
      </c>
      <c r="G55" s="25" t="n">
        <f aca="false">IF(H55=t0,1,IF(AND(H55&lt;=t_1,H55&gt;=t_1_),H55-t0,IF(AND(H55&lt;=t_2,H55&gt;=t_1),t_1-t0+((H55-t_1)*t_2-(H55^2-t_1^2)/2)/(t_2-t_1),IF(AND(H55&lt;=t_1_,H55&gt;=t_2_),t_1_-t0+((H55-t_1_)*t_2_-(H55^2-t_1_^2)/2)/(t_2_-t_1_),IF(H55&lt;=t0,t_1_-t0+((t_2_-t_1_)*t_2_-(t_2_^2-t_1_^2)/2)/(t_2_-t_1_),t_1-t0+((t_2-t_1)*t_2-(t_2^2-t_1^2)/2)/(t_2-t_1)))))/(H55-t0))</f>
        <v>1</v>
      </c>
      <c r="H55" s="26" t="n">
        <f aca="false">IF(B$5,0,C55)+tau</f>
        <v>2000</v>
      </c>
      <c r="I55" s="24" t="n">
        <f aca="false">$D55*EXP(-($F55*$G55+$E55*(1-$G55))*(H55-t0))</f>
        <v>0.00229916763795945</v>
      </c>
      <c r="J55" s="24" t="n">
        <v>0.8</v>
      </c>
      <c r="K55" s="24" t="n">
        <f aca="false">I55*J55</f>
        <v>0.00183933411036756</v>
      </c>
      <c r="L55" s="25" t="n">
        <v>0.8</v>
      </c>
      <c r="M55" s="24" t="n">
        <f aca="false">I55*L55</f>
        <v>0.00183933411036756</v>
      </c>
      <c r="N55" s="2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</row>
    <row r="56" customFormat="false" ht="12.1" hidden="false" customHeight="false" outlineLevel="0" collapsed="false">
      <c r="A56" s="10"/>
      <c r="B56" s="10"/>
      <c r="C56" s="23" t="n">
        <v>51</v>
      </c>
      <c r="D56" s="24" t="n">
        <v>0.0031576</v>
      </c>
      <c r="E56" s="25" t="n">
        <v>0.0195042528</v>
      </c>
      <c r="F56" s="25" t="n">
        <v>0.0264609024</v>
      </c>
      <c r="G56" s="25" t="n">
        <f aca="false">IF(H56=t0,1,IF(AND(H56&lt;=t_1,H56&gt;=t_1_),H56-t0,IF(AND(H56&lt;=t_2,H56&gt;=t_1),t_1-t0+((H56-t_1)*t_2-(H56^2-t_1^2)/2)/(t_2-t_1),IF(AND(H56&lt;=t_1_,H56&gt;=t_2_),t_1_-t0+((H56-t_1_)*t_2_-(H56^2-t_1_^2)/2)/(t_2_-t_1_),IF(H56&lt;=t0,t_1_-t0+((t_2_-t_1_)*t_2_-(t_2_^2-t_1_^2)/2)/(t_2_-t_1_),t_1-t0+((t_2-t_1)*t_2-(t_2^2-t_1^2)/2)/(t_2-t_1)))))/(H56-t0))</f>
        <v>0.995</v>
      </c>
      <c r="H56" s="26" t="n">
        <f aca="false">IF(B$5,0,C56)+tau</f>
        <v>2001</v>
      </c>
      <c r="I56" s="24" t="n">
        <f aca="false">$D56*EXP(-($F56*$G56+$E56*(1-$G56))*(H56-t0))</f>
        <v>0.00242431995430421</v>
      </c>
      <c r="J56" s="24" t="n">
        <v>0.78</v>
      </c>
      <c r="K56" s="24" t="n">
        <f aca="false">I56*J56</f>
        <v>0.00189096956435728</v>
      </c>
      <c r="L56" s="25" t="n">
        <v>0.78</v>
      </c>
      <c r="M56" s="24" t="n">
        <f aca="false">I56*L56</f>
        <v>0.00189096956435728</v>
      </c>
      <c r="N56" s="2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</row>
    <row r="57" customFormat="false" ht="12.1" hidden="false" customHeight="false" outlineLevel="0" collapsed="false">
      <c r="A57" s="10"/>
      <c r="B57" s="10"/>
      <c r="C57" s="23" t="n">
        <v>52</v>
      </c>
      <c r="D57" s="24" t="n">
        <v>0.0034169</v>
      </c>
      <c r="E57" s="25" t="n">
        <v>0.0192380832</v>
      </c>
      <c r="F57" s="25" t="n">
        <v>0.0262161792</v>
      </c>
      <c r="G57" s="25" t="n">
        <f aca="false">IF(H57=t0,1,IF(AND(H57&lt;=t_1,H57&gt;=t_1_),H57-t0,IF(AND(H57&lt;=t_2,H57&gt;=t_1),t_1-t0+((H57-t_1)*t_2-(H57^2-t_1^2)/2)/(t_2-t_1),IF(AND(H57&lt;=t_1_,H57&gt;=t_2_),t_1_-t0+((H57-t_1_)*t_2_-(H57^2-t_1_^2)/2)/(t_2_-t_1_),IF(H57&lt;=t0,t_1_-t0+((t_2_-t_1_)*t_2_-(t_2_^2-t_1_^2)/2)/(t_2_-t_1_),t_1-t0+((t_2-t_1)*t_2-(t_2^2-t_1^2)/2)/(t_2-t_1)))))/(H57-t0))</f>
        <v>0.981818181818182</v>
      </c>
      <c r="H57" s="26" t="n">
        <f aca="false">IF(B$5,0,C57)+tau</f>
        <v>2002</v>
      </c>
      <c r="I57" s="24" t="n">
        <f aca="false">$D57*EXP(-($F57*$G57+$E57*(1-$G57))*(H57-t0))</f>
        <v>0.00256446878360912</v>
      </c>
      <c r="J57" s="24" t="n">
        <v>0.76</v>
      </c>
      <c r="K57" s="24" t="n">
        <f aca="false">I57*J57</f>
        <v>0.00194899627554293</v>
      </c>
      <c r="L57" s="25" t="n">
        <v>0.76</v>
      </c>
      <c r="M57" s="24" t="n">
        <f aca="false">I57*L57</f>
        <v>0.00194899627554293</v>
      </c>
      <c r="N57" s="2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</row>
    <row r="58" customFormat="false" ht="12.1" hidden="false" customHeight="false" outlineLevel="0" collapsed="false">
      <c r="A58" s="10"/>
      <c r="B58" s="10"/>
      <c r="C58" s="23" t="n">
        <v>53</v>
      </c>
      <c r="D58" s="24" t="n">
        <v>0.0037033</v>
      </c>
      <c r="E58" s="25" t="n">
        <v>0.0189698784</v>
      </c>
      <c r="F58" s="25" t="n">
        <v>0.025969824</v>
      </c>
      <c r="G58" s="25" t="n">
        <f aca="false">IF(H58=t0,1,IF(AND(H58&lt;=t_1,H58&gt;=t_1_),H58-t0,IF(AND(H58&lt;=t_2,H58&gt;=t_1),t_1-t0+((H58-t_1)*t_2-(H58^2-t_1^2)/2)/(t_2-t_1),IF(AND(H58&lt;=t_1_,H58&gt;=t_2_),t_1_-t0+((H58-t_1_)*t_2_-(H58^2-t_1_^2)/2)/(t_2_-t_1_),IF(H58&lt;=t0,t_1_-t0+((t_2_-t_1_)*t_2_-(t_2_^2-t_1_^2)/2)/(t_2_-t_1_),t_1-t0+((t_2-t_1)*t_2-(t_2^2-t_1^2)/2)/(t_2-t_1)))))/(H58-t0))</f>
        <v>0.9625</v>
      </c>
      <c r="H58" s="26" t="n">
        <f aca="false">IF(B$5,0,C58)+tau</f>
        <v>2003</v>
      </c>
      <c r="I58" s="24" t="n">
        <f aca="false">$D58*EXP(-($F58*$G58+$E58*(1-$G58))*(H58-t0))</f>
        <v>0.00272028431267149</v>
      </c>
      <c r="J58" s="24" t="n">
        <v>0.74</v>
      </c>
      <c r="K58" s="24" t="n">
        <f aca="false">I58*J58</f>
        <v>0.00201301039137691</v>
      </c>
      <c r="L58" s="25" t="n">
        <v>0.74</v>
      </c>
      <c r="M58" s="24" t="n">
        <f aca="false">I58*L58</f>
        <v>0.00201301039137691</v>
      </c>
      <c r="N58" s="2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</row>
    <row r="59" customFormat="false" ht="12.1" hidden="false" customHeight="false" outlineLevel="0" collapsed="false">
      <c r="A59" s="10"/>
      <c r="B59" s="10"/>
      <c r="C59" s="23" t="n">
        <v>54</v>
      </c>
      <c r="D59" s="24" t="n">
        <v>0.0040175</v>
      </c>
      <c r="E59" s="25" t="n">
        <v>0.0186996384</v>
      </c>
      <c r="F59" s="25" t="n">
        <v>0.0257217312</v>
      </c>
      <c r="G59" s="25" t="n">
        <f aca="false">IF(H59=t0,1,IF(AND(H59&lt;=t_1,H59&gt;=t_1_),H59-t0,IF(AND(H59&lt;=t_2,H59&gt;=t_1),t_1-t0+((H59-t_1)*t_2-(H59^2-t_1^2)/2)/(t_2-t_1),IF(AND(H59&lt;=t_1_,H59&gt;=t_2_),t_1_-t0+((H59-t_1_)*t_2_-(H59^2-t_1_^2)/2)/(t_2_-t_1_),IF(H59&lt;=t0,t_1_-t0+((t_2_-t_1_)*t_2_-(t_2_^2-t_1_^2)/2)/(t_2_-t_1_),t_1-t0+((t_2-t_1)*t_2-(t_2^2-t_1^2)/2)/(t_2-t_1)))))/(H59-t0))</f>
        <v>0.938461538461538</v>
      </c>
      <c r="H59" s="26" t="n">
        <f aca="false">IF(B$5,0,C59)+tau</f>
        <v>2004</v>
      </c>
      <c r="I59" s="24" t="n">
        <f aca="false">$D59*EXP(-($F59*$G59+$E59*(1-$G59))*(H59-t0))</f>
        <v>0.00289184581126843</v>
      </c>
      <c r="J59" s="24" t="n">
        <v>0.72</v>
      </c>
      <c r="K59" s="24" t="n">
        <f aca="false">I59*J59</f>
        <v>0.00208212898411327</v>
      </c>
      <c r="L59" s="25" t="n">
        <v>0.72</v>
      </c>
      <c r="M59" s="24" t="n">
        <f aca="false">I59*L59</f>
        <v>0.00208212898411327</v>
      </c>
      <c r="N59" s="2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</row>
    <row r="60" customFormat="false" ht="12.1" hidden="false" customHeight="false" outlineLevel="0" collapsed="false">
      <c r="A60" s="10"/>
      <c r="B60" s="10"/>
      <c r="C60" s="23" t="n">
        <v>55</v>
      </c>
      <c r="D60" s="24" t="n">
        <v>0.0043607</v>
      </c>
      <c r="E60" s="25" t="n">
        <v>0.018427344</v>
      </c>
      <c r="F60" s="25" t="n">
        <v>0.0254717856</v>
      </c>
      <c r="G60" s="25" t="n">
        <f aca="false">IF(H60=t0,1,IF(AND(H60&lt;=t_1,H60&gt;=t_1_),H60-t0,IF(AND(H60&lt;=t_2,H60&gt;=t_1),t_1-t0+((H60-t_1)*t_2-(H60^2-t_1^2)/2)/(t_2-t_1),IF(AND(H60&lt;=t_1_,H60&gt;=t_2_),t_1_-t0+((H60-t_1_)*t_2_-(H60^2-t_1_^2)/2)/(t_2_-t_1_),IF(H60&lt;=t0,t_1_-t0+((t_2_-t_1_)*t_2_-(t_2_^2-t_1_^2)/2)/(t_2_-t_1_),t_1-t0+((t_2-t_1)*t_2-(t_2^2-t_1^2)/2)/(t_2-t_1)))))/(H60-t0))</f>
        <v>0.910714285714286</v>
      </c>
      <c r="H60" s="26" t="n">
        <f aca="false">IF(B$5,0,C60)+tau</f>
        <v>2005</v>
      </c>
      <c r="I60" s="24" t="n">
        <f aca="false">$D60*EXP(-($F60*$G60+$E60*(1-$G60))*(H60-t0))</f>
        <v>0.00307970295309086</v>
      </c>
      <c r="J60" s="24" t="n">
        <v>0.7</v>
      </c>
      <c r="K60" s="24" t="n">
        <f aca="false">I60*J60</f>
        <v>0.0021557920671636</v>
      </c>
      <c r="L60" s="25" t="n">
        <v>0.7</v>
      </c>
      <c r="M60" s="24" t="n">
        <f aca="false">I60*L60</f>
        <v>0.0021557920671636</v>
      </c>
      <c r="N60" s="2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</row>
    <row r="61" customFormat="false" ht="12.1" hidden="false" customHeight="false" outlineLevel="0" collapsed="false">
      <c r="A61" s="10"/>
      <c r="B61" s="10"/>
      <c r="C61" s="23" t="n">
        <v>56</v>
      </c>
      <c r="D61" s="24" t="n">
        <v>0.0047324</v>
      </c>
      <c r="E61" s="25" t="n">
        <v>0.0181529952</v>
      </c>
      <c r="F61" s="25" t="n">
        <v>0.0252198816</v>
      </c>
      <c r="G61" s="25" t="n">
        <f aca="false">IF(H61=t0,1,IF(AND(H61&lt;=t_1,H61&gt;=t_1_),H61-t0,IF(AND(H61&lt;=t_2,H61&gt;=t_1),t_1-t0+((H61-t_1)*t_2-(H61^2-t_1^2)/2)/(t_2-t_1),IF(AND(H61&lt;=t_1_,H61&gt;=t_2_),t_1_-t0+((H61-t_1_)*t_2_-(H61^2-t_1_^2)/2)/(t_2_-t_1_),IF(H61&lt;=t0,t_1_-t0+((t_2_-t_1_)*t_2_-(t_2_^2-t_1_^2)/2)/(t_2_-t_1_),t_1-t0+((t_2-t_1)*t_2-(t_2^2-t_1^2)/2)/(t_2-t_1)))))/(H61-t0))</f>
        <v>0.88</v>
      </c>
      <c r="H61" s="26" t="n">
        <f aca="false">IF(B$5,0,C61)+tau</f>
        <v>2006</v>
      </c>
      <c r="I61" s="24" t="n">
        <f aca="false">$D61*EXP(-($F61*$G61+$E61*(1-$G61))*(H61-t0))</f>
        <v>0.00328331848745177</v>
      </c>
      <c r="J61" s="24" t="n">
        <v>0.68</v>
      </c>
      <c r="K61" s="24" t="n">
        <f aca="false">I61*J61</f>
        <v>0.0022326565714672</v>
      </c>
      <c r="L61" s="25" t="n">
        <v>0.68</v>
      </c>
      <c r="M61" s="24" t="n">
        <f aca="false">I61*L61</f>
        <v>0.0022326565714672</v>
      </c>
      <c r="N61" s="2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</row>
    <row r="62" customFormat="false" ht="12.1" hidden="false" customHeight="false" outlineLevel="0" collapsed="false">
      <c r="A62" s="10"/>
      <c r="B62" s="10"/>
      <c r="C62" s="23" t="n">
        <v>57</v>
      </c>
      <c r="D62" s="24" t="n">
        <v>0.0051322</v>
      </c>
      <c r="E62" s="25" t="n">
        <v>0.0178765728</v>
      </c>
      <c r="F62" s="25" t="n">
        <v>0.024965904</v>
      </c>
      <c r="G62" s="25" t="n">
        <f aca="false">IF(H62=t0,1,IF(AND(H62&lt;=t_1,H62&gt;=t_1_),H62-t0,IF(AND(H62&lt;=t_2,H62&gt;=t_1),t_1-t0+((H62-t_1)*t_2-(H62^2-t_1^2)/2)/(t_2-t_1),IF(AND(H62&lt;=t_1_,H62&gt;=t_2_),t_1_-t0+((H62-t_1_)*t_2_-(H62^2-t_1_^2)/2)/(t_2_-t_1_),IF(H62&lt;=t0,t_1_-t0+((t_2_-t_1_)*t_2_-(t_2_^2-t_1_^2)/2)/(t_2_-t_1_),t_1-t0+((t_2-t_1)*t_2-(t_2^2-t_1^2)/2)/(t_2-t_1)))))/(H62-t0))</f>
        <v>0.846875</v>
      </c>
      <c r="H62" s="26" t="n">
        <f aca="false">IF(B$5,0,C62)+tau</f>
        <v>2007</v>
      </c>
      <c r="I62" s="24" t="n">
        <f aca="false">$D62*EXP(-($F62*$G62+$E62*(1-$G62))*(H62-t0))</f>
        <v>0.00350240128471177</v>
      </c>
      <c r="J62" s="24" t="n">
        <v>0.67</v>
      </c>
      <c r="K62" s="24" t="n">
        <f aca="false">I62*J62</f>
        <v>0.00234660886075689</v>
      </c>
      <c r="L62" s="25" t="n">
        <v>0.66</v>
      </c>
      <c r="M62" s="24" t="n">
        <f aca="false">I62*L62</f>
        <v>0.00231158484790977</v>
      </c>
      <c r="N62" s="2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</row>
    <row r="63" customFormat="false" ht="12.1" hidden="false" customHeight="false" outlineLevel="0" collapsed="false">
      <c r="A63" s="10"/>
      <c r="B63" s="10"/>
      <c r="C63" s="23" t="n">
        <v>58</v>
      </c>
      <c r="D63" s="24" t="n">
        <v>0.0055619</v>
      </c>
      <c r="E63" s="25" t="n">
        <v>0.0175980672</v>
      </c>
      <c r="F63" s="25" t="n">
        <v>0.0247097472</v>
      </c>
      <c r="G63" s="25" t="n">
        <f aca="false">IF(H63=t0,1,IF(AND(H63&lt;=t_1,H63&gt;=t_1_),H63-t0,IF(AND(H63&lt;=t_2,H63&gt;=t_1),t_1-t0+((H63-t_1)*t_2-(H63^2-t_1^2)/2)/(t_2-t_1),IF(AND(H63&lt;=t_1_,H63&gt;=t_2_),t_1_-t0+((H63-t_1_)*t_2_-(H63^2-t_1_^2)/2)/(t_2_-t_1_),IF(H63&lt;=t0,t_1_-t0+((t_2_-t_1_)*t_2_-(t_2_^2-t_1_^2)/2)/(t_2_-t_1_),t_1-t0+((t_2-t_1)*t_2-(t_2^2-t_1^2)/2)/(t_2-t_1)))))/(H63-t0))</f>
        <v>0.811764705882353</v>
      </c>
      <c r="H63" s="26" t="n">
        <f aca="false">IF(B$5,0,C63)+tau</f>
        <v>2008</v>
      </c>
      <c r="I63" s="24" t="n">
        <f aca="false">$D63*EXP(-($F63*$G63+$E63*(1-$G63))*(H63-t0))</f>
        <v>0.00373830182231388</v>
      </c>
      <c r="J63" s="24" t="n">
        <v>0.67</v>
      </c>
      <c r="K63" s="24" t="n">
        <f aca="false">I63*J63</f>
        <v>0.0025046622209503</v>
      </c>
      <c r="L63" s="25" t="n">
        <v>0.64</v>
      </c>
      <c r="M63" s="24" t="n">
        <f aca="false">I63*L63</f>
        <v>0.00239251316628088</v>
      </c>
      <c r="N63" s="2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</row>
    <row r="64" customFormat="false" ht="12.1" hidden="false" customHeight="false" outlineLevel="0" collapsed="false">
      <c r="A64" s="10"/>
      <c r="B64" s="10"/>
      <c r="C64" s="23" t="n">
        <v>59</v>
      </c>
      <c r="D64" s="24" t="n">
        <v>0.0060314</v>
      </c>
      <c r="E64" s="25" t="n">
        <v>0.0173174592</v>
      </c>
      <c r="F64" s="25" t="n">
        <v>0.0244513056</v>
      </c>
      <c r="G64" s="25" t="n">
        <f aca="false">IF(H64=t0,1,IF(AND(H64&lt;=t_1,H64&gt;=t_1_),H64-t0,IF(AND(H64&lt;=t_2,H64&gt;=t_1),t_1-t0+((H64-t_1)*t_2-(H64^2-t_1^2)/2)/(t_2-t_1),IF(AND(H64&lt;=t_1_,H64&gt;=t_2_),t_1_-t0+((H64-t_1_)*t_2_-(H64^2-t_1_^2)/2)/(t_2_-t_1_),IF(H64&lt;=t0,t_1_-t0+((t_2_-t_1_)*t_2_-(t_2_^2-t_1_^2)/2)/(t_2_-t_1_),t_1-t0+((t_2-t_1)*t_2-(t_2^2-t_1^2)/2)/(t_2-t_1)))))/(H64-t0))</f>
        <v>0.775</v>
      </c>
      <c r="H64" s="26" t="n">
        <f aca="false">IF(B$5,0,C64)+tau</f>
        <v>2009</v>
      </c>
      <c r="I64" s="24" t="n">
        <f aca="false">$D64*EXP(-($F64*$G64+$E64*(1-$G64))*(H64-t0))</f>
        <v>0.00399781408654419</v>
      </c>
      <c r="J64" s="24" t="n">
        <v>0.67</v>
      </c>
      <c r="K64" s="24" t="n">
        <f aca="false">I64*J64</f>
        <v>0.00267853543798461</v>
      </c>
      <c r="L64" s="25" t="n">
        <v>0.62</v>
      </c>
      <c r="M64" s="24" t="n">
        <f aca="false">I64*L64</f>
        <v>0.0024786447336574</v>
      </c>
      <c r="N64" s="2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</row>
    <row r="65" customFormat="false" ht="12.1" hidden="false" customHeight="false" outlineLevel="0" collapsed="false">
      <c r="A65" s="10"/>
      <c r="B65" s="10"/>
      <c r="C65" s="23" t="n">
        <v>60</v>
      </c>
      <c r="D65" s="24" t="n">
        <v>0.0065642</v>
      </c>
      <c r="E65" s="25" t="n">
        <v>0.0170347584</v>
      </c>
      <c r="F65" s="25" t="n">
        <v>0.024190464</v>
      </c>
      <c r="G65" s="25" t="n">
        <f aca="false">IF(H65=t0,1,IF(AND(H65&lt;=t_1,H65&gt;=t_1_),H65-t0,IF(AND(H65&lt;=t_2,H65&gt;=t_1),t_1-t0+((H65-t_1)*t_2-(H65^2-t_1^2)/2)/(t_2-t_1),IF(AND(H65&lt;=t_1_,H65&gt;=t_2_),t_1_-t0+((H65-t_1_)*t_2_-(H65^2-t_1_^2)/2)/(t_2_-t_1_),IF(H65&lt;=t0,t_1_-t0+((t_2_-t_1_)*t_2_-(t_2_^2-t_1_^2)/2)/(t_2_-t_1_),t_1-t0+((t_2-t_1)*t_2-(t_2^2-t_1^2)/2)/(t_2-t_1)))))/(H65-t0))</f>
        <v>0.736842105263158</v>
      </c>
      <c r="H65" s="26" t="n">
        <f aca="false">IF(B$5,0,C65)+tau</f>
        <v>2010</v>
      </c>
      <c r="I65" s="24" t="n">
        <f aca="false">$D65*EXP(-($F65*$G65+$E65*(1-$G65))*(H65-t0))</f>
        <v>0.00429645538631488</v>
      </c>
      <c r="J65" s="24" t="n">
        <v>0.67</v>
      </c>
      <c r="K65" s="24" t="n">
        <f aca="false">I65*J65</f>
        <v>0.00287862510883097</v>
      </c>
      <c r="L65" s="25" t="n">
        <v>0.6</v>
      </c>
      <c r="M65" s="24" t="n">
        <f aca="false">I65*L65</f>
        <v>0.00257787323178893</v>
      </c>
      <c r="N65" s="2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</row>
    <row r="66" customFormat="false" ht="12.1" hidden="false" customHeight="false" outlineLevel="0" collapsed="false">
      <c r="A66" s="10"/>
      <c r="B66" s="10"/>
      <c r="C66" s="23" t="n">
        <v>61</v>
      </c>
      <c r="D66" s="24" t="n">
        <v>0.0071846</v>
      </c>
      <c r="E66" s="25" t="n">
        <v>0.0167499456</v>
      </c>
      <c r="F66" s="25" t="n">
        <v>0.0239271168</v>
      </c>
      <c r="G66" s="25" t="n">
        <f aca="false">IF(H66=t0,1,IF(AND(H66&lt;=t_1,H66&gt;=t_1_),H66-t0,IF(AND(H66&lt;=t_2,H66&gt;=t_1),t_1-t0+((H66-t_1)*t_2-(H66^2-t_1^2)/2)/(t_2-t_1),IF(AND(H66&lt;=t_1_,H66&gt;=t_2_),t_1_-t0+((H66-t_1_)*t_2_-(H66^2-t_1_^2)/2)/(t_2_-t_1_),IF(H66&lt;=t0,t_1_-t0+((t_2_-t_1_)*t_2_-(t_2_^2-t_1_^2)/2)/(t_2_-t_1_),t_1-t0+((t_2-t_1)*t_2-(t_2^2-t_1^2)/2)/(t_2-t_1)))))/(H66-t0))</f>
        <v>0.7</v>
      </c>
      <c r="H66" s="26" t="n">
        <f aca="false">IF(B$5,0,C66)+tau</f>
        <v>2011</v>
      </c>
      <c r="I66" s="24" t="n">
        <f aca="false">$D66*EXP(-($F66*$G66+$E66*(1-$G66))*(H66-t0))</f>
        <v>0.00464810931338509</v>
      </c>
      <c r="J66" s="24" t="n">
        <v>0.67018259</v>
      </c>
      <c r="K66" s="24" t="n">
        <f aca="false">I66*J66</f>
        <v>0.00311508193824754</v>
      </c>
      <c r="L66" s="25" t="n">
        <v>0.601563894964179</v>
      </c>
      <c r="M66" s="24" t="n">
        <f aca="false">I66*L66</f>
        <v>0.00279613474277921</v>
      </c>
      <c r="N66" s="2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</row>
    <row r="67" customFormat="false" ht="12.1" hidden="false" customHeight="false" outlineLevel="0" collapsed="false">
      <c r="A67" s="10"/>
      <c r="B67" s="10"/>
      <c r="C67" s="23" t="n">
        <v>62</v>
      </c>
      <c r="D67" s="24" t="n">
        <v>0.0079052</v>
      </c>
      <c r="E67" s="25" t="n">
        <v>0.0164630112</v>
      </c>
      <c r="F67" s="25" t="n">
        <v>0.0236611488</v>
      </c>
      <c r="G67" s="25" t="n">
        <f aca="false">IF(H67=t0,1,IF(AND(H67&lt;=t_1,H67&gt;=t_1_),H67-t0,IF(AND(H67&lt;=t_2,H67&gt;=t_1),t_1-t0+((H67-t_1)*t_2-(H67^2-t_1^2)/2)/(t_2-t_1),IF(AND(H67&lt;=t_1_,H67&gt;=t_2_),t_1_-t0+((H67-t_1_)*t_2_-(H67^2-t_1_^2)/2)/(t_2_-t_1_),IF(H67&lt;=t0,t_1_-t0+((t_2_-t_1_)*t_2_-(t_2_^2-t_1_^2)/2)/(t_2_-t_1_),t_1-t0+((t_2-t_1)*t_2-(t_2^2-t_1^2)/2)/(t_2-t_1)))))/(H67-t0))</f>
        <v>0.666666666666667</v>
      </c>
      <c r="H67" s="26" t="n">
        <f aca="false">IF(B$5,0,C67)+tau</f>
        <v>2012</v>
      </c>
      <c r="I67" s="24" t="n">
        <f aca="false">$D67*EXP(-($F67*$G67+$E67*(1-$G67))*(H67-t0))</f>
        <v>0.00505826535437646</v>
      </c>
      <c r="J67" s="24" t="n">
        <v>0.67058979</v>
      </c>
      <c r="K67" s="24" t="n">
        <f aca="false">I67*J67</f>
        <v>0.00339202110175559</v>
      </c>
      <c r="L67" s="25" t="n">
        <v>0.603330634943284</v>
      </c>
      <c r="M67" s="24" t="n">
        <f aca="false">I67*L67</f>
        <v>0.00305180644796757</v>
      </c>
      <c r="N67" s="2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</row>
    <row r="68" customFormat="false" ht="12.1" hidden="false" customHeight="false" outlineLevel="0" collapsed="false">
      <c r="A68" s="10"/>
      <c r="B68" s="10"/>
      <c r="C68" s="23" t="n">
        <v>63</v>
      </c>
      <c r="D68" s="24" t="n">
        <v>0.0087342</v>
      </c>
      <c r="E68" s="25" t="n">
        <v>0.016173936</v>
      </c>
      <c r="F68" s="25" t="n">
        <v>0.0233924544</v>
      </c>
      <c r="G68" s="25" t="n">
        <f aca="false">IF(H68=t0,1,IF(AND(H68&lt;=t_1,H68&gt;=t_1_),H68-t0,IF(AND(H68&lt;=t_2,H68&gt;=t_1),t_1-t0+((H68-t_1)*t_2-(H68^2-t_1^2)/2)/(t_2-t_1),IF(AND(H68&lt;=t_1_,H68&gt;=t_2_),t_1_-t0+((H68-t_1_)*t_2_-(H68^2-t_1_^2)/2)/(t_2_-t_1_),IF(H68&lt;=t0,t_1_-t0+((t_2_-t_1_)*t_2_-(t_2_^2-t_1_^2)/2)/(t_2_-t_1_),t_1-t0+((t_2-t_1)*t_2-(t_2^2-t_1^2)/2)/(t_2-t_1)))))/(H68-t0))</f>
        <v>0.636363636363636</v>
      </c>
      <c r="H68" s="26" t="n">
        <f aca="false">IF(B$5,0,C68)+tau</f>
        <v>2013</v>
      </c>
      <c r="I68" s="24" t="n">
        <f aca="false">$D68*EXP(-($F68*$G68+$E68*(1-$G68))*(H68-t0))</f>
        <v>0.00553095505087393</v>
      </c>
      <c r="J68" s="24" t="n">
        <v>0.67122483</v>
      </c>
      <c r="K68" s="24" t="n">
        <f aca="false">I68*J68</f>
        <v>0.00371251436376049</v>
      </c>
      <c r="L68" s="25" t="n">
        <v>0.605304540725373</v>
      </c>
      <c r="M68" s="24" t="n">
        <f aca="false">I68*L68</f>
        <v>0.00334791220684192</v>
      </c>
      <c r="N68" s="2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</row>
    <row r="69" customFormat="false" ht="12.1" hidden="false" customHeight="false" outlineLevel="0" collapsed="false">
      <c r="A69" s="10"/>
      <c r="B69" s="10"/>
      <c r="C69" s="23" t="n">
        <v>64</v>
      </c>
      <c r="D69" s="24" t="n">
        <v>0.009681</v>
      </c>
      <c r="E69" s="25" t="n">
        <v>0.0158827104</v>
      </c>
      <c r="F69" s="25" t="n">
        <v>0.0231209184</v>
      </c>
      <c r="G69" s="25" t="n">
        <f aca="false">IF(H69=t0,1,IF(AND(H69&lt;=t_1,H69&gt;=t_1_),H69-t0,IF(AND(H69&lt;=t_2,H69&gt;=t_1),t_1-t0+((H69-t_1)*t_2-(H69^2-t_1^2)/2)/(t_2-t_1),IF(AND(H69&lt;=t_1_,H69&gt;=t_2_),t_1_-t0+((H69-t_1_)*t_2_-(H69^2-t_1_^2)/2)/(t_2_-t_1_),IF(H69&lt;=t0,t_1_-t0+((t_2_-t_1_)*t_2_-(t_2_^2-t_1_^2)/2)/(t_2_-t_1_),t_1-t0+((t_2-t_1)*t_2-(t_2^2-t_1^2)/2)/(t_2-t_1)))))/(H69-t0))</f>
        <v>0.608695652173913</v>
      </c>
      <c r="H69" s="26" t="n">
        <f aca="false">IF(B$5,0,C69)+tau</f>
        <v>2014</v>
      </c>
      <c r="I69" s="24" t="n">
        <f aca="false">$D69*EXP(-($F69*$G69+$E69*(1-$G69))*(H69-t0))</f>
        <v>0.00607102801402412</v>
      </c>
      <c r="J69" s="24" t="n">
        <v>0.67209093</v>
      </c>
      <c r="K69" s="24" t="n">
        <f aca="false">I69*J69</f>
        <v>0.00408028286400153</v>
      </c>
      <c r="L69" s="25" t="n">
        <v>0.607489951056716</v>
      </c>
      <c r="M69" s="24" t="n">
        <f aca="false">I69*L69</f>
        <v>0.00368808851110347</v>
      </c>
      <c r="N69" s="2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</row>
    <row r="70" customFormat="false" ht="12.1" hidden="false" customHeight="false" outlineLevel="0" collapsed="false">
      <c r="A70" s="10"/>
      <c r="B70" s="10"/>
      <c r="C70" s="23" t="n">
        <v>65</v>
      </c>
      <c r="D70" s="24" t="n">
        <v>0.0107563</v>
      </c>
      <c r="E70" s="25" t="n">
        <v>0.015589344</v>
      </c>
      <c r="F70" s="25" t="n">
        <v>0.0228464352</v>
      </c>
      <c r="G70" s="25" t="n">
        <f aca="false">IF(H70=t0,1,IF(AND(H70&lt;=t_1,H70&gt;=t_1_),H70-t0,IF(AND(H70&lt;=t_2,H70&gt;=t_1),t_1-t0+((H70-t_1)*t_2-(H70^2-t_1^2)/2)/(t_2-t_1),IF(AND(H70&lt;=t_1_,H70&gt;=t_2_),t_1_-t0+((H70-t_1_)*t_2_-(H70^2-t_1_^2)/2)/(t_2_-t_1_),IF(H70&lt;=t0,t_1_-t0+((t_2_-t_1_)*t_2_-(t_2_^2-t_1_^2)/2)/(t_2_-t_1_),t_1-t0+((t_2-t_1)*t_2-(t_2^2-t_1^2)/2)/(t_2-t_1)))))/(H70-t0))</f>
        <v>0.583333333333333</v>
      </c>
      <c r="H70" s="26" t="n">
        <f aca="false">IF(B$5,0,C70)+tau</f>
        <v>2015</v>
      </c>
      <c r="I70" s="24" t="n">
        <f aca="false">$D70*EXP(-($F70*$G70+$E70*(1-$G70))*(H70-t0))</f>
        <v>0.00668421045502839</v>
      </c>
      <c r="J70" s="24" t="n">
        <v>0.67319131</v>
      </c>
      <c r="K70" s="24" t="n">
        <f aca="false">I70*J70</f>
        <v>0.00449975239253625</v>
      </c>
      <c r="L70" s="25" t="n">
        <v>0.609891231597015</v>
      </c>
      <c r="M70" s="24" t="n">
        <f aca="false">I70*L70</f>
        <v>0.00407664134667091</v>
      </c>
      <c r="N70" s="2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</row>
    <row r="71" customFormat="false" ht="12.1" hidden="false" customHeight="false" outlineLevel="0" collapsed="false">
      <c r="A71" s="10"/>
      <c r="B71" s="10"/>
      <c r="C71" s="23" t="n">
        <v>66</v>
      </c>
      <c r="D71" s="24" t="n">
        <v>0.0119709</v>
      </c>
      <c r="E71" s="25" t="n">
        <v>0.015293808</v>
      </c>
      <c r="F71" s="25" t="n">
        <v>0.0225688992</v>
      </c>
      <c r="G71" s="25" t="n">
        <f aca="false">IF(H71=t0,1,IF(AND(H71&lt;=t_1,H71&gt;=t_1_),H71-t0,IF(AND(H71&lt;=t_2,H71&gt;=t_1),t_1-t0+((H71-t_1)*t_2-(H71^2-t_1^2)/2)/(t_2-t_1),IF(AND(H71&lt;=t_1_,H71&gt;=t_2_),t_1_-t0+((H71-t_1_)*t_2_-(H71^2-t_1_^2)/2)/(t_2_-t_1_),IF(H71&lt;=t0,t_1_-t0+((t_2_-t_1_)*t_2_-(t_2_^2-t_1_^2)/2)/(t_2_-t_1_),t_1-t0+((t_2-t_1)*t_2-(t_2^2-t_1^2)/2)/(t_2-t_1)))))/(H71-t0))</f>
        <v>0.56</v>
      </c>
      <c r="H71" s="26" t="n">
        <f aca="false">IF(B$5,0,C71)+tau</f>
        <v>2016</v>
      </c>
      <c r="I71" s="24" t="n">
        <f aca="false">$D71*EXP(-($F71*$G71+$E71*(1-$G71))*(H71-t0))</f>
        <v>0.00737637427997279</v>
      </c>
      <c r="J71" s="24" t="n">
        <v>0.67452918</v>
      </c>
      <c r="K71" s="24" t="n">
        <f aca="false">I71*J71</f>
        <v>0.00497557969444314</v>
      </c>
      <c r="L71" s="25" t="n">
        <v>0.612512765838806</v>
      </c>
      <c r="M71" s="24" t="n">
        <f aca="false">I71*L71</f>
        <v>0.00451812341208837</v>
      </c>
      <c r="N71" s="2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</row>
    <row r="72" customFormat="false" ht="12.1" hidden="false" customHeight="false" outlineLevel="0" collapsed="false">
      <c r="A72" s="10"/>
      <c r="B72" s="10"/>
      <c r="C72" s="23" t="n">
        <v>67</v>
      </c>
      <c r="D72" s="24" t="n">
        <v>0.0133398</v>
      </c>
      <c r="E72" s="25" t="n">
        <v>0.0149960928</v>
      </c>
      <c r="F72" s="25" t="n">
        <v>0.0222881952</v>
      </c>
      <c r="G72" s="25" t="n">
        <f aca="false">IF(H72=t0,1,IF(AND(H72&lt;=t_1,H72&gt;=t_1_),H72-t0,IF(AND(H72&lt;=t_2,H72&gt;=t_1),t_1-t0+((H72-t_1)*t_2-(H72^2-t_1^2)/2)/(t_2-t_1),IF(AND(H72&lt;=t_1_,H72&gt;=t_2_),t_1_-t0+((H72-t_1_)*t_2_-(H72^2-t_1_^2)/2)/(t_2_-t_1_),IF(H72&lt;=t0,t_1_-t0+((t_2_-t_1_)*t_2_-(t_2_^2-t_1_^2)/2)/(t_2_-t_1_),t_1-t0+((t_2-t_1)*t_2-(t_2^2-t_1^2)/2)/(t_2-t_1)))))/(H72-t0))</f>
        <v>0.538461538461538</v>
      </c>
      <c r="H72" s="26" t="n">
        <f aca="false">IF(B$5,0,C72)+tau</f>
        <v>2017</v>
      </c>
      <c r="I72" s="24" t="n">
        <f aca="false">$D72*EXP(-($F72*$G72+$E72*(1-$G72))*(H72-t0))</f>
        <v>0.00815608440491622</v>
      </c>
      <c r="J72" s="24" t="n">
        <v>0.67610778</v>
      </c>
      <c r="K72" s="24" t="n">
        <f aca="false">I72*J72</f>
        <v>0.00551439212050053</v>
      </c>
      <c r="L72" s="25" t="n">
        <v>0.615358991408955</v>
      </c>
      <c r="M72" s="24" t="n">
        <f aca="false">I72*L72</f>
        <v>0.00501891987325555</v>
      </c>
      <c r="N72" s="2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</row>
    <row r="73" customFormat="false" ht="12.1" hidden="false" customHeight="false" outlineLevel="0" collapsed="false">
      <c r="A73" s="10"/>
      <c r="B73" s="10"/>
      <c r="C73" s="23" t="n">
        <v>68</v>
      </c>
      <c r="D73" s="24" t="n">
        <v>0.0148837</v>
      </c>
      <c r="E73" s="25" t="n">
        <v>0.0146961888</v>
      </c>
      <c r="F73" s="25" t="n">
        <v>0.0220042176</v>
      </c>
      <c r="G73" s="25" t="n">
        <f aca="false">IF(H73=t0,1,IF(AND(H73&lt;=t_1,H73&gt;=t_1_),H73-t0,IF(AND(H73&lt;=t_2,H73&gt;=t_1),t_1-t0+((H73-t_1)*t_2-(H73^2-t_1^2)/2)/(t_2-t_1),IF(AND(H73&lt;=t_1_,H73&gt;=t_2_),t_1_-t0+((H73-t_1_)*t_2_-(H73^2-t_1_^2)/2)/(t_2_-t_1_),IF(H73&lt;=t0,t_1_-t0+((t_2_-t_1_)*t_2_-(t_2_^2-t_1_^2)/2)/(t_2_-t_1_),t_1-t0+((t_2-t_1)*t_2-(t_2^2-t_1^2)/2)/(t_2-t_1)))))/(H73-t0))</f>
        <v>0.518518518518518</v>
      </c>
      <c r="H73" s="26" t="n">
        <f aca="false">IF(B$5,0,C73)+tau</f>
        <v>2018</v>
      </c>
      <c r="I73" s="24" t="n">
        <f aca="false">$D73*EXP(-($F73*$G73+$E73*(1-$G73))*(H73-t0))</f>
        <v>0.00903546287097578</v>
      </c>
      <c r="J73" s="24" t="n">
        <v>0.67793031</v>
      </c>
      <c r="K73" s="24" t="n">
        <f aca="false">I73*J73</f>
        <v>0.0061254141451141</v>
      </c>
      <c r="L73" s="25" t="n">
        <v>0.618434336525373</v>
      </c>
      <c r="M73" s="24" t="n">
        <f aca="false">I73*L73</f>
        <v>0.00558784048581155</v>
      </c>
      <c r="N73" s="2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</row>
    <row r="74" customFormat="false" ht="12.1" hidden="false" customHeight="false" outlineLevel="0" collapsed="false">
      <c r="A74" s="10"/>
      <c r="B74" s="10"/>
      <c r="C74" s="23" t="n">
        <v>69</v>
      </c>
      <c r="D74" s="24" t="n">
        <v>0.0166275</v>
      </c>
      <c r="E74" s="25" t="n">
        <v>0.014394096</v>
      </c>
      <c r="F74" s="25" t="n">
        <v>0.0217168512</v>
      </c>
      <c r="G74" s="25" t="n">
        <f aca="false">IF(H74=t0,1,IF(AND(H74&lt;=t_1,H74&gt;=t_1_),H74-t0,IF(AND(H74&lt;=t_2,H74&gt;=t_1),t_1-t0+((H74-t_1)*t_2-(H74^2-t_1^2)/2)/(t_2-t_1),IF(AND(H74&lt;=t_1_,H74&gt;=t_2_),t_1_-t0+((H74-t_1_)*t_2_-(H74^2-t_1_^2)/2)/(t_2_-t_1_),IF(H74&lt;=t0,t_1_-t0+((t_2_-t_1_)*t_2_-(t_2_^2-t_1_^2)/2)/(t_2_-t_1_),t_1-t0+((t_2-t_1)*t_2-(t_2^2-t_1^2)/2)/(t_2-t_1)))))/(H74-t0))</f>
        <v>0.5</v>
      </c>
      <c r="H74" s="26" t="n">
        <f aca="false">IF(B$5,0,C74)+tau</f>
        <v>2019</v>
      </c>
      <c r="I74" s="24" t="n">
        <f aca="false">$D74*EXP(-($F74*$G74+$E74*(1-$G74))*(H74-t0))</f>
        <v>0.0100292386355766</v>
      </c>
      <c r="J74" s="24" t="n">
        <v>0.68</v>
      </c>
      <c r="K74" s="24" t="n">
        <f aca="false">I74*J74</f>
        <v>0.00681988227219208</v>
      </c>
      <c r="L74" s="25" t="n">
        <v>0.62174328358209</v>
      </c>
      <c r="M74" s="24" t="n">
        <f aca="false">I74*L74</f>
        <v>0.00623561176111175</v>
      </c>
      <c r="N74" s="2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</row>
    <row r="75" customFormat="false" ht="12.1" hidden="false" customHeight="false" outlineLevel="0" collapsed="false">
      <c r="A75" s="10"/>
      <c r="B75" s="10"/>
      <c r="C75" s="23" t="n">
        <v>70</v>
      </c>
      <c r="D75" s="24" t="n">
        <v>0.018601</v>
      </c>
      <c r="E75" s="25" t="n">
        <v>0.0140897952</v>
      </c>
      <c r="F75" s="25" t="n">
        <v>0.0214259904</v>
      </c>
      <c r="G75" s="25" t="n">
        <f aca="false">IF(H75=t0,1,IF(AND(H75&lt;=t_1,H75&gt;=t_1_),H75-t0,IF(AND(H75&lt;=t_2,H75&gt;=t_1),t_1-t0+((H75-t_1)*t_2-(H75^2-t_1^2)/2)/(t_2-t_1),IF(AND(H75&lt;=t_1_,H75&gt;=t_2_),t_1_-t0+((H75-t_1_)*t_2_-(H75^2-t_1_^2)/2)/(t_2_-t_1_),IF(H75&lt;=t0,t_1_-t0+((t_2_-t_1_)*t_2_-(t_2_^2-t_1_^2)/2)/(t_2_-t_1_),t_1-t0+((t_2-t_1)*t_2-(t_2^2-t_1^2)/2)/(t_2-t_1)))))/(H75-t0))</f>
        <v>0.482758620689655</v>
      </c>
      <c r="H75" s="26" t="n">
        <f aca="false">IF(B$5,0,C75)+tau</f>
        <v>2020</v>
      </c>
      <c r="I75" s="24" t="n">
        <f aca="false">$D75*EXP(-($F75*$G75+$E75*(1-$G75))*(H75-t0))</f>
        <v>0.0111551865268837</v>
      </c>
      <c r="J75" s="24" t="n">
        <v>0.68232007</v>
      </c>
      <c r="K75" s="24" t="n">
        <f aca="false">I75*J75</f>
        <v>0.00761140765188632</v>
      </c>
      <c r="L75" s="25" t="n">
        <v>0.62529033280597</v>
      </c>
      <c r="M75" s="24" t="n">
        <f aca="false">I75*L75</f>
        <v>0.00697523029590776</v>
      </c>
      <c r="N75" s="2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</row>
    <row r="76" customFormat="false" ht="12.1" hidden="false" customHeight="false" outlineLevel="0" collapsed="false">
      <c r="A76" s="10"/>
      <c r="B76" s="10"/>
      <c r="C76" s="23" t="n">
        <v>71</v>
      </c>
      <c r="D76" s="24" t="n">
        <v>0.0208415</v>
      </c>
      <c r="E76" s="25" t="n">
        <v>0.0137832672</v>
      </c>
      <c r="F76" s="25" t="n">
        <v>0.02113152</v>
      </c>
      <c r="G76" s="25" t="n">
        <f aca="false">IF(H76=t0,1,IF(AND(H76&lt;=t_1,H76&gt;=t_1_),H76-t0,IF(AND(H76&lt;=t_2,H76&gt;=t_1),t_1-t0+((H76-t_1)*t_2-(H76^2-t_1^2)/2)/(t_2-t_1),IF(AND(H76&lt;=t_1_,H76&gt;=t_2_),t_1_-t0+((H76-t_1_)*t_2_-(H76^2-t_1_^2)/2)/(t_2_-t_1_),IF(H76&lt;=t0,t_1_-t0+((t_2_-t_1_)*t_2_-(t_2_^2-t_1_^2)/2)/(t_2_-t_1_),t_1-t0+((t_2-t_1)*t_2-(t_2^2-t_1^2)/2)/(t_2-t_1)))))/(H76-t0))</f>
        <v>0.466666666666667</v>
      </c>
      <c r="H76" s="26" t="n">
        <f aca="false">IF(B$5,0,C76)+tau</f>
        <v>2021</v>
      </c>
      <c r="I76" s="24" t="n">
        <f aca="false">$D76*EXP(-($F76*$G76+$E76*(1-$G76))*(H76-t0))</f>
        <v>0.0124357157643635</v>
      </c>
      <c r="J76" s="24" t="n">
        <v>0.68489374</v>
      </c>
      <c r="K76" s="24" t="n">
        <f aca="false">I76*J76</f>
        <v>0.00851714387943188</v>
      </c>
      <c r="L76" s="25" t="n">
        <v>0.629080011337313</v>
      </c>
      <c r="M76" s="24" t="n">
        <f aca="false">I76*L76</f>
        <v>0.0078230602140334</v>
      </c>
      <c r="N76" s="2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</row>
    <row r="77" customFormat="false" ht="12.1" hidden="false" customHeight="false" outlineLevel="0" collapsed="false">
      <c r="A77" s="10"/>
      <c r="B77" s="10"/>
      <c r="C77" s="23" t="n">
        <v>72</v>
      </c>
      <c r="D77" s="24" t="n">
        <v>0.0233941</v>
      </c>
      <c r="E77" s="25" t="n">
        <v>0.0134745216</v>
      </c>
      <c r="F77" s="25" t="n">
        <v>0.0208333344</v>
      </c>
      <c r="G77" s="25" t="n">
        <f aca="false">IF(H77=t0,1,IF(AND(H77&lt;=t_1,H77&gt;=t_1_),H77-t0,IF(AND(H77&lt;=t_2,H77&gt;=t_1),t_1-t0+((H77-t_1)*t_2-(H77^2-t_1^2)/2)/(t_2-t_1),IF(AND(H77&lt;=t_1_,H77&gt;=t_2_),t_1_-t0+((H77-t_1_)*t_2_-(H77^2-t_1_^2)/2)/(t_2_-t_1_),IF(H77&lt;=t0,t_1_-t0+((t_2_-t_1_)*t_2_-(t_2_^2-t_1_^2)/2)/(t_2_-t_1_),t_1-t0+((t_2-t_1)*t_2-(t_2^2-t_1^2)/2)/(t_2-t_1)))))/(H77-t0))</f>
        <v>0.451612903225806</v>
      </c>
      <c r="H77" s="26" t="n">
        <f aca="false">IF(B$5,0,C77)+tau</f>
        <v>2022</v>
      </c>
      <c r="I77" s="24" t="n">
        <f aca="false">$D77*EXP(-($F77*$G77+$E77*(1-$G77))*(H77-t0))</f>
        <v>0.0138980744952526</v>
      </c>
      <c r="J77" s="24" t="n">
        <v>0.68772422</v>
      </c>
      <c r="K77" s="24" t="n">
        <f aca="false">I77*J77</f>
        <v>0.00955804244174949</v>
      </c>
      <c r="L77" s="25" t="n">
        <v>0.633116864023881</v>
      </c>
      <c r="M77" s="24" t="n">
        <f aca="false">I77*L77</f>
        <v>0.00879910534040461</v>
      </c>
      <c r="N77" s="2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</row>
    <row r="78" customFormat="false" ht="12.1" hidden="false" customHeight="false" outlineLevel="0" collapsed="false">
      <c r="A78" s="10"/>
      <c r="B78" s="10"/>
      <c r="C78" s="23" t="n">
        <v>73</v>
      </c>
      <c r="D78" s="24" t="n">
        <v>0.026311</v>
      </c>
      <c r="E78" s="25" t="n">
        <v>0.0131635392</v>
      </c>
      <c r="F78" s="25" t="n">
        <v>0.020531328</v>
      </c>
      <c r="G78" s="25" t="n">
        <f aca="false">IF(H78=t0,1,IF(AND(H78&lt;=t_1,H78&gt;=t_1_),H78-t0,IF(AND(H78&lt;=t_2,H78&gt;=t_1),t_1-t0+((H78-t_1)*t_2-(H78^2-t_1^2)/2)/(t_2-t_1),IF(AND(H78&lt;=t_1_,H78&gt;=t_2_),t_1_-t0+((H78-t_1_)*t_2_-(H78^2-t_1_^2)/2)/(t_2_-t_1_),IF(H78&lt;=t0,t_1_-t0+((t_2_-t_1_)*t_2_-(t_2_^2-t_1_^2)/2)/(t_2_-t_1_),t_1-t0+((t_2-t_1)*t_2-(t_2^2-t_1^2)/2)/(t_2-t_1)))))/(H78-t0))</f>
        <v>0.4375</v>
      </c>
      <c r="H78" s="26" t="n">
        <f aca="false">IF(B$5,0,C78)+tau</f>
        <v>2023</v>
      </c>
      <c r="I78" s="24" t="n">
        <f aca="false">$D78*EXP(-($F78*$G78+$E78*(1-$G78))*(H78-t0))</f>
        <v>0.0155740303371996</v>
      </c>
      <c r="J78" s="24" t="n">
        <v>0.69081475</v>
      </c>
      <c r="K78" s="24" t="n">
        <f aca="false">I78*J78</f>
        <v>0.0107587698738849</v>
      </c>
      <c r="L78" s="25" t="n">
        <v>0.637405490223881</v>
      </c>
      <c r="M78" s="24" t="n">
        <f aca="false">I78*L78</f>
        <v>0.00992697244184428</v>
      </c>
      <c r="N78" s="2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</row>
    <row r="79" customFormat="false" ht="12.1" hidden="false" customHeight="false" outlineLevel="0" collapsed="false">
      <c r="A79" s="10"/>
      <c r="B79" s="10"/>
      <c r="C79" s="23" t="n">
        <v>74</v>
      </c>
      <c r="D79" s="24" t="n">
        <v>0.0296518</v>
      </c>
      <c r="E79" s="25" t="n">
        <v>0.0128503008</v>
      </c>
      <c r="F79" s="25" t="n">
        <v>0.0202253856</v>
      </c>
      <c r="G79" s="25" t="n">
        <f aca="false">IF(H79=t0,1,IF(AND(H79&lt;=t_1,H79&gt;=t_1_),H79-t0,IF(AND(H79&lt;=t_2,H79&gt;=t_1),t_1-t0+((H79-t_1)*t_2-(H79^2-t_1^2)/2)/(t_2-t_1),IF(AND(H79&lt;=t_1_,H79&gt;=t_2_),t_1_-t0+((H79-t_1_)*t_2_-(H79^2-t_1_^2)/2)/(t_2_-t_1_),IF(H79&lt;=t0,t_1_-t0+((t_2_-t_1_)*t_2_-(t_2_^2-t_1_^2)/2)/(t_2_-t_1_),t_1-t0+((t_2-t_1)*t_2-(t_2^2-t_1^2)/2)/(t_2-t_1)))))/(H79-t0))</f>
        <v>0.424242424242424</v>
      </c>
      <c r="H79" s="26" t="n">
        <f aca="false">IF(B$5,0,C79)+tau</f>
        <v>2024</v>
      </c>
      <c r="I79" s="24" t="n">
        <f aca="false">$D79*EXP(-($F79*$G79+$E79*(1-$G79))*(H79-t0))</f>
        <v>0.0175001896543843</v>
      </c>
      <c r="J79" s="24" t="n">
        <v>0.69416853</v>
      </c>
      <c r="K79" s="24" t="n">
        <f aca="false">I79*J79</f>
        <v>0.0121480809271051</v>
      </c>
      <c r="L79" s="25" t="n">
        <v>0.641950479385075</v>
      </c>
      <c r="M79" s="24" t="n">
        <f aca="false">I79*L79</f>
        <v>0.0112342551379617</v>
      </c>
      <c r="N79" s="2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</row>
    <row r="80" customFormat="false" ht="12.1" hidden="false" customHeight="false" outlineLevel="0" collapsed="false">
      <c r="A80" s="10"/>
      <c r="B80" s="10"/>
      <c r="C80" s="23" t="n">
        <v>75</v>
      </c>
      <c r="D80" s="24" t="n">
        <v>0.0334821</v>
      </c>
      <c r="E80" s="25" t="n">
        <v>0.0125348064</v>
      </c>
      <c r="F80" s="25" t="n">
        <v>0.0199154016</v>
      </c>
      <c r="G80" s="25" t="n">
        <f aca="false">IF(H80=t0,1,IF(AND(H80&lt;=t_1,H80&gt;=t_1_),H80-t0,IF(AND(H80&lt;=t_2,H80&gt;=t_1),t_1-t0+((H80-t_1)*t_2-(H80^2-t_1^2)/2)/(t_2-t_1),IF(AND(H80&lt;=t_1_,H80&gt;=t_2_),t_1_-t0+((H80-t_1_)*t_2_-(H80^2-t_1_^2)/2)/(t_2_-t_1_),IF(H80&lt;=t0,t_1_-t0+((t_2_-t_1_)*t_2_-(t_2_^2-t_1_^2)/2)/(t_2_-t_1_),t_1-t0+((t_2-t_1)*t_2-(t_2^2-t_1^2)/2)/(t_2-t_1)))))/(H80-t0))</f>
        <v>0.411764705882353</v>
      </c>
      <c r="H80" s="26" t="n">
        <f aca="false">IF(B$5,0,C80)+tau</f>
        <v>2025</v>
      </c>
      <c r="I80" s="24" t="n">
        <f aca="false">$D80*EXP(-($F80*$G80+$E80*(1-$G80))*(H80-t0))</f>
        <v>0.0197173550962017</v>
      </c>
      <c r="J80" s="24" t="n">
        <v>0.6977888</v>
      </c>
      <c r="K80" s="24" t="n">
        <f aca="false">I80*J80</f>
        <v>0.0137585495517525</v>
      </c>
      <c r="L80" s="25" t="n">
        <v>0.646756484776119</v>
      </c>
      <c r="M80" s="24" t="n">
        <f aca="false">I80*L80</f>
        <v>0.0127523272711019</v>
      </c>
      <c r="N80" s="2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</row>
    <row r="81" customFormat="false" ht="12.1" hidden="false" customHeight="false" outlineLevel="0" collapsed="false">
      <c r="A81" s="10"/>
      <c r="B81" s="10"/>
      <c r="C81" s="23" t="n">
        <v>76</v>
      </c>
      <c r="D81" s="24" t="n">
        <v>0.0378743</v>
      </c>
      <c r="E81" s="25" t="n">
        <v>0.0122170464</v>
      </c>
      <c r="F81" s="25" t="n">
        <v>0.0196012608</v>
      </c>
      <c r="G81" s="25" t="n">
        <f aca="false">IF(H81=t0,1,IF(AND(H81&lt;=t_1,H81&gt;=t_1_),H81-t0,IF(AND(H81&lt;=t_2,H81&gt;=t_1),t_1-t0+((H81-t_1)*t_2-(H81^2-t_1^2)/2)/(t_2-t_1),IF(AND(H81&lt;=t_1_,H81&gt;=t_2_),t_1_-t0+((H81-t_1_)*t_2_-(H81^2-t_1_^2)/2)/(t_2_-t_1_),IF(H81&lt;=t0,t_1_-t0+((t_2_-t_1_)*t_2_-(t_2_^2-t_1_^2)/2)/(t_2_-t_1_),t_1-t0+((t_2-t_1)*t_2-(t_2^2-t_1^2)/2)/(t_2-t_1)))))/(H81-t0))</f>
        <v>0.4</v>
      </c>
      <c r="H81" s="26" t="n">
        <f aca="false">IF(B$5,0,C81)+tau</f>
        <v>2026</v>
      </c>
      <c r="I81" s="24" t="n">
        <f aca="false">$D81*EXP(-($F81*$G81+$E81*(1-$G81))*(H81-t0))</f>
        <v>0.0222712621867092</v>
      </c>
      <c r="J81" s="24" t="n">
        <v>0.70167876</v>
      </c>
      <c r="K81" s="24" t="n">
        <f aca="false">I81*J81</f>
        <v>0.015627271634805</v>
      </c>
      <c r="L81" s="25" t="n">
        <v>0.65182814958806</v>
      </c>
      <c r="M81" s="24" t="n">
        <f aca="false">I81*L81</f>
        <v>0.0145170356201532</v>
      </c>
      <c r="N81" s="2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</row>
    <row r="82" customFormat="false" ht="12.1" hidden="false" customHeight="false" outlineLevel="0" collapsed="false">
      <c r="A82" s="10"/>
      <c r="B82" s="10"/>
      <c r="C82" s="23" t="n">
        <v>77</v>
      </c>
      <c r="D82" s="24" t="n">
        <v>0.0429098</v>
      </c>
      <c r="E82" s="25" t="n">
        <v>0.0118970016</v>
      </c>
      <c r="F82" s="25" t="n">
        <v>0.0192828576</v>
      </c>
      <c r="G82" s="25" t="n">
        <f aca="false">IF(H82=t0,1,IF(AND(H82&lt;=t_1,H82&gt;=t_1_),H82-t0,IF(AND(H82&lt;=t_2,H82&gt;=t_1),t_1-t0+((H82-t_1)*t_2-(H82^2-t_1^2)/2)/(t_2-t_1),IF(AND(H82&lt;=t_1_,H82&gt;=t_2_),t_1_-t0+((H82-t_1_)*t_2_-(H82^2-t_1_^2)/2)/(t_2_-t_1_),IF(H82&lt;=t0,t_1_-t0+((t_2_-t_1_)*t_2_-(t_2_^2-t_1_^2)/2)/(t_2_-t_1_),t_1-t0+((t_2-t_1)*t_2-(t_2^2-t_1^2)/2)/(t_2-t_1)))))/(H82-t0))</f>
        <v>0.388888888888889</v>
      </c>
      <c r="H82" s="26" t="n">
        <f aca="false">IF(B$5,0,C82)+tau</f>
        <v>2027</v>
      </c>
      <c r="I82" s="24" t="n">
        <f aca="false">$D82*EXP(-($F82*$G82+$E82*(1-$G82))*(H82-t0))</f>
        <v>0.0252141714725578</v>
      </c>
      <c r="J82" s="24" t="n">
        <v>0.70584164</v>
      </c>
      <c r="K82" s="24" t="n">
        <f aca="false">I82*J82</f>
        <v>0.0177972121434314</v>
      </c>
      <c r="L82" s="25" t="n">
        <v>0.657170171689552</v>
      </c>
      <c r="M82" s="24" t="n">
        <f aca="false">I82*L82</f>
        <v>0.0165700013956306</v>
      </c>
      <c r="N82" s="2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</row>
    <row r="83" customFormat="false" ht="12.1" hidden="false" customHeight="false" outlineLevel="0" collapsed="false">
      <c r="A83" s="10"/>
      <c r="B83" s="10"/>
      <c r="C83" s="23" t="n">
        <v>78</v>
      </c>
      <c r="D83" s="24" t="n">
        <v>0.0486813</v>
      </c>
      <c r="E83" s="25" t="n">
        <v>0.011574672</v>
      </c>
      <c r="F83" s="25" t="n">
        <v>0.0189600768</v>
      </c>
      <c r="G83" s="25" t="n">
        <f aca="false">IF(H83=t0,1,IF(AND(H83&lt;=t_1,H83&gt;=t_1_),H83-t0,IF(AND(H83&lt;=t_2,H83&gt;=t_1),t_1-t0+((H83-t_1)*t_2-(H83^2-t_1^2)/2)/(t_2-t_1),IF(AND(H83&lt;=t_1_,H83&gt;=t_2_),t_1_-t0+((H83-t_1_)*t_2_-(H83^2-t_1_^2)/2)/(t_2_-t_1_),IF(H83&lt;=t0,t_1_-t0+((t_2_-t_1_)*t_2_-(t_2_^2-t_1_^2)/2)/(t_2_-t_1_),t_1-t0+((t_2-t_1)*t_2-(t_2^2-t_1^2)/2)/(t_2-t_1)))))/(H83-t0))</f>
        <v>0.378378378378378</v>
      </c>
      <c r="H83" s="26" t="n">
        <f aca="false">IF(B$5,0,C83)+tau</f>
        <v>2028</v>
      </c>
      <c r="I83" s="24" t="n">
        <f aca="false">$D83*EXP(-($F83*$G83+$E83*(1-$G83))*(H83-t0))</f>
        <v>0.0286065708539409</v>
      </c>
      <c r="J83" s="24" t="n">
        <v>0.71028066</v>
      </c>
      <c r="K83" s="24" t="n">
        <f aca="false">I83*J83</f>
        <v>0.0203186940264739</v>
      </c>
      <c r="L83" s="25" t="n">
        <v>0.662787266614925</v>
      </c>
      <c r="M83" s="24" t="n">
        <f aca="false">I83*L83</f>
        <v>0.0189600709035097</v>
      </c>
      <c r="N83" s="2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</row>
    <row r="84" customFormat="false" ht="12.1" hidden="false" customHeight="false" outlineLevel="0" collapsed="false">
      <c r="A84" s="10"/>
      <c r="B84" s="10"/>
      <c r="C84" s="23" t="n">
        <v>79</v>
      </c>
      <c r="D84" s="24" t="n">
        <v>0.055294</v>
      </c>
      <c r="E84" s="25" t="n">
        <v>0.0112500384</v>
      </c>
      <c r="F84" s="25" t="n">
        <v>0.0186328224</v>
      </c>
      <c r="G84" s="25" t="n">
        <f aca="false">IF(H84=t0,1,IF(AND(H84&lt;=t_1,H84&gt;=t_1_),H84-t0,IF(AND(H84&lt;=t_2,H84&gt;=t_1),t_1-t0+((H84-t_1)*t_2-(H84^2-t_1^2)/2)/(t_2-t_1),IF(AND(H84&lt;=t_1_,H84&gt;=t_2_),t_1_-t0+((H84-t_1_)*t_2_-(H84^2-t_1_^2)/2)/(t_2_-t_1_),IF(H84&lt;=t0,t_1_-t0+((t_2_-t_1_)*t_2_-(t_2_^2-t_1_^2)/2)/(t_2_-t_1_),t_1-t0+((t_2-t_1)*t_2-(t_2^2-t_1^2)/2)/(t_2-t_1)))))/(H84-t0))</f>
        <v>0.368421052631579</v>
      </c>
      <c r="H84" s="26" t="n">
        <f aca="false">IF(B$5,0,C84)+tau</f>
        <v>2029</v>
      </c>
      <c r="I84" s="24" t="n">
        <f aca="false">$D84*EXP(-($F84*$G84+$E84*(1-$G84))*(H84-t0))</f>
        <v>0.0325183312356487</v>
      </c>
      <c r="J84" s="24" t="n">
        <v>0.71499904</v>
      </c>
      <c r="K84" s="24" t="n">
        <f aca="false">I84*J84</f>
        <v>0.0232505756158908</v>
      </c>
      <c r="L84" s="25" t="n">
        <v>0.66868417681194</v>
      </c>
      <c r="M84" s="24" t="n">
        <f aca="false">I84*L84</f>
        <v>0.0217444935536077</v>
      </c>
      <c r="N84" s="2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</row>
    <row r="85" customFormat="false" ht="12.1" hidden="false" customHeight="false" outlineLevel="0" collapsed="false">
      <c r="A85" s="10"/>
      <c r="B85" s="10"/>
      <c r="C85" s="23" t="n">
        <v>80</v>
      </c>
      <c r="D85" s="24" t="n">
        <v>0.0628663</v>
      </c>
      <c r="E85" s="25" t="n">
        <v>0.0109230912</v>
      </c>
      <c r="F85" s="25" t="n">
        <v>0.0183009696</v>
      </c>
      <c r="G85" s="25" t="n">
        <f aca="false">IF(H85=t0,1,IF(AND(H85&lt;=t_1,H85&gt;=t_1_),H85-t0,IF(AND(H85&lt;=t_2,H85&gt;=t_1),t_1-t0+((H85-t_1)*t_2-(H85^2-t_1^2)/2)/(t_2-t_1),IF(AND(H85&lt;=t_1_,H85&gt;=t_2_),t_1_-t0+((H85-t_1_)*t_2_-(H85^2-t_1_^2)/2)/(t_2_-t_1_),IF(H85&lt;=t0,t_1_-t0+((t_2_-t_1_)*t_2_-(t_2_^2-t_1_^2)/2)/(t_2_-t_1_),t_1-t0+((t_2-t_1)*t_2-(t_2^2-t_1^2)/2)/(t_2-t_1)))))/(H85-t0))</f>
        <v>0.358974358974359</v>
      </c>
      <c r="H85" s="26" t="n">
        <f aca="false">IF(B$5,0,C85)+tau</f>
        <v>2030</v>
      </c>
      <c r="I85" s="24" t="n">
        <f aca="false">$D85*EXP(-($F85*$G85+$E85*(1-$G85))*(H85-t0))</f>
        <v>0.0370296667218382</v>
      </c>
      <c r="J85" s="24" t="n">
        <v>0.72</v>
      </c>
      <c r="K85" s="24" t="n">
        <f aca="false">I85*J85</f>
        <v>0.0266613600397235</v>
      </c>
      <c r="L85" s="25" t="n">
        <v>0.674865671641791</v>
      </c>
      <c r="M85" s="24" t="n">
        <f aca="false">I85*L85</f>
        <v>0.024990050902905</v>
      </c>
      <c r="N85" s="2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</row>
    <row r="86" customFormat="false" ht="12.1" hidden="false" customHeight="false" outlineLevel="0" collapsed="false">
      <c r="A86" s="10"/>
      <c r="B86" s="10"/>
      <c r="C86" s="23" t="n">
        <v>81</v>
      </c>
      <c r="D86" s="24" t="n">
        <v>0.0715314</v>
      </c>
      <c r="E86" s="25" t="n">
        <v>0.0105938208</v>
      </c>
      <c r="F86" s="25" t="n">
        <v>0.0179644128</v>
      </c>
      <c r="G86" s="25" t="n">
        <f aca="false">IF(H86=t0,1,IF(AND(H86&lt;=t_1,H86&gt;=t_1_),H86-t0,IF(AND(H86&lt;=t_2,H86&gt;=t_1),t_1-t0+((H86-t_1)*t_2-(H86^2-t_1^2)/2)/(t_2-t_1),IF(AND(H86&lt;=t_1_,H86&gt;=t_2_),t_1_-t0+((H86-t_1_)*t_2_-(H86^2-t_1_^2)/2)/(t_2_-t_1_),IF(H86&lt;=t0,t_1_-t0+((t_2_-t_1_)*t_2_-(t_2_^2-t_1_^2)/2)/(t_2_-t_1_),t_1-t0+((t_2-t_1)*t_2-(t_2^2-t_1^2)/2)/(t_2-t_1)))))/(H86-t0))</f>
        <v>0.35</v>
      </c>
      <c r="H86" s="26" t="n">
        <f aca="false">IF(B$5,0,C86)+tau</f>
        <v>2031</v>
      </c>
      <c r="I86" s="24" t="n">
        <f aca="false">$D86*EXP(-($F86*$G86+$E86*(1-$G86))*(H86-t0))</f>
        <v>0.0422327249867036</v>
      </c>
      <c r="J86" s="24" t="n">
        <v>0.72528676</v>
      </c>
      <c r="K86" s="24" t="n">
        <f aca="false">I86*J86</f>
        <v>0.0306308362715773</v>
      </c>
      <c r="L86" s="25" t="n">
        <v>0.681336547379104</v>
      </c>
      <c r="M86" s="24" t="n">
        <f aca="false">I86*L86</f>
        <v>0.0287746990288519</v>
      </c>
      <c r="N86" s="2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</row>
    <row r="87" customFormat="false" ht="12.1" hidden="false" customHeight="false" outlineLevel="0" collapsed="false">
      <c r="A87" s="10"/>
      <c r="B87" s="10"/>
      <c r="C87" s="23" t="n">
        <v>82</v>
      </c>
      <c r="D87" s="24" t="n">
        <v>0.0814414</v>
      </c>
      <c r="E87" s="25" t="n">
        <v>0.0102622272</v>
      </c>
      <c r="F87" s="25" t="n">
        <v>0.0176230464</v>
      </c>
      <c r="G87" s="25" t="n">
        <f aca="false">IF(H87=t0,1,IF(AND(H87&lt;=t_1,H87&gt;=t_1_),H87-t0,IF(AND(H87&lt;=t_2,H87&gt;=t_1),t_1-t0+((H87-t_1)*t_2-(H87^2-t_1^2)/2)/(t_2-t_1),IF(AND(H87&lt;=t_1_,H87&gt;=t_2_),t_1_-t0+((H87-t_1_)*t_2_-(H87^2-t_1_^2)/2)/(t_2_-t_1_),IF(H87&lt;=t0,t_1_-t0+((t_2_-t_1_)*t_2_-(t_2_^2-t_1_^2)/2)/(t_2_-t_1_),t_1-t0+((t_2-t_1)*t_2-(t_2^2-t_1^2)/2)/(t_2-t_1)))))/(H87-t0))</f>
        <v>0.341463414634146</v>
      </c>
      <c r="H87" s="26" t="n">
        <f aca="false">IF(B$5,0,C87)+tau</f>
        <v>2032</v>
      </c>
      <c r="I87" s="24" t="n">
        <f aca="false">$D87*EXP(-($F87*$G87+$E87*(1-$G87))*(H87-t0))</f>
        <v>0.0482348099834965</v>
      </c>
      <c r="J87" s="24" t="n">
        <v>0.73086254</v>
      </c>
      <c r="K87" s="24" t="n">
        <f aca="false">I87*J87</f>
        <v>0.0352530157409556</v>
      </c>
      <c r="L87" s="25" t="n">
        <v>0.68810162721194</v>
      </c>
      <c r="M87" s="24" t="n">
        <f aca="false">I87*L87</f>
        <v>0.0331904512379027</v>
      </c>
      <c r="N87" s="2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</row>
    <row r="88" customFormat="false" ht="12.1" hidden="false" customHeight="false" outlineLevel="0" collapsed="false">
      <c r="A88" s="10"/>
      <c r="B88" s="10"/>
      <c r="C88" s="23" t="n">
        <v>83</v>
      </c>
      <c r="D88" s="24" t="n">
        <v>0.0927706</v>
      </c>
      <c r="E88" s="25" t="n">
        <v>0.0099282912</v>
      </c>
      <c r="F88" s="25" t="n">
        <v>0.0172767552</v>
      </c>
      <c r="G88" s="25" t="n">
        <f aca="false">IF(H88=t0,1,IF(AND(H88&lt;=t_1,H88&gt;=t_1_),H88-t0,IF(AND(H88&lt;=t_2,H88&gt;=t_1),t_1-t0+((H88-t_1)*t_2-(H88^2-t_1^2)/2)/(t_2-t_1),IF(AND(H88&lt;=t_1_,H88&gt;=t_2_),t_1_-t0+((H88-t_1_)*t_2_-(H88^2-t_1_^2)/2)/(t_2_-t_1_),IF(H88&lt;=t0,t_1_-t0+((t_2_-t_1_)*t_2_-(t_2_^2-t_1_^2)/2)/(t_2_-t_1_),t_1-t0+((t_2-t_1)*t_2-(t_2^2-t_1^2)/2)/(t_2-t_1)))))/(H88-t0))</f>
        <v>0.333333333333333</v>
      </c>
      <c r="H88" s="26" t="n">
        <f aca="false">IF(B$5,0,C88)+tau</f>
        <v>2033</v>
      </c>
      <c r="I88" s="24" t="n">
        <f aca="false">$D88*EXP(-($F88*$G88+$E88*(1-$G88))*(H88-t0))</f>
        <v>0.0551613790132234</v>
      </c>
      <c r="J88" s="24" t="n">
        <v>0.73673056</v>
      </c>
      <c r="K88" s="24" t="n">
        <f aca="false">I88*J88</f>
        <v>0.0406390736507843</v>
      </c>
      <c r="L88" s="25" t="n">
        <v>0.695165761241791</v>
      </c>
      <c r="M88" s="24" t="n">
        <f aca="false">I88*L88</f>
        <v>0.0383463020328744</v>
      </c>
      <c r="N88" s="2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</row>
    <row r="89" customFormat="false" ht="12.1" hidden="false" customHeight="false" outlineLevel="0" collapsed="false">
      <c r="A89" s="10"/>
      <c r="B89" s="10"/>
      <c r="C89" s="23" t="n">
        <v>84</v>
      </c>
      <c r="D89" s="24" t="n">
        <v>0.1057192</v>
      </c>
      <c r="E89" s="25" t="n">
        <v>0.0095919936</v>
      </c>
      <c r="F89" s="25" t="n">
        <v>0.0169254336</v>
      </c>
      <c r="G89" s="25" t="n">
        <f aca="false">IF(H89=t0,1,IF(AND(H89&lt;=t_1,H89&gt;=t_1_),H89-t0,IF(AND(H89&lt;=t_2,H89&gt;=t_1),t_1-t0+((H89-t_1)*t_2-(H89^2-t_1^2)/2)/(t_2-t_1),IF(AND(H89&lt;=t_1_,H89&gt;=t_2_),t_1_-t0+((H89-t_1_)*t_2_-(H89^2-t_1_^2)/2)/(t_2_-t_1_),IF(H89&lt;=t0,t_1_-t0+((t_2_-t_1_)*t_2_-(t_2_^2-t_1_^2)/2)/(t_2_-t_1_),t_1-t0+((t_2-t_1)*t_2-(t_2^2-t_1^2)/2)/(t_2-t_1)))))/(H89-t0))</f>
        <v>0.325581395348837</v>
      </c>
      <c r="H89" s="26" t="n">
        <f aca="false">IF(B$5,0,C89)+tau</f>
        <v>2034</v>
      </c>
      <c r="I89" s="24" t="n">
        <f aca="false">$D89*EXP(-($F89*$G89+$E89*(1-$G89))*(H89-t0))</f>
        <v>0.0631594598808208</v>
      </c>
      <c r="J89" s="24" t="n">
        <v>0.74289403</v>
      </c>
      <c r="K89" s="24" t="n">
        <f aca="false">I89*J89</f>
        <v>0.0469207856834863</v>
      </c>
      <c r="L89" s="25" t="n">
        <v>0.702533817026866</v>
      </c>
      <c r="M89" s="24" t="n">
        <f aca="false">I89*L89</f>
        <v>0.0443716564314282</v>
      </c>
      <c r="N89" s="2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</row>
    <row r="90" customFormat="false" ht="12.1" hidden="false" customHeight="false" outlineLevel="0" collapsed="false">
      <c r="A90" s="10"/>
      <c r="B90" s="10"/>
      <c r="C90" s="23" t="n">
        <v>85</v>
      </c>
      <c r="D90" s="24" t="n">
        <v>0.1195473</v>
      </c>
      <c r="E90" s="25" t="n">
        <v>0.009253344</v>
      </c>
      <c r="F90" s="25" t="n">
        <v>0.016568976</v>
      </c>
      <c r="G90" s="25" t="n">
        <f aca="false">IF(H90=t0,1,IF(AND(H90&lt;=t_1,H90&gt;=t_1_),H90-t0,IF(AND(H90&lt;=t_2,H90&gt;=t_1),t_1-t0+((H90-t_1)*t_2-(H90^2-t_1^2)/2)/(t_2-t_1),IF(AND(H90&lt;=t_1_,H90&gt;=t_2_),t_1_-t0+((H90-t_1_)*t_2_-(H90^2-t_1_^2)/2)/(t_2_-t_1_),IF(H90&lt;=t0,t_1_-t0+((t_2_-t_1_)*t_2_-(t_2_^2-t_1_^2)/2)/(t_2_-t_1_),t_1-t0+((t_2-t_1)*t_2-(t_2^2-t_1^2)/2)/(t_2-t_1)))))/(H90-t0))</f>
        <v>0.318181818181818</v>
      </c>
      <c r="H90" s="26" t="n">
        <f aca="false">IF(B$5,0,C90)+tau</f>
        <v>2035</v>
      </c>
      <c r="I90" s="24" t="n">
        <f aca="false">$D90*EXP(-($F90*$G90+$E90*(1-$G90))*(H90-t0))</f>
        <v>0.0718187888491346</v>
      </c>
      <c r="J90" s="24" t="n">
        <v>0.74935619</v>
      </c>
      <c r="K90" s="24" t="n">
        <f aca="false">I90*J90</f>
        <v>0.053817853982402</v>
      </c>
      <c r="L90" s="25" t="n">
        <v>0.71021071738806</v>
      </c>
      <c r="M90" s="24" t="n">
        <f aca="false">I90*L90</f>
        <v>0.0510064735504855</v>
      </c>
      <c r="N90" s="2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</row>
    <row r="91" customFormat="false" ht="12.1" hidden="false" customHeight="false" outlineLevel="0" collapsed="false">
      <c r="A91" s="10"/>
      <c r="B91" s="10"/>
      <c r="C91" s="23" t="n">
        <v>86</v>
      </c>
      <c r="D91" s="24" t="n">
        <v>0.1333896</v>
      </c>
      <c r="E91" s="25" t="n">
        <v>0.0089123136</v>
      </c>
      <c r="F91" s="25" t="n">
        <v>0.0162072576</v>
      </c>
      <c r="G91" s="25" t="n">
        <f aca="false">IF(H91=t0,1,IF(AND(H91&lt;=t_1,H91&gt;=t_1_),H91-t0,IF(AND(H91&lt;=t_2,H91&gt;=t_1),t_1-t0+((H91-t_1)*t_2-(H91^2-t_1^2)/2)/(t_2-t_1),IF(AND(H91&lt;=t_1_,H91&gt;=t_2_),t_1_-t0+((H91-t_1_)*t_2_-(H91^2-t_1_^2)/2)/(t_2_-t_1_),IF(H91&lt;=t0,t_1_-t0+((t_2_-t_1_)*t_2_-(t_2_^2-t_1_^2)/2)/(t_2_-t_1_),t_1-t0+((t_2-t_1)*t_2-(t_2^2-t_1^2)/2)/(t_2-t_1)))))/(H91-t0))</f>
        <v>0.311111111111111</v>
      </c>
      <c r="H91" s="26" t="n">
        <f aca="false">IF(B$5,0,C91)+tau</f>
        <v>2036</v>
      </c>
      <c r="I91" s="24" t="n">
        <f aca="false">$D91*EXP(-($F91*$G91+$E91*(1-$G91))*(H91-t0))</f>
        <v>0.0806477448036207</v>
      </c>
      <c r="J91" s="24" t="n">
        <v>0.75611914</v>
      </c>
      <c r="K91" s="24" t="n">
        <f aca="false">I91*J91</f>
        <v>0.0609793034438532</v>
      </c>
      <c r="L91" s="25" t="n">
        <v>0.718200329397015</v>
      </c>
      <c r="M91" s="24" t="n">
        <f aca="false">I91*L91</f>
        <v>0.0579212368830868</v>
      </c>
      <c r="N91" s="2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</row>
    <row r="92" customFormat="false" ht="12.1" hidden="false" customHeight="false" outlineLevel="0" collapsed="false">
      <c r="A92" s="10"/>
      <c r="B92" s="10"/>
      <c r="C92" s="23" t="n">
        <v>87</v>
      </c>
      <c r="D92" s="24" t="n">
        <v>0.1474734</v>
      </c>
      <c r="E92" s="25" t="n">
        <v>0.0085689024</v>
      </c>
      <c r="F92" s="25" t="n">
        <v>0.0158401824</v>
      </c>
      <c r="G92" s="25" t="n">
        <f aca="false">IF(H92=t0,1,IF(AND(H92&lt;=t_1,H92&gt;=t_1_),H92-t0,IF(AND(H92&lt;=t_2,H92&gt;=t_1),t_1-t0+((H92-t_1)*t_2-(H92^2-t_1^2)/2)/(t_2-t_1),IF(AND(H92&lt;=t_1_,H92&gt;=t_2_),t_1_-t0+((H92-t_1_)*t_2_-(H92^2-t_1_^2)/2)/(t_2_-t_1_),IF(H92&lt;=t0,t_1_-t0+((t_2_-t_1_)*t_2_-(t_2_^2-t_1_^2)/2)/(t_2_-t_1_),t_1-t0+((t_2-t_1)*t_2-(t_2^2-t_1^2)/2)/(t_2-t_1)))))/(H92-t0))</f>
        <v>0.304347826086957</v>
      </c>
      <c r="H92" s="26" t="n">
        <f aca="false">IF(B$5,0,C92)+tau</f>
        <v>2037</v>
      </c>
      <c r="I92" s="24" t="n">
        <f aca="false">$D92*EXP(-($F92*$G92+$E92*(1-$G92))*(H92-t0))</f>
        <v>0.0898085686601246</v>
      </c>
      <c r="J92" s="24" t="n">
        <v>0.76318052</v>
      </c>
      <c r="K92" s="24" t="n">
        <f aca="false">I92*J92</f>
        <v>0.0685401501304896</v>
      </c>
      <c r="L92" s="25" t="n">
        <v>0.726502292023881</v>
      </c>
      <c r="M92" s="24" t="n">
        <f aca="false">I92*L92</f>
        <v>0.0652461309749646</v>
      </c>
      <c r="N92" s="2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  <c r="IB92" s="7"/>
      <c r="IC92" s="7"/>
      <c r="ID92" s="7"/>
      <c r="IE92" s="7"/>
      <c r="IF92" s="7"/>
      <c r="IG92" s="7"/>
      <c r="IH92" s="7"/>
      <c r="II92" s="7"/>
      <c r="IJ92" s="7"/>
      <c r="IK92" s="7"/>
      <c r="IL92" s="7"/>
      <c r="IM92" s="7"/>
      <c r="IN92" s="7"/>
      <c r="IO92" s="7"/>
      <c r="IP92" s="7"/>
      <c r="IQ92" s="7"/>
      <c r="IR92" s="7"/>
      <c r="IS92" s="7"/>
      <c r="IT92" s="7"/>
      <c r="IU92" s="7"/>
      <c r="IV92" s="7"/>
    </row>
    <row r="93" customFormat="false" ht="12.1" hidden="false" customHeight="false" outlineLevel="0" collapsed="false">
      <c r="A93" s="10"/>
      <c r="B93" s="10"/>
      <c r="C93" s="23" t="n">
        <v>88</v>
      </c>
      <c r="D93" s="24" t="n">
        <v>0.1620554</v>
      </c>
      <c r="E93" s="25" t="n">
        <v>0.0082230912</v>
      </c>
      <c r="F93" s="25" t="n">
        <v>0.0154676448</v>
      </c>
      <c r="G93" s="25" t="n">
        <f aca="false">IF(H93=t0,1,IF(AND(H93&lt;=t_1,H93&gt;=t_1_),H93-t0,IF(AND(H93&lt;=t_2,H93&gt;=t_1),t_1-t0+((H93-t_1)*t_2-(H93^2-t_1^2)/2)/(t_2-t_1),IF(AND(H93&lt;=t_1_,H93&gt;=t_2_),t_1_-t0+((H93-t_1_)*t_2_-(H93^2-t_1_^2)/2)/(t_2_-t_1_),IF(H93&lt;=t0,t_1_-t0+((t_2_-t_1_)*t_2_-(t_2_^2-t_1_^2)/2)/(t_2_-t_1_),t_1-t0+((t_2-t_1)*t_2-(t_2^2-t_1^2)/2)/(t_2-t_1)))))/(H93-t0))</f>
        <v>0.297872340425532</v>
      </c>
      <c r="H93" s="26" t="n">
        <f aca="false">IF(B$5,0,C93)+tau</f>
        <v>2038</v>
      </c>
      <c r="I93" s="24" t="n">
        <f aca="false">$D93*EXP(-($F93*$G93+$E93*(1-$G93))*(H93-t0))</f>
        <v>0.0994872221466072</v>
      </c>
      <c r="J93" s="24" t="n">
        <v>0.77053688</v>
      </c>
      <c r="K93" s="24" t="n">
        <f aca="false">I93*J93</f>
        <v>0.0766585737527136</v>
      </c>
      <c r="L93" s="25" t="n">
        <v>0.735115184620896</v>
      </c>
      <c r="M93" s="24" t="n">
        <f aca="false">I93*L93</f>
        <v>0.0731345676757233</v>
      </c>
      <c r="N93" s="2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  <c r="HW93" s="7"/>
      <c r="HX93" s="7"/>
      <c r="HY93" s="7"/>
      <c r="HZ93" s="7"/>
      <c r="IA93" s="7"/>
      <c r="IB93" s="7"/>
      <c r="IC93" s="7"/>
      <c r="ID93" s="7"/>
      <c r="IE93" s="7"/>
      <c r="IF93" s="7"/>
      <c r="IG93" s="7"/>
      <c r="IH93" s="7"/>
      <c r="II93" s="7"/>
      <c r="IJ93" s="7"/>
      <c r="IK93" s="7"/>
      <c r="IL93" s="7"/>
      <c r="IM93" s="7"/>
      <c r="IN93" s="7"/>
      <c r="IO93" s="7"/>
      <c r="IP93" s="7"/>
      <c r="IQ93" s="7"/>
      <c r="IR93" s="7"/>
      <c r="IS93" s="7"/>
      <c r="IT93" s="7"/>
      <c r="IU93" s="7"/>
      <c r="IV93" s="7"/>
    </row>
    <row r="94" customFormat="false" ht="12.1" hidden="false" customHeight="false" outlineLevel="0" collapsed="false">
      <c r="A94" s="10"/>
      <c r="B94" s="10"/>
      <c r="C94" s="23" t="n">
        <v>89</v>
      </c>
      <c r="D94" s="24" t="n">
        <v>0.1773108</v>
      </c>
      <c r="E94" s="25" t="n">
        <v>0.00787488</v>
      </c>
      <c r="F94" s="25" t="n">
        <v>0.01508952</v>
      </c>
      <c r="G94" s="25" t="n">
        <f aca="false">IF(H94=t0,1,IF(AND(H94&lt;=t_1,H94&gt;=t_1_),H94-t0,IF(AND(H94&lt;=t_2,H94&gt;=t_1),t_1-t0+((H94-t_1)*t_2-(H94^2-t_1^2)/2)/(t_2-t_1),IF(AND(H94&lt;=t_1_,H94&gt;=t_2_),t_1_-t0+((H94-t_1_)*t_2_-(H94^2-t_1_^2)/2)/(t_2_-t_1_),IF(H94&lt;=t0,t_1_-t0+((t_2_-t_1_)*t_2_-(t_2_^2-t_1_^2)/2)/(t_2_-t_1_),t_1-t0+((t_2-t_1)*t_2-(t_2^2-t_1^2)/2)/(t_2-t_1)))))/(H94-t0))</f>
        <v>0.291666666666667</v>
      </c>
      <c r="H94" s="26" t="n">
        <f aca="false">IF(B$5,0,C94)+tau</f>
        <v>2039</v>
      </c>
      <c r="I94" s="24" t="n">
        <f aca="false">$D94*EXP(-($F94*$G94+$E94*(1-$G94))*(H94-t0))</f>
        <v>0.109826837944303</v>
      </c>
      <c r="J94" s="24" t="n">
        <v>0.77818476</v>
      </c>
      <c r="K94" s="24" t="n">
        <f aca="false">I94*J94</f>
        <v>0.0854655715272465</v>
      </c>
      <c r="L94" s="25" t="n">
        <v>0.744037548143284</v>
      </c>
      <c r="M94" s="24" t="n">
        <f aca="false">I94*L94</f>
        <v>0.0817152912244091</v>
      </c>
      <c r="N94" s="2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  <c r="IV94" s="7"/>
    </row>
    <row r="95" customFormat="false" ht="12.1" hidden="false" customHeight="false" outlineLevel="0" collapsed="false">
      <c r="A95" s="10"/>
      <c r="B95" s="10"/>
      <c r="C95" s="23" t="n">
        <v>90</v>
      </c>
      <c r="D95" s="24" t="n">
        <v>0.1935492</v>
      </c>
      <c r="E95" s="25" t="n">
        <v>0.0075242592</v>
      </c>
      <c r="F95" s="25" t="n">
        <v>0.0147057024</v>
      </c>
      <c r="G95" s="25" t="n">
        <f aca="false">IF(H95=t0,1,IF(AND(H95&lt;=t_1,H95&gt;=t_1_),H95-t0,IF(AND(H95&lt;=t_2,H95&gt;=t_1),t_1-t0+((H95-t_1)*t_2-(H95^2-t_1^2)/2)/(t_2-t_1),IF(AND(H95&lt;=t_1_,H95&gt;=t_2_),t_1_-t0+((H95-t_1_)*t_2_-(H95^2-t_1_^2)/2)/(t_2_-t_1_),IF(H95&lt;=t0,t_1_-t0+((t_2_-t_1_)*t_2_-(t_2_^2-t_1_^2)/2)/(t_2_-t_1_),t_1-t0+((t_2-t_1)*t_2-(t_2^2-t_1^2)/2)/(t_2-t_1)))))/(H95-t0))</f>
        <v>0.285714285714286</v>
      </c>
      <c r="H95" s="26" t="n">
        <f aca="false">IF(B$5,0,C95)+tau</f>
        <v>2040</v>
      </c>
      <c r="I95" s="24" t="n">
        <f aca="false">$D95*EXP(-($F95*$G95+$E95*(1-$G95))*(H95-t0))</f>
        <v>0.121062003275409</v>
      </c>
      <c r="J95" s="24" t="n">
        <v>0.78612069</v>
      </c>
      <c r="K95" s="24" t="n">
        <f aca="false">I95*J95</f>
        <v>0.0951693455476465</v>
      </c>
      <c r="L95" s="25" t="n">
        <v>0.753267885044776</v>
      </c>
      <c r="M95" s="24" t="n">
        <f aca="false">I95*L95</f>
        <v>0.0911921191665509</v>
      </c>
      <c r="N95" s="2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7"/>
      <c r="IJ95" s="7"/>
      <c r="IK95" s="7"/>
      <c r="IL95" s="7"/>
      <c r="IM95" s="7"/>
      <c r="IN95" s="7"/>
      <c r="IO95" s="7"/>
      <c r="IP95" s="7"/>
      <c r="IQ95" s="7"/>
      <c r="IR95" s="7"/>
      <c r="IS95" s="7"/>
      <c r="IT95" s="7"/>
      <c r="IU95" s="7"/>
      <c r="IV95" s="7"/>
    </row>
    <row r="96" customFormat="false" ht="12.1" hidden="false" customHeight="false" outlineLevel="0" collapsed="false">
      <c r="A96" s="10"/>
      <c r="B96" s="10"/>
      <c r="C96" s="23" t="n">
        <v>91</v>
      </c>
      <c r="D96" s="24" t="n">
        <v>0.2110395</v>
      </c>
      <c r="E96" s="25" t="n">
        <v>0.0071712096</v>
      </c>
      <c r="F96" s="25" t="n">
        <v>0.0143160864</v>
      </c>
      <c r="G96" s="25" t="n">
        <f aca="false">IF(H96=t0,1,IF(AND(H96&lt;=t_1,H96&gt;=t_1_),H96-t0,IF(AND(H96&lt;=t_2,H96&gt;=t_1),t_1-t0+((H96-t_1)*t_2-(H96^2-t_1^2)/2)/(t_2-t_1),IF(AND(H96&lt;=t_1_,H96&gt;=t_2_),t_1_-t0+((H96-t_1_)*t_2_-(H96^2-t_1_^2)/2)/(t_2_-t_1_),IF(H96&lt;=t0,t_1_-t0+((t_2_-t_1_)*t_2_-(t_2_^2-t_1_^2)/2)/(t_2_-t_1_),t_1-t0+((t_2-t_1)*t_2-(t_2^2-t_1^2)/2)/(t_2-t_1)))))/(H96-t0))</f>
        <v>0.28</v>
      </c>
      <c r="H96" s="26" t="n">
        <f aca="false">IF(B$5,0,C96)+tau</f>
        <v>2041</v>
      </c>
      <c r="I96" s="24" t="n">
        <f aca="false">$D96*EXP(-($F96*$G96+$E96*(1-$G96))*(H96-t0))</f>
        <v>0.133413931831592</v>
      </c>
      <c r="J96" s="24" t="n">
        <v>0.79434121</v>
      </c>
      <c r="K96" s="24" t="n">
        <f aca="false">I96*J96</f>
        <v>0.105976184041965</v>
      </c>
      <c r="L96" s="25" t="n">
        <v>0.762804678379105</v>
      </c>
      <c r="M96" s="24" t="n">
        <f aca="false">I96*L96</f>
        <v>0.10176877136209</v>
      </c>
      <c r="N96" s="2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7"/>
      <c r="IJ96" s="7"/>
      <c r="IK96" s="7"/>
      <c r="IL96" s="7"/>
      <c r="IM96" s="7"/>
      <c r="IN96" s="7"/>
      <c r="IO96" s="7"/>
      <c r="IP96" s="7"/>
      <c r="IQ96" s="7"/>
      <c r="IR96" s="7"/>
      <c r="IS96" s="7"/>
      <c r="IT96" s="7"/>
      <c r="IU96" s="7"/>
      <c r="IV96" s="7"/>
    </row>
    <row r="97" customFormat="false" ht="12.1" hidden="false" customHeight="false" outlineLevel="0" collapsed="false">
      <c r="A97" s="10"/>
      <c r="B97" s="10"/>
      <c r="C97" s="23" t="n">
        <v>92</v>
      </c>
      <c r="D97" s="24" t="n">
        <v>0.2299318</v>
      </c>
      <c r="E97" s="25" t="n">
        <v>0.0068157216</v>
      </c>
      <c r="F97" s="25" t="n">
        <v>0.0139205664</v>
      </c>
      <c r="G97" s="25" t="n">
        <f aca="false">IF(H97=t0,1,IF(AND(H97&lt;=t_1,H97&gt;=t_1_),H97-t0,IF(AND(H97&lt;=t_2,H97&gt;=t_1),t_1-t0+((H97-t_1)*t_2-(H97^2-t_1^2)/2)/(t_2-t_1),IF(AND(H97&lt;=t_1_,H97&gt;=t_2_),t_1_-t0+((H97-t_1_)*t_2_-(H97^2-t_1_^2)/2)/(t_2_-t_1_),IF(H97&lt;=t0,t_1_-t0+((t_2_-t_1_)*t_2_-(t_2_^2-t_1_^2)/2)/(t_2_-t_1_),t_1-t0+((t_2-t_1)*t_2-(t_2^2-t_1^2)/2)/(t_2-t_1)))))/(H97-t0))</f>
        <v>0.274509803921569</v>
      </c>
      <c r="H97" s="26" t="n">
        <f aca="false">IF(B$5,0,C97)+tau</f>
        <v>2042</v>
      </c>
      <c r="I97" s="24" t="n">
        <f aca="false">$D97*EXP(-($F97*$G97+$E97*(1-$G97))*(H97-t0))</f>
        <v>0.147041243346886</v>
      </c>
      <c r="J97" s="24" t="n">
        <v>0.80284287</v>
      </c>
      <c r="K97" s="24" t="n">
        <f aca="false">I97*J97</f>
        <v>0.118051013816983</v>
      </c>
      <c r="L97" s="25" t="n">
        <v>0.772646391904478</v>
      </c>
      <c r="M97" s="24" t="n">
        <f aca="false">I97*L97</f>
        <v>0.11361088613312</v>
      </c>
      <c r="N97" s="2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  <c r="IE97" s="7"/>
      <c r="IF97" s="7"/>
      <c r="IG97" s="7"/>
      <c r="IH97" s="7"/>
      <c r="II97" s="7"/>
      <c r="IJ97" s="7"/>
      <c r="IK97" s="7"/>
      <c r="IL97" s="7"/>
      <c r="IM97" s="7"/>
      <c r="IN97" s="7"/>
      <c r="IO97" s="7"/>
      <c r="IP97" s="7"/>
      <c r="IQ97" s="7"/>
      <c r="IR97" s="7"/>
      <c r="IS97" s="7"/>
      <c r="IT97" s="7"/>
      <c r="IU97" s="7"/>
      <c r="IV97" s="7"/>
    </row>
    <row r="98" customFormat="false" ht="12.1" hidden="false" customHeight="false" outlineLevel="0" collapsed="false">
      <c r="A98" s="10"/>
      <c r="B98" s="10"/>
      <c r="C98" s="23" t="n">
        <v>93</v>
      </c>
      <c r="D98" s="24" t="n">
        <v>0.2501231</v>
      </c>
      <c r="E98" s="25" t="n">
        <v>0.0064577856</v>
      </c>
      <c r="F98" s="25" t="n">
        <v>0.0135190272</v>
      </c>
      <c r="G98" s="25" t="n">
        <f aca="false">IF(H98=t0,1,IF(AND(H98&lt;=t_1,H98&gt;=t_1_),H98-t0,IF(AND(H98&lt;=t_2,H98&gt;=t_1),t_1-t0+((H98-t_1)*t_2-(H98^2-t_1^2)/2)/(t_2-t_1),IF(AND(H98&lt;=t_1_,H98&gt;=t_2_),t_1_-t0+((H98-t_1_)*t_2_-(H98^2-t_1_^2)/2)/(t_2_-t_1_),IF(H98&lt;=t0,t_1_-t0+((t_2_-t_1_)*t_2_-(t_2_^2-t_1_^2)/2)/(t_2_-t_1_),t_1-t0+((t_2-t_1)*t_2-(t_2^2-t_1^2)/2)/(t_2-t_1)))))/(H98-t0))</f>
        <v>0.269230769230769</v>
      </c>
      <c r="H98" s="26" t="n">
        <f aca="false">IF(B$5,0,C98)+tau</f>
        <v>2043</v>
      </c>
      <c r="I98" s="24" t="n">
        <f aca="false">$D98*EXP(-($F98*$G98+$E98*(1-$G98))*(H98-t0))</f>
        <v>0.161950537262859</v>
      </c>
      <c r="J98" s="24" t="n">
        <v>0.81162219</v>
      </c>
      <c r="K98" s="24" t="n">
        <f aca="false">I98*J98</f>
        <v>0.131442649724959</v>
      </c>
      <c r="L98" s="25" t="n">
        <v>0.782791431608955</v>
      </c>
      <c r="M98" s="24" t="n">
        <f aca="false">I98*L98</f>
        <v>0.126773492913833</v>
      </c>
      <c r="N98" s="2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  <c r="IJ98" s="7"/>
      <c r="IK98" s="7"/>
      <c r="IL98" s="7"/>
      <c r="IM98" s="7"/>
      <c r="IN98" s="7"/>
      <c r="IO98" s="7"/>
      <c r="IP98" s="7"/>
      <c r="IQ98" s="7"/>
      <c r="IR98" s="7"/>
      <c r="IS98" s="7"/>
      <c r="IT98" s="7"/>
      <c r="IU98" s="7"/>
      <c r="IV98" s="7"/>
    </row>
    <row r="99" customFormat="false" ht="12.1" hidden="false" customHeight="false" outlineLevel="0" collapsed="false">
      <c r="A99" s="10"/>
      <c r="B99" s="10"/>
      <c r="C99" s="23" t="n">
        <v>94</v>
      </c>
      <c r="D99" s="24" t="n">
        <v>0.2714322</v>
      </c>
      <c r="E99" s="25" t="n">
        <v>0.0060974016</v>
      </c>
      <c r="F99" s="25" t="n">
        <v>0.0131113536</v>
      </c>
      <c r="G99" s="25" t="n">
        <f aca="false">IF(H99=t0,1,IF(AND(H99&lt;=t_1,H99&gt;=t_1_),H99-t0,IF(AND(H99&lt;=t_2,H99&gt;=t_1),t_1-t0+((H99-t_1)*t_2-(H99^2-t_1^2)/2)/(t_2-t_1),IF(AND(H99&lt;=t_1_,H99&gt;=t_2_),t_1_-t0+((H99-t_1_)*t_2_-(H99^2-t_1_^2)/2)/(t_2_-t_1_),IF(H99&lt;=t0,t_1_-t0+((t_2_-t_1_)*t_2_-(t_2_^2-t_1_^2)/2)/(t_2_-t_1_),t_1-t0+((t_2-t_1)*t_2-(t_2^2-t_1^2)/2)/(t_2-t_1)))))/(H99-t0))</f>
        <v>0.264150943396226</v>
      </c>
      <c r="H99" s="26" t="n">
        <f aca="false">IF(B$5,0,C99)+tau</f>
        <v>2044</v>
      </c>
      <c r="I99" s="24" t="n">
        <f aca="false">$D99*EXP(-($F99*$G99+$E99*(1-$G99))*(H99-t0))</f>
        <v>0.178101706443992</v>
      </c>
      <c r="J99" s="24" t="n">
        <v>0.82067572</v>
      </c>
      <c r="K99" s="24" t="n">
        <f aca="false">I99*J99</f>
        <v>0.146163746169152</v>
      </c>
      <c r="L99" s="25" t="n">
        <v>0.793238203391045</v>
      </c>
      <c r="M99" s="24" t="n">
        <f aca="false">I99*L99</f>
        <v>0.141277077640511</v>
      </c>
      <c r="N99" s="2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  <c r="IV99" s="7"/>
    </row>
    <row r="100" customFormat="false" ht="12.1" hidden="false" customHeight="false" outlineLevel="0" collapsed="false">
      <c r="A100" s="10"/>
      <c r="B100" s="10"/>
      <c r="C100" s="23" t="n">
        <v>95</v>
      </c>
      <c r="D100" s="24" t="n">
        <v>0.2935812</v>
      </c>
      <c r="E100" s="25" t="n">
        <v>0.0057345408</v>
      </c>
      <c r="F100" s="25" t="n">
        <v>0.01269744</v>
      </c>
      <c r="G100" s="25" t="n">
        <f aca="false">IF(H100=t0,1,IF(AND(H100&lt;=t_1,H100&gt;=t_1_),H100-t0,IF(AND(H100&lt;=t_2,H100&gt;=t_1),t_1-t0+((H100-t_1)*t_2-(H100^2-t_1^2)/2)/(t_2-t_1),IF(AND(H100&lt;=t_1_,H100&gt;=t_2_),t_1_-t0+((H100-t_1_)*t_2_-(H100^2-t_1_^2)/2)/(t_2_-t_1_),IF(H100&lt;=t0,t_1_-t0+((t_2_-t_1_)*t_2_-(t_2_^2-t_1_^2)/2)/(t_2_-t_1_),t_1-t0+((t_2-t_1)*t_2-(t_2^2-t_1^2)/2)/(t_2-t_1)))))/(H100-t0))</f>
        <v>0.259259259259259</v>
      </c>
      <c r="H100" s="26" t="n">
        <f aca="false">IF(B$5,0,C100)+tau</f>
        <v>2045</v>
      </c>
      <c r="I100" s="24" t="n">
        <f aca="false">$D100*EXP(-($F100*$G100+$E100*(1-$G100))*(H100-t0))</f>
        <v>0.195392131475456</v>
      </c>
      <c r="J100" s="24" t="n">
        <v>0.83</v>
      </c>
      <c r="K100" s="24" t="n">
        <f aca="false">I100*J100</f>
        <v>0.162175469124629</v>
      </c>
      <c r="L100" s="25" t="n">
        <v>0.803985074626866</v>
      </c>
      <c r="M100" s="24" t="n">
        <f aca="false">I100*L100</f>
        <v>0.157092357405797</v>
      </c>
      <c r="N100" s="2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</row>
    <row r="101" customFormat="false" ht="12.1" hidden="false" customHeight="false" outlineLevel="0" collapsed="false">
      <c r="A101" s="10"/>
      <c r="B101" s="10"/>
      <c r="C101" s="23" t="n">
        <v>96</v>
      </c>
      <c r="D101" s="24" t="n">
        <v>0.3162299</v>
      </c>
      <c r="E101" s="25" t="n">
        <v>0.0053692128</v>
      </c>
      <c r="F101" s="25" t="n">
        <v>0.0122771904</v>
      </c>
      <c r="G101" s="25" t="n">
        <f aca="false">IF(H101=t0,1,IF(AND(H101&lt;=t_1,H101&gt;=t_1_),H101-t0,IF(AND(H101&lt;=t_2,H101&gt;=t_1),t_1-t0+((H101-t_1)*t_2-(H101^2-t_1^2)/2)/(t_2-t_1),IF(AND(H101&lt;=t_1_,H101&gt;=t_2_),t_1_-t0+((H101-t_1_)*t_2_-(H101^2-t_1_^2)/2)/(t_2_-t_1_),IF(H101&lt;=t0,t_1_-t0+((t_2_-t_1_)*t_2_-(t_2_^2-t_1_^2)/2)/(t_2_-t_1_),t_1-t0+((t_2-t_1)*t_2-(t_2^2-t_1^2)/2)/(t_2-t_1)))))/(H101-t0))</f>
        <v>0.254545454545454</v>
      </c>
      <c r="H101" s="26" t="n">
        <f aca="false">IF(B$5,0,C101)+tau</f>
        <v>2046</v>
      </c>
      <c r="I101" s="24" t="n">
        <f aca="false">$D101*EXP(-($F101*$G101+$E101*(1-$G101))*(H101-t0))</f>
        <v>0.213673914802461</v>
      </c>
      <c r="J101" s="24" t="n">
        <v>0.83959156</v>
      </c>
      <c r="K101" s="24" t="n">
        <f aca="false">I101*J101</f>
        <v>0.179398815460306</v>
      </c>
      <c r="L101" s="25" t="n">
        <v>0.815030374065672</v>
      </c>
      <c r="M101" s="24" t="n">
        <f aca="false">I101*L101</f>
        <v>0.174150730709527</v>
      </c>
      <c r="N101" s="2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</row>
    <row r="102" customFormat="false" ht="12.1" hidden="false" customHeight="false" outlineLevel="0" collapsed="false">
      <c r="A102" s="10"/>
      <c r="B102" s="10"/>
      <c r="C102" s="23" t="n">
        <v>97</v>
      </c>
      <c r="D102" s="24" t="n">
        <v>0.3391737</v>
      </c>
      <c r="E102" s="25" t="n">
        <v>0.0050013888</v>
      </c>
      <c r="F102" s="25" t="n">
        <v>0.0118504704</v>
      </c>
      <c r="G102" s="25" t="n">
        <f aca="false">IF(H102=t0,1,IF(AND(H102&lt;=t_1,H102&gt;=t_1_),H102-t0,IF(AND(H102&lt;=t_2,H102&gt;=t_1),t_1-t0+((H102-t_1)*t_2-(H102^2-t_1^2)/2)/(t_2-t_1),IF(AND(H102&lt;=t_1_,H102&gt;=t_2_),t_1_-t0+((H102-t_1_)*t_2_-(H102^2-t_1_^2)/2)/(t_2_-t_1_),IF(H102&lt;=t0,t_1_-t0+((t_2_-t_1_)*t_2_-(t_2_^2-t_1_^2)/2)/(t_2_-t_1_),t_1-t0+((t_2-t_1)*t_2-(t_2^2-t_1^2)/2)/(t_2-t_1)))))/(H102-t0))</f>
        <v>0.25</v>
      </c>
      <c r="H102" s="26" t="n">
        <f aca="false">IF(B$5,0,C102)+tau</f>
        <v>2047</v>
      </c>
      <c r="I102" s="24" t="n">
        <f aca="false">$D102*EXP(-($F102*$G102+$E102*(1-$G102))*(H102-t0))</f>
        <v>0.232885624328809</v>
      </c>
      <c r="J102" s="24" t="n">
        <v>0.84944695</v>
      </c>
      <c r="K102" s="24" t="n">
        <f aca="false">I102*J102</f>
        <v>0.197823983284953</v>
      </c>
      <c r="L102" s="25" t="n">
        <v>0.826372420910448</v>
      </c>
      <c r="M102" s="24" t="n">
        <f aca="false">I102*L102</f>
        <v>0.192450257171839</v>
      </c>
      <c r="N102" s="2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</row>
    <row r="103" customFormat="false" ht="12.1" hidden="false" customHeight="false" outlineLevel="0" collapsed="false">
      <c r="A103" s="10"/>
      <c r="B103" s="10"/>
      <c r="C103" s="23" t="n">
        <v>98</v>
      </c>
      <c r="D103" s="24" t="n">
        <v>0.3623051</v>
      </c>
      <c r="E103" s="25" t="n">
        <v>0.0046310688</v>
      </c>
      <c r="F103" s="25" t="n">
        <v>0.0114171936</v>
      </c>
      <c r="G103" s="25" t="n">
        <f aca="false">IF(H103=t0,1,IF(AND(H103&lt;=t_1,H103&gt;=t_1_),H103-t0,IF(AND(H103&lt;=t_2,H103&gt;=t_1),t_1-t0+((H103-t_1)*t_2-(H103^2-t_1^2)/2)/(t_2-t_1),IF(AND(H103&lt;=t_1_,H103&gt;=t_2_),t_1_-t0+((H103-t_1_)*t_2_-(H103^2-t_1_^2)/2)/(t_2_-t_1_),IF(H103&lt;=t0,t_1_-t0+((t_2_-t_1_)*t_2_-(t_2_^2-t_1_^2)/2)/(t_2_-t_1_),t_1-t0+((t_2-t_1)*t_2-(t_2^2-t_1^2)/2)/(t_2-t_1)))))/(H103-t0))</f>
        <v>0.245614035087719</v>
      </c>
      <c r="H103" s="26" t="n">
        <f aca="false">IF(B$5,0,C103)+tau</f>
        <v>2048</v>
      </c>
      <c r="I103" s="24" t="n">
        <f aca="false">$D103*EXP(-($F103*$G103+$E103*(1-$G103))*(H103-t0))</f>
        <v>0.253030492640029</v>
      </c>
      <c r="J103" s="24" t="n">
        <v>0.8595627</v>
      </c>
      <c r="K103" s="24" t="n">
        <f aca="false">I103*J103</f>
        <v>0.217495573435994</v>
      </c>
      <c r="L103" s="25" t="n">
        <v>0.838009486029851</v>
      </c>
      <c r="M103" s="24" t="n">
        <f aca="false">I103*L103</f>
        <v>0.212041953087151</v>
      </c>
      <c r="N103" s="2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</row>
    <row r="104" customFormat="false" ht="12.1" hidden="false" customHeight="false" outlineLevel="0" collapsed="false">
      <c r="A104" s="10"/>
      <c r="B104" s="10"/>
      <c r="C104" s="23" t="n">
        <v>99</v>
      </c>
      <c r="D104" s="24" t="n">
        <v>0.3855587</v>
      </c>
      <c r="E104" s="25" t="n">
        <v>0.0042582432</v>
      </c>
      <c r="F104" s="25" t="n">
        <v>0.0109772352</v>
      </c>
      <c r="G104" s="25" t="n">
        <f aca="false">IF(H104=t0,1,IF(AND(H104&lt;=t_1,H104&gt;=t_1_),H104-t0,IF(AND(H104&lt;=t_2,H104&gt;=t_1),t_1-t0+((H104-t_1)*t_2-(H104^2-t_1^2)/2)/(t_2-t_1),IF(AND(H104&lt;=t_1_,H104&gt;=t_2_),t_1_-t0+((H104-t_1_)*t_2_-(H104^2-t_1_^2)/2)/(t_2_-t_1_),IF(H104&lt;=t0,t_1_-t0+((t_2_-t_1_)*t_2_-(t_2_^2-t_1_^2)/2)/(t_2_-t_1_),t_1-t0+((t_2-t_1)*t_2-(t_2^2-t_1^2)/2)/(t_2-t_1)))))/(H104-t0))</f>
        <v>0.241379310344828</v>
      </c>
      <c r="H104" s="26" t="n">
        <f aca="false">IF(B$5,0,C104)+tau</f>
        <v>2049</v>
      </c>
      <c r="I104" s="24" t="n">
        <f aca="false">$D104*EXP(-($F104*$G104+$E104*(1-$G104))*(H104-t0))</f>
        <v>0.274142887473651</v>
      </c>
      <c r="J104" s="24" t="n">
        <v>0.86993535</v>
      </c>
      <c r="K104" s="24" t="n">
        <f aca="false">I104*J104</f>
        <v>0.238486588764401</v>
      </c>
      <c r="L104" s="25" t="n">
        <v>0.849939821059702</v>
      </c>
      <c r="M104" s="24" t="n">
        <f aca="false">I104*L104</f>
        <v>0.233004956724145</v>
      </c>
      <c r="N104" s="2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</row>
    <row r="105" customFormat="false" ht="12.1" hidden="false" customHeight="false" outlineLevel="0" collapsed="false">
      <c r="A105" s="10"/>
      <c r="B105" s="10"/>
      <c r="C105" s="23" t="n">
        <v>100</v>
      </c>
      <c r="D105" s="24" t="n">
        <v>0.4088902</v>
      </c>
      <c r="E105" s="25" t="n">
        <v>0.0038828928</v>
      </c>
      <c r="F105" s="25" t="n">
        <v>0.0105304896</v>
      </c>
      <c r="G105" s="25" t="n">
        <f aca="false">IF(H105=t0,1,IF(AND(H105&lt;=t_1,H105&gt;=t_1_),H105-t0,IF(AND(H105&lt;=t_2,H105&gt;=t_1),t_1-t0+((H105-t_1)*t_2-(H105^2-t_1^2)/2)/(t_2-t_1),IF(AND(H105&lt;=t_1_,H105&gt;=t_2_),t_1_-t0+((H105-t_1_)*t_2_-(H105^2-t_1_^2)/2)/(t_2_-t_1_),IF(H105&lt;=t0,t_1_-t0+((t_2_-t_1_)*t_2_-(t_2_^2-t_1_^2)/2)/(t_2_-t_1_),t_1-t0+((t_2-t_1)*t_2-(t_2^2-t_1^2)/2)/(t_2-t_1)))))/(H105-t0))</f>
        <v>0.23728813559322</v>
      </c>
      <c r="H105" s="26" t="n">
        <f aca="false">IF(B$5,0,C105)+tau</f>
        <v>2050</v>
      </c>
      <c r="I105" s="24" t="n">
        <f aca="false">$D105*EXP(-($F105*$G105+$E105*(1-$G105))*(H105-t0))</f>
        <v>0.296275460076574</v>
      </c>
      <c r="J105" s="24" t="n">
        <v>0.88056145</v>
      </c>
      <c r="K105" s="24" t="n">
        <f aca="false">I105*J105</f>
        <v>0.260888748724445</v>
      </c>
      <c r="L105" s="25" t="n">
        <v>0.862161658507463</v>
      </c>
      <c r="M105" s="24" t="n">
        <f aca="false">I105*L105</f>
        <v>0.25543734203468</v>
      </c>
      <c r="N105" s="2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</row>
    <row r="106" customFormat="false" ht="12.1" hidden="false" customHeight="false" outlineLevel="0" collapsed="false">
      <c r="A106" s="10"/>
      <c r="B106" s="10"/>
      <c r="C106" s="23" t="n">
        <v>101</v>
      </c>
      <c r="D106" s="24" t="n">
        <v>0.4322712</v>
      </c>
      <c r="E106" s="25" t="n">
        <v>0.0035050176</v>
      </c>
      <c r="F106" s="25" t="n">
        <v>0.0100768416</v>
      </c>
      <c r="G106" s="25" t="n">
        <f aca="false">IF(H106=t0,1,IF(AND(H106&lt;=t_1,H106&gt;=t_1_),H106-t0,IF(AND(H106&lt;=t_2,H106&gt;=t_1),t_1-t0+((H106-t_1)*t_2-(H106^2-t_1^2)/2)/(t_2-t_1),IF(AND(H106&lt;=t_1_,H106&gt;=t_2_),t_1_-t0+((H106-t_1_)*t_2_-(H106^2-t_1_^2)/2)/(t_2_-t_1_),IF(H106&lt;=t0,t_1_-t0+((t_2_-t_1_)*t_2_-(t_2_^2-t_1_^2)/2)/(t_2_-t_1_),t_1-t0+((t_2-t_1)*t_2-(t_2^2-t_1^2)/2)/(t_2-t_1)))))/(H106-t0))</f>
        <v>0.233333333333333</v>
      </c>
      <c r="H106" s="26" t="n">
        <f aca="false">IF(B$5,0,C106)+tau</f>
        <v>2051</v>
      </c>
      <c r="I106" s="24" t="n">
        <f aca="false">$D106*EXP(-($F106*$G106+$E106*(1-$G106))*(H106-t0))</f>
        <v>0.319496582401625</v>
      </c>
      <c r="J106" s="24" t="n">
        <v>0.89143751</v>
      </c>
      <c r="K106" s="24" t="n">
        <f aca="false">I106*J106</f>
        <v>0.284811237869614</v>
      </c>
      <c r="L106" s="25" t="n">
        <v>0.874673162797015</v>
      </c>
      <c r="M106" s="24" t="n">
        <f aca="false">I106*L106</f>
        <v>0.279455086232066</v>
      </c>
      <c r="N106" s="2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</row>
    <row r="107" customFormat="false" ht="12.1" hidden="false" customHeight="false" outlineLevel="0" collapsed="false">
      <c r="A107" s="10"/>
      <c r="B107" s="10"/>
      <c r="C107" s="23" t="n">
        <v>102</v>
      </c>
      <c r="D107" s="24" t="n">
        <v>0.4556875</v>
      </c>
      <c r="E107" s="25" t="n">
        <v>0.0031245984</v>
      </c>
      <c r="F107" s="25" t="n">
        <v>0.0096161952</v>
      </c>
      <c r="G107" s="25" t="n">
        <f aca="false">IF(H107=t0,1,IF(AND(H107&lt;=t_1,H107&gt;=t_1_),H107-t0,IF(AND(H107&lt;=t_2,H107&gt;=t_1),t_1-t0+((H107-t_1)*t_2-(H107^2-t_1^2)/2)/(t_2-t_1),IF(AND(H107&lt;=t_1_,H107&gt;=t_2_),t_1_-t0+((H107-t_1_)*t_2_-(H107^2-t_1_^2)/2)/(t_2_-t_1_),IF(H107&lt;=t0,t_1_-t0+((t_2_-t_1_)*t_2_-(t_2_^2-t_1_^2)/2)/(t_2_-t_1_),t_1-t0+((t_2-t_1)*t_2-(t_2^2-t_1^2)/2)/(t_2-t_1)))))/(H107-t0))</f>
        <v>0.229508196721311</v>
      </c>
      <c r="H107" s="26" t="n">
        <f aca="false">IF(B$5,0,C107)+tau</f>
        <v>2052</v>
      </c>
      <c r="I107" s="24" t="n">
        <f aca="false">$D107*EXP(-($F107*$G107+$E107*(1-$G107))*(H107-t0))</f>
        <v>0.343890884201345</v>
      </c>
      <c r="J107" s="24" t="n">
        <v>0.9025601</v>
      </c>
      <c r="K107" s="24" t="n">
        <f aca="false">I107*J107</f>
        <v>0.310382190833855</v>
      </c>
      <c r="L107" s="25" t="n">
        <v>0.887472528179104</v>
      </c>
      <c r="M107" s="24" t="n">
        <f aca="false">I107*L107</f>
        <v>0.305193712419916</v>
      </c>
      <c r="N107" s="2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</row>
    <row r="108" customFormat="false" ht="12.1" hidden="false" customHeight="false" outlineLevel="0" collapsed="false">
      <c r="A108" s="10"/>
      <c r="B108" s="10"/>
      <c r="C108" s="23" t="n">
        <v>103</v>
      </c>
      <c r="D108" s="24" t="n">
        <v>0.4791264</v>
      </c>
      <c r="E108" s="25" t="n">
        <v>0.0027416352</v>
      </c>
      <c r="F108" s="25" t="n">
        <v>0.0091484352</v>
      </c>
      <c r="G108" s="25" t="n">
        <f aca="false">IF(H108=t0,1,IF(AND(H108&lt;=t_1,H108&gt;=t_1_),H108-t0,IF(AND(H108&lt;=t_2,H108&gt;=t_1),t_1-t0+((H108-t_1)*t_2-(H108^2-t_1^2)/2)/(t_2-t_1),IF(AND(H108&lt;=t_1_,H108&gt;=t_2_),t_1_-t0+((H108-t_1_)*t_2_-(H108^2-t_1_^2)/2)/(t_2_-t_1_),IF(H108&lt;=t0,t_1_-t0+((t_2_-t_1_)*t_2_-(t_2_^2-t_1_^2)/2)/(t_2_-t_1_),t_1-t0+((t_2-t_1)*t_2-(t_2^2-t_1^2)/2)/(t_2-t_1)))))/(H108-t0))</f>
        <v>0.225806451612903</v>
      </c>
      <c r="H108" s="26" t="n">
        <f aca="false">IF(B$5,0,C108)+tau</f>
        <v>2053</v>
      </c>
      <c r="I108" s="24" t="n">
        <f aca="false">$D108*EXP(-($F108*$G108+$E108*(1-$G108))*(H108-t0))</f>
        <v>0.369550670386027</v>
      </c>
      <c r="J108" s="24" t="n">
        <v>0.91392574</v>
      </c>
      <c r="K108" s="24" t="n">
        <f aca="false">I108*J108</f>
        <v>0.337741869900046</v>
      </c>
      <c r="L108" s="25" t="n">
        <v>0.900557870967164</v>
      </c>
      <c r="M108" s="24" t="n">
        <f aca="false">I108*L108</f>
        <v>0.332801764937329</v>
      </c>
      <c r="N108" s="2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7"/>
      <c r="IH108" s="7"/>
      <c r="II108" s="7"/>
      <c r="IJ108" s="7"/>
      <c r="IK108" s="7"/>
      <c r="IL108" s="7"/>
      <c r="IM108" s="7"/>
      <c r="IN108" s="7"/>
      <c r="IO108" s="7"/>
      <c r="IP108" s="7"/>
      <c r="IQ108" s="7"/>
      <c r="IR108" s="7"/>
      <c r="IS108" s="7"/>
      <c r="IT108" s="7"/>
      <c r="IU108" s="7"/>
      <c r="IV108" s="7"/>
    </row>
    <row r="109" customFormat="false" ht="12.1" hidden="false" customHeight="false" outlineLevel="0" collapsed="false">
      <c r="A109" s="10"/>
      <c r="B109" s="10"/>
      <c r="C109" s="23" t="n">
        <v>104</v>
      </c>
      <c r="D109" s="24" t="n">
        <v>0.5025801</v>
      </c>
      <c r="E109" s="25" t="n">
        <v>0.0023561088</v>
      </c>
      <c r="F109" s="25" t="n">
        <v>0.0086734368</v>
      </c>
      <c r="G109" s="25" t="n">
        <f aca="false">IF(H109=t0,1,IF(AND(H109&lt;=t_1,H109&gt;=t_1_),H109-t0,IF(AND(H109&lt;=t_2,H109&gt;=t_1),t_1-t0+((H109-t_1)*t_2-(H109^2-t_1^2)/2)/(t_2-t_1),IF(AND(H109&lt;=t_1_,H109&gt;=t_2_),t_1_-t0+((H109-t_1_)*t_2_-(H109^2-t_1_^2)/2)/(t_2_-t_1_),IF(H109&lt;=t0,t_1_-t0+((t_2_-t_1_)*t_2_-(t_2_^2-t_1_^2)/2)/(t_2_-t_1_),t_1-t0+((t_2-t_1)*t_2-(t_2^2-t_1^2)/2)/(t_2-t_1)))))/(H109-t0))</f>
        <v>0.222222222222222</v>
      </c>
      <c r="H109" s="26" t="n">
        <f aca="false">IF(B$5,0,C109)+tau</f>
        <v>2054</v>
      </c>
      <c r="I109" s="24" t="n">
        <f aca="false">$D109*EXP(-($F109*$G109+$E109*(1-$G109))*(H109-t0))</f>
        <v>0.396579919749801</v>
      </c>
      <c r="J109" s="24" t="n">
        <v>0.92553097</v>
      </c>
      <c r="K109" s="24" t="n">
        <f aca="false">I109*J109</f>
        <v>0.367046997808555</v>
      </c>
      <c r="L109" s="25" t="n">
        <v>0.913927298137313</v>
      </c>
      <c r="M109" s="24" t="n">
        <f aca="false">I109*L109</f>
        <v>0.362445214552448</v>
      </c>
      <c r="N109" s="2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</row>
    <row r="110" customFormat="false" ht="12.1" hidden="false" customHeight="false" outlineLevel="0" collapsed="false">
      <c r="A110" s="10"/>
      <c r="B110" s="10"/>
      <c r="C110" s="23" t="n">
        <v>105</v>
      </c>
      <c r="D110" s="24" t="n">
        <v>0.5260412</v>
      </c>
      <c r="E110" s="25" t="n">
        <v>0.0019680096</v>
      </c>
      <c r="F110" s="25" t="n">
        <v>0.0081911136</v>
      </c>
      <c r="G110" s="25" t="n">
        <f aca="false">IF(H110=t0,1,IF(AND(H110&lt;=t_1,H110&gt;=t_1_),H110-t0,IF(AND(H110&lt;=t_2,H110&gt;=t_1),t_1-t0+((H110-t_1)*t_2-(H110^2-t_1^2)/2)/(t_2-t_1),IF(AND(H110&lt;=t_1_,H110&gt;=t_2_),t_1_-t0+((H110-t_1_)*t_2_-(H110^2-t_1_^2)/2)/(t_2_-t_1_),IF(H110&lt;=t0,t_1_-t0+((t_2_-t_1_)*t_2_-(t_2_^2-t_1_^2)/2)/(t_2_-t_1_),t_1-t0+((t_2-t_1)*t_2-(t_2^2-t_1^2)/2)/(t_2-t_1)))))/(H110-t0))</f>
        <v>0.21875</v>
      </c>
      <c r="H110" s="26" t="n">
        <f aca="false">IF(B$5,0,C110)+tau</f>
        <v>2055</v>
      </c>
      <c r="I110" s="24" t="n">
        <f aca="false">$D110*EXP(-($F110*$G110+$E110*(1-$G110))*(H110-t0))</f>
        <v>0.425091086129798</v>
      </c>
      <c r="J110" s="24" t="n">
        <v>0.93737234</v>
      </c>
      <c r="K110" s="24" t="n">
        <f aca="false">I110*J110</f>
        <v>0.39846862611863</v>
      </c>
      <c r="L110" s="25" t="n">
        <v>0.927578897641791</v>
      </c>
      <c r="M110" s="24" t="n">
        <f aca="false">I110*L110</f>
        <v>0.39430552106963</v>
      </c>
      <c r="N110" s="2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  <c r="IV110" s="7"/>
    </row>
    <row r="111" customFormat="false" ht="12.1" hidden="false" customHeight="false" outlineLevel="0" collapsed="false">
      <c r="A111" s="10"/>
      <c r="B111" s="10"/>
      <c r="C111" s="23" t="n">
        <v>106</v>
      </c>
      <c r="D111" s="24" t="n">
        <v>0.5495039</v>
      </c>
      <c r="E111" s="25" t="n">
        <v>0.0015773376</v>
      </c>
      <c r="F111" s="25" t="n">
        <v>0.0077013408</v>
      </c>
      <c r="G111" s="25" t="n">
        <f aca="false">IF(H111=t0,1,IF(AND(H111&lt;=t_1,H111&gt;=t_1_),H111-t0,IF(AND(H111&lt;=t_2,H111&gt;=t_1),t_1-t0+((H111-t_1)*t_2-(H111^2-t_1^2)/2)/(t_2-t_1),IF(AND(H111&lt;=t_1_,H111&gt;=t_2_),t_1_-t0+((H111-t_1_)*t_2_-(H111^2-t_1_^2)/2)/(t_2_-t_1_),IF(H111&lt;=t0,t_1_-t0+((t_2_-t_1_)*t_2_-(t_2_^2-t_1_^2)/2)/(t_2_-t_1_),t_1-t0+((t_2-t_1)*t_2-(t_2^2-t_1^2)/2)/(t_2-t_1)))))/(H111-t0))</f>
        <v>0.215384615384615</v>
      </c>
      <c r="H111" s="26" t="n">
        <f aca="false">IF(B$5,0,C111)+tau</f>
        <v>2056</v>
      </c>
      <c r="I111" s="24" t="n">
        <f aca="false">$D111*EXP(-($F111*$G111+$E111*(1-$G111))*(H111-t0))</f>
        <v>0.455207283061437</v>
      </c>
      <c r="J111" s="24" t="n">
        <v>0.94944638</v>
      </c>
      <c r="K111" s="24" t="n">
        <f aca="false">I111*J111</f>
        <v>0.432194907052317</v>
      </c>
      <c r="L111" s="25" t="n">
        <v>0.941510708764179</v>
      </c>
      <c r="M111" s="24" t="n">
        <f aca="false">I111*L111</f>
        <v>0.42858253170979</v>
      </c>
      <c r="N111" s="2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</row>
    <row r="112" customFormat="false" ht="12.1" hidden="false" customHeight="false" outlineLevel="0" collapsed="false">
      <c r="A112" s="10"/>
      <c r="B112" s="10"/>
      <c r="C112" s="23" t="n">
        <v>107</v>
      </c>
      <c r="D112" s="24" t="n">
        <v>0.5729665</v>
      </c>
      <c r="E112" s="25" t="n">
        <v>0.001184064</v>
      </c>
      <c r="F112" s="25" t="n">
        <v>0.0072040224</v>
      </c>
      <c r="G112" s="25" t="n">
        <f aca="false">IF(H112=t0,1,IF(AND(H112&lt;=t_1,H112&gt;=t_1_),H112-t0,IF(AND(H112&lt;=t_2,H112&gt;=t_1),t_1-t0+((H112-t_1)*t_2-(H112^2-t_1^2)/2)/(t_2-t_1),IF(AND(H112&lt;=t_1_,H112&gt;=t_2_),t_1_-t0+((H112-t_1_)*t_2_-(H112^2-t_1_^2)/2)/(t_2_-t_1_),IF(H112&lt;=t0,t_1_-t0+((t_2_-t_1_)*t_2_-(t_2_^2-t_1_^2)/2)/(t_2_-t_1_),t_1-t0+((t_2-t_1)*t_2-(t_2^2-t_1^2)/2)/(t_2-t_1)))))/(H112-t0))</f>
        <v>0.212121212121212</v>
      </c>
      <c r="H112" s="26" t="n">
        <f aca="false">IF(B$5,0,C112)+tau</f>
        <v>2057</v>
      </c>
      <c r="I112" s="24" t="n">
        <f aca="false">$D112*EXP(-($F112*$G112+$E112*(1-$G112))*(H112-t0))</f>
        <v>0.487065986200542</v>
      </c>
      <c r="J112" s="24" t="n">
        <v>0.96174962</v>
      </c>
      <c r="K112" s="24" t="n">
        <f aca="false">I112*J112</f>
        <v>0.468435527143297</v>
      </c>
      <c r="L112" s="25" t="n">
        <v>0.955720741785075</v>
      </c>
      <c r="M112" s="24" t="n">
        <f aca="false">I112*L112</f>
        <v>0.465499065629861</v>
      </c>
      <c r="N112" s="2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</row>
    <row r="113" customFormat="false" ht="12.1" hidden="false" customHeight="false" outlineLevel="0" collapsed="false">
      <c r="A113" s="10"/>
      <c r="B113" s="10"/>
      <c r="C113" s="23" t="n">
        <v>108</v>
      </c>
      <c r="D113" s="24" t="n">
        <v>0.5964286</v>
      </c>
      <c r="E113" s="25" t="n">
        <v>0.0007881888</v>
      </c>
      <c r="F113" s="25" t="n">
        <v>0.0066990336</v>
      </c>
      <c r="G113" s="25" t="n">
        <f aca="false">IF(H113=t0,1,IF(AND(H113&lt;=t_1,H113&gt;=t_1_),H113-t0,IF(AND(H113&lt;=t_2,H113&gt;=t_1),t_1-t0+((H113-t_1)*t_2-(H113^2-t_1^2)/2)/(t_2-t_1),IF(AND(H113&lt;=t_1_,H113&gt;=t_2_),t_1_-t0+((H113-t_1_)*t_2_-(H113^2-t_1_^2)/2)/(t_2_-t_1_),IF(H113&lt;=t0,t_1_-t0+((t_2_-t_1_)*t_2_-(t_2_^2-t_1_^2)/2)/(t_2_-t_1_),t_1-t0+((t_2-t_1)*t_2-(t_2^2-t_1^2)/2)/(t_2-t_1)))))/(H113-t0))</f>
        <v>0.208955223880597</v>
      </c>
      <c r="H113" s="26" t="n">
        <f aca="false">IF(B$5,0,C113)+tau</f>
        <v>2058</v>
      </c>
      <c r="I113" s="24" t="n">
        <f aca="false">$D113*EXP(-($F113*$G113+$E113*(1-$G113))*(H113-t0))</f>
        <v>0.520817170246314</v>
      </c>
      <c r="J113" s="24" t="n">
        <v>0.97427862</v>
      </c>
      <c r="K113" s="24" t="n">
        <f aca="false">I113*J113</f>
        <v>0.507421033899884</v>
      </c>
      <c r="L113" s="25" t="n">
        <v>0.970207007856716</v>
      </c>
      <c r="M113" s="24" t="n">
        <f aca="false">I113*L113</f>
        <v>0.505300468385079</v>
      </c>
      <c r="N113" s="2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</row>
    <row r="114" customFormat="false" ht="12.1" hidden="false" customHeight="false" outlineLevel="0" collapsed="false">
      <c r="A114" s="10"/>
      <c r="B114" s="10"/>
      <c r="C114" s="23" t="n">
        <v>109</v>
      </c>
      <c r="D114" s="24" t="n">
        <v>0.6198894</v>
      </c>
      <c r="E114" s="25" t="n">
        <v>0.0003897024</v>
      </c>
      <c r="F114" s="25" t="n">
        <v>0.0061862688</v>
      </c>
      <c r="G114" s="25" t="n">
        <f aca="false">IF(H114=t0,1,IF(AND(H114&lt;=t_1,H114&gt;=t_1_),H114-t0,IF(AND(H114&lt;=t_2,H114&gt;=t_1),t_1-t0+((H114-t_1)*t_2-(H114^2-t_1^2)/2)/(t_2-t_1),IF(AND(H114&lt;=t_1_,H114&gt;=t_2_),t_1_-t0+((H114-t_1_)*t_2_-(H114^2-t_1_^2)/2)/(t_2_-t_1_),IF(H114&lt;=t0,t_1_-t0+((t_2_-t_1_)*t_2_-(t_2_^2-t_1_^2)/2)/(t_2_-t_1_),t_1-t0+((t_2-t_1)*t_2-(t_2^2-t_1^2)/2)/(t_2-t_1)))))/(H114-t0))</f>
        <v>0.205882352941176</v>
      </c>
      <c r="H114" s="26" t="n">
        <f aca="false">IF(B$5,0,C114)+tau</f>
        <v>2059</v>
      </c>
      <c r="I114" s="24" t="n">
        <f aca="false">$D114*EXP(-($F114*$G114+$E114*(1-$G114))*(H114-t0))</f>
        <v>0.556623674447916</v>
      </c>
      <c r="J114" s="24" t="n">
        <v>0.9870299</v>
      </c>
      <c r="K114" s="24" t="n">
        <f aca="false">I114*J114</f>
        <v>0.549404209727959</v>
      </c>
      <c r="L114" s="25" t="n">
        <v>0.984967449462686</v>
      </c>
      <c r="M114" s="24" t="n">
        <f aca="false">I114*L114</f>
        <v>0.548256200931512</v>
      </c>
      <c r="N114" s="2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</row>
    <row r="115" customFormat="false" ht="12.1" hidden="false" customHeight="false" outlineLevel="0" collapsed="false">
      <c r="A115" s="10"/>
      <c r="B115" s="10"/>
      <c r="C115" s="23" t="n">
        <v>110</v>
      </c>
      <c r="D115" s="24" t="n">
        <v>0.6433484</v>
      </c>
      <c r="E115" s="25" t="n">
        <v>0.0003897024</v>
      </c>
      <c r="F115" s="25" t="n">
        <v>0.0061862688</v>
      </c>
      <c r="G115" s="25" t="n">
        <f aca="false">IF(H115=t0,1,IF(AND(H115&lt;=t_1,H115&gt;=t_1_),H115-t0,IF(AND(H115&lt;=t_2,H115&gt;=t_1),t_1-t0+((H115-t_1)*t_2-(H115^2-t_1^2)/2)/(t_2-t_1),IF(AND(H115&lt;=t_1_,H115&gt;=t_2_),t_1_-t0+((H115-t_1_)*t_2_-(H115^2-t_1_^2)/2)/(t_2_-t_1_),IF(H115&lt;=t0,t_1_-t0+((t_2_-t_1_)*t_2_-(t_2_^2-t_1_^2)/2)/(t_2_-t_1_),t_1-t0+((t_2-t_1)*t_2-(t_2^2-t_1^2)/2)/(t_2-t_1)))))/(H115-t0))</f>
        <v>0.202898550724638</v>
      </c>
      <c r="H115" s="26" t="n">
        <f aca="false">IF(B$5,0,C115)+tau</f>
        <v>2060</v>
      </c>
      <c r="I115" s="24" t="n">
        <f aca="false">$D115*EXP(-($F115*$G115+$E115*(1-$G115))*(H115-t0))</f>
        <v>0.577463373252771</v>
      </c>
      <c r="J115" s="24" t="n">
        <v>1</v>
      </c>
      <c r="K115" s="24" t="n">
        <f aca="false">I115*J115</f>
        <v>0.577463373252771</v>
      </c>
      <c r="L115" s="25" t="n">
        <v>1</v>
      </c>
      <c r="M115" s="24" t="n">
        <f aca="false">I115*L115</f>
        <v>0.577463373252771</v>
      </c>
      <c r="N115" s="2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</row>
    <row r="116" customFormat="false" ht="12.1" hidden="false" customHeight="false" outlineLevel="0" collapsed="false">
      <c r="A116" s="10"/>
      <c r="B116" s="10"/>
      <c r="C116" s="23" t="n">
        <v>111</v>
      </c>
      <c r="D116" s="24" t="n">
        <v>0.6668048</v>
      </c>
      <c r="E116" s="25" t="n">
        <v>0.0003897024</v>
      </c>
      <c r="F116" s="25" t="n">
        <v>0.0061862688</v>
      </c>
      <c r="G116" s="25" t="n">
        <f aca="false">IF(H116=t0,1,IF(AND(H116&lt;=t_1,H116&gt;=t_1_),H116-t0,IF(AND(H116&lt;=t_2,H116&gt;=t_1),t_1-t0+((H116-t_1)*t_2-(H116^2-t_1^2)/2)/(t_2-t_1),IF(AND(H116&lt;=t_1_,H116&gt;=t_2_),t_1_-t0+((H116-t_1_)*t_2_-(H116^2-t_1_^2)/2)/(t_2_-t_1_),IF(H116&lt;=t0,t_1_-t0+((t_2_-t_1_)*t_2_-(t_2_^2-t_1_^2)/2)/(t_2_-t_1_),t_1-t0+((t_2-t_1)*t_2-(t_2^2-t_1^2)/2)/(t_2-t_1)))))/(H116-t0))</f>
        <v>0.2</v>
      </c>
      <c r="H116" s="26" t="n">
        <f aca="false">IF(B$5,0,C116)+tau</f>
        <v>2061</v>
      </c>
      <c r="I116" s="24" t="n">
        <f aca="false">$D116*EXP(-($F116*$G116+$E116*(1-$G116))*(H116-t0))</f>
        <v>0.598284415334593</v>
      </c>
      <c r="J116" s="24" t="n">
        <v>1</v>
      </c>
      <c r="K116" s="24" t="n">
        <f aca="false">I116*J116</f>
        <v>0.598284415334593</v>
      </c>
      <c r="L116" s="25" t="n">
        <v>1</v>
      </c>
      <c r="M116" s="24" t="n">
        <f aca="false">I116*L116</f>
        <v>0.598284415334593</v>
      </c>
      <c r="N116" s="2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  <c r="HH116" s="7"/>
      <c r="HI116" s="7"/>
      <c r="HJ116" s="7"/>
      <c r="HK116" s="7"/>
      <c r="HL116" s="7"/>
      <c r="HM116" s="7"/>
      <c r="HN116" s="7"/>
      <c r="HO116" s="7"/>
      <c r="HP116" s="7"/>
      <c r="HQ116" s="7"/>
      <c r="HR116" s="7"/>
      <c r="HS116" s="7"/>
      <c r="HT116" s="7"/>
      <c r="HU116" s="7"/>
      <c r="HV116" s="7"/>
      <c r="HW116" s="7"/>
      <c r="HX116" s="7"/>
      <c r="HY116" s="7"/>
      <c r="HZ116" s="7"/>
      <c r="IA116" s="7"/>
      <c r="IB116" s="7"/>
      <c r="IC116" s="7"/>
      <c r="ID116" s="7"/>
      <c r="IE116" s="7"/>
      <c r="IF116" s="7"/>
      <c r="IG116" s="7"/>
      <c r="IH116" s="7"/>
      <c r="II116" s="7"/>
      <c r="IJ116" s="7"/>
      <c r="IK116" s="7"/>
      <c r="IL116" s="7"/>
      <c r="IM116" s="7"/>
      <c r="IN116" s="7"/>
      <c r="IO116" s="7"/>
      <c r="IP116" s="7"/>
      <c r="IQ116" s="7"/>
      <c r="IR116" s="7"/>
      <c r="IS116" s="7"/>
      <c r="IT116" s="7"/>
      <c r="IU116" s="7"/>
      <c r="IV116" s="7"/>
    </row>
    <row r="117" customFormat="false" ht="12.1" hidden="false" customHeight="false" outlineLevel="0" collapsed="false">
      <c r="A117" s="10"/>
      <c r="B117" s="10"/>
      <c r="C117" s="23" t="n">
        <v>112</v>
      </c>
      <c r="D117" s="24" t="n">
        <v>0.6902582</v>
      </c>
      <c r="E117" s="25" t="n">
        <v>0.0003897024</v>
      </c>
      <c r="F117" s="25" t="n">
        <v>0.0061862688</v>
      </c>
      <c r="G117" s="25" t="n">
        <f aca="false">IF(H117=t0,1,IF(AND(H117&lt;=t_1,H117&gt;=t_1_),H117-t0,IF(AND(H117&lt;=t_2,H117&gt;=t_1),t_1-t0+((H117-t_1)*t_2-(H117^2-t_1^2)/2)/(t_2-t_1),IF(AND(H117&lt;=t_1_,H117&gt;=t_2_),t_1_-t0+((H117-t_1_)*t_2_-(H117^2-t_1_^2)/2)/(t_2_-t_1_),IF(H117&lt;=t0,t_1_-t0+((t_2_-t_1_)*t_2_-(t_2_^2-t_1_^2)/2)/(t_2_-t_1_),t_1-t0+((t_2-t_1)*t_2-(t_2^2-t_1^2)/2)/(t_2-t_1)))))/(H117-t0))</f>
        <v>0.197183098591549</v>
      </c>
      <c r="H117" s="26" t="n">
        <f aca="false">IF(B$5,0,C117)+tau</f>
        <v>2062</v>
      </c>
      <c r="I117" s="24" t="n">
        <f aca="false">$D117*EXP(-($F117*$G117+$E117*(1-$G117))*(H117-t0))</f>
        <v>0.61908645422052</v>
      </c>
      <c r="J117" s="24" t="n">
        <v>1</v>
      </c>
      <c r="K117" s="24" t="n">
        <f aca="false">I117*J117</f>
        <v>0.61908645422052</v>
      </c>
      <c r="L117" s="25" t="n">
        <v>1</v>
      </c>
      <c r="M117" s="24" t="n">
        <f aca="false">I117*L117</f>
        <v>0.61908645422052</v>
      </c>
      <c r="N117" s="2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  <c r="HH117" s="7"/>
      <c r="HI117" s="7"/>
      <c r="HJ117" s="7"/>
      <c r="HK117" s="7"/>
      <c r="HL117" s="7"/>
      <c r="HM117" s="7"/>
      <c r="HN117" s="7"/>
      <c r="HO117" s="7"/>
      <c r="HP117" s="7"/>
      <c r="HQ117" s="7"/>
      <c r="HR117" s="7"/>
      <c r="HS117" s="7"/>
      <c r="HT117" s="7"/>
      <c r="HU117" s="7"/>
      <c r="HV117" s="7"/>
      <c r="HW117" s="7"/>
      <c r="HX117" s="7"/>
      <c r="HY117" s="7"/>
      <c r="HZ117" s="7"/>
      <c r="IA117" s="7"/>
      <c r="IB117" s="7"/>
      <c r="IC117" s="7"/>
      <c r="ID117" s="7"/>
      <c r="IE117" s="7"/>
      <c r="IF117" s="7"/>
      <c r="IG117" s="7"/>
      <c r="IH117" s="7"/>
      <c r="II117" s="7"/>
      <c r="IJ117" s="7"/>
      <c r="IK117" s="7"/>
      <c r="IL117" s="7"/>
      <c r="IM117" s="7"/>
      <c r="IN117" s="7"/>
      <c r="IO117" s="7"/>
      <c r="IP117" s="7"/>
      <c r="IQ117" s="7"/>
      <c r="IR117" s="7"/>
      <c r="IS117" s="7"/>
      <c r="IT117" s="7"/>
      <c r="IU117" s="7"/>
      <c r="IV117" s="7"/>
    </row>
    <row r="118" customFormat="false" ht="12.1" hidden="false" customHeight="false" outlineLevel="0" collapsed="false">
      <c r="A118" s="10"/>
      <c r="B118" s="10"/>
      <c r="C118" s="23" t="n">
        <v>113</v>
      </c>
      <c r="D118" s="24" t="n">
        <v>1</v>
      </c>
      <c r="E118" s="25" t="n">
        <v>0</v>
      </c>
      <c r="F118" s="25" t="n">
        <v>0</v>
      </c>
      <c r="G118" s="25" t="n">
        <f aca="false">IF(H118=t0,1,IF(AND(H118&lt;=t_1,H118&gt;=t_1_),H118-t0,IF(AND(H118&lt;=t_2,H118&gt;=t_1),t_1-t0+((H118-t_1)*t_2-(H118^2-t_1^2)/2)/(t_2-t_1),IF(AND(H118&lt;=t_1_,H118&gt;=t_2_),t_1_-t0+((H118-t_1_)*t_2_-(H118^2-t_1_^2)/2)/(t_2_-t_1_),IF(H118&lt;=t0,t_1_-t0+((t_2_-t_1_)*t_2_-(t_2_^2-t_1_^2)/2)/(t_2_-t_1_),t_1-t0+((t_2-t_1)*t_2-(t_2^2-t_1^2)/2)/(t_2-t_1)))))/(H118-t0))</f>
        <v>0.194444444444444</v>
      </c>
      <c r="H118" s="26" t="n">
        <f aca="false">IF(B$5,0,C118)+tau</f>
        <v>2063</v>
      </c>
      <c r="I118" s="24" t="n">
        <f aca="false">$D118*EXP(-($F118*$G118+$E118*(1-$G118))*(H118-t0))</f>
        <v>1</v>
      </c>
      <c r="J118" s="24" t="n">
        <v>1</v>
      </c>
      <c r="K118" s="24" t="n">
        <f aca="false">I118*J118</f>
        <v>1</v>
      </c>
      <c r="L118" s="25" t="n">
        <v>1</v>
      </c>
      <c r="M118" s="24" t="n">
        <f aca="false">I118*L118</f>
        <v>1</v>
      </c>
      <c r="N118" s="2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</row>
  </sheetData>
  <sheetProtection sheet="true" objects="true" scenarios="true"/>
  <mergeCells count="1">
    <mergeCell ref="A4:B4"/>
  </mergeCells>
  <printOptions headings="false" gridLines="true" gridLinesSet="true" horizontalCentered="false" verticalCentered="false"/>
  <pageMargins left="0.7875" right="0.7875" top="1.43819444444444" bottom="1.43819444444444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2004-09-30T14:25:10Z</dcterms:created>
  <dc:creator/>
  <dc:description/>
  <dc:language>en-US</dc:language>
  <cp:lastModifiedBy>Reinhold Kainhofer</cp:lastModifiedBy>
  <dcterms:modified xsi:type="dcterms:W3CDTF">2005-02-09T13:50:46Z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