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5049a5c7c23eff/Área de Trabalho/Max Level/Excel Avançado/Aulas/Semana 04/"/>
    </mc:Choice>
  </mc:AlternateContent>
  <xr:revisionPtr revIDLastSave="0" documentId="13_ncr:1_{17041125-C018-47A8-A61F-A46D5DDF5354}" xr6:coauthVersionLast="45" xr6:coauthVersionMax="45" xr10:uidLastSave="{00000000-0000-0000-0000-000000000000}"/>
  <bookViews>
    <workbookView xWindow="-120" yWindow="-120" windowWidth="20730" windowHeight="11760" firstSheet="4" activeTab="4" xr2:uid="{4BB357A9-9D83-49AC-91CB-95390B6D4F47}"/>
  </bookViews>
  <sheets>
    <sheet name="Relatório de Respostas 1" sheetId="7" r:id="rId1"/>
    <sheet name="Relatório de Sensibilidade 1" sheetId="8" r:id="rId2"/>
    <sheet name="Relatório de Limites 1" sheetId="9" r:id="rId3"/>
    <sheet name="Relatório de Respostas 2" sheetId="10" r:id="rId4"/>
    <sheet name="PPL" sheetId="1" r:id="rId5"/>
  </sheets>
  <definedNames>
    <definedName name="solver_adj" localSheetId="4" hidden="1">PPL!$K$5:$K$7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PPL!$K$11</definedName>
    <definedName name="solver_lhs2" localSheetId="4" hidden="1">PPL!$K$12</definedName>
    <definedName name="solver_lhs3" localSheetId="4" hidden="1">PPL!$K$14</definedName>
    <definedName name="solver_lhs4" localSheetId="4" hidden="1">PPL!$K$15</definedName>
    <definedName name="solver_lhs5" localSheetId="4" hidden="1">PPL!$K$16</definedName>
    <definedName name="solver_lhs6" localSheetId="4" hidden="1">PPL!$K$18</definedName>
    <definedName name="solver_lhs7" localSheetId="4" hidden="1">PPL!$K$19</definedName>
    <definedName name="solver_lhs8" localSheetId="4" hidden="1">PPL!$K$20</definedName>
    <definedName name="solver_lhs9" localSheetId="4" hidden="1">PPL!$K$21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9</definedName>
    <definedName name="solver_nwt" localSheetId="4" hidden="1">1</definedName>
    <definedName name="solver_opt" localSheetId="4" hidden="1">PPL!$E$11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1</definedName>
    <definedName name="solver_rel3" localSheetId="4" hidden="1">1</definedName>
    <definedName name="solver_rel4" localSheetId="4" hidden="1">1</definedName>
    <definedName name="solver_rel5" localSheetId="4" hidden="1">1</definedName>
    <definedName name="solver_rel6" localSheetId="4" hidden="1">1</definedName>
    <definedName name="solver_rel7" localSheetId="4" hidden="1">3</definedName>
    <definedName name="solver_rel8" localSheetId="4" hidden="1">3</definedName>
    <definedName name="solver_rel9" localSheetId="4" hidden="1">3</definedName>
    <definedName name="solver_rhs1" localSheetId="4" hidden="1">PPL!$M$11</definedName>
    <definedName name="solver_rhs2" localSheetId="4" hidden="1">PPL!$M$12</definedName>
    <definedName name="solver_rhs3" localSheetId="4" hidden="1">PPL!$M$14</definedName>
    <definedName name="solver_rhs4" localSheetId="4" hidden="1">PPL!$M$15</definedName>
    <definedName name="solver_rhs5" localSheetId="4" hidden="1">PPL!$M$16</definedName>
    <definedName name="solver_rhs6" localSheetId="4" hidden="1">PPL!$M$18</definedName>
    <definedName name="solver_rhs7" localSheetId="4" hidden="1">PPL!$M$19</definedName>
    <definedName name="solver_rhs8" localSheetId="4" hidden="1">PPL!$M$20</definedName>
    <definedName name="solver_rhs9" localSheetId="4" hidden="1">PPL!$M$21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K21" i="1" l="1"/>
  <c r="K20" i="1"/>
  <c r="K19" i="1"/>
  <c r="K18" i="1"/>
  <c r="K16" i="1"/>
  <c r="K15" i="1"/>
  <c r="K14" i="1"/>
  <c r="K12" i="1"/>
  <c r="K11" i="1"/>
  <c r="E11" i="1"/>
</calcChain>
</file>

<file path=xl/sharedStrings.xml><?xml version="1.0" encoding="utf-8"?>
<sst xmlns="http://schemas.openxmlformats.org/spreadsheetml/2006/main" count="271" uniqueCount="112">
  <si>
    <t>Avião</t>
  </si>
  <si>
    <t>Boeing 717</t>
  </si>
  <si>
    <t>Boeing 737</t>
  </si>
  <si>
    <t>MD-11</t>
  </si>
  <si>
    <t>Custo 10^6 US$</t>
  </si>
  <si>
    <t>Receita 10^6 US$</t>
  </si>
  <si>
    <t>Pilotos Aptos</t>
  </si>
  <si>
    <t>Variáveis</t>
  </si>
  <si>
    <t>X1</t>
  </si>
  <si>
    <t>X2</t>
  </si>
  <si>
    <t>X3</t>
  </si>
  <si>
    <t>Função Objetivo</t>
  </si>
  <si>
    <t>Restrições</t>
  </si>
  <si>
    <t>Compra</t>
  </si>
  <si>
    <t>Manutenção</t>
  </si>
  <si>
    <t>Pilotos Boeing MD -11</t>
  </si>
  <si>
    <t>Pilotos Boeing 737</t>
  </si>
  <si>
    <t>Pilotos Boeing 717</t>
  </si>
  <si>
    <t>Total de Pilotos</t>
  </si>
  <si>
    <t>5,1X1 + 3,6X2 + 6,8X3 &lt;= 220</t>
  </si>
  <si>
    <t>&lt;=</t>
  </si>
  <si>
    <t>X1 + 3/4X2 + 5/3X3 &lt;= 40</t>
  </si>
  <si>
    <t>X1 + X3 &lt;= 20</t>
  </si>
  <si>
    <t>X2 + X3 &lt;= 15</t>
  </si>
  <si>
    <t>X1 + X2 + X3 &lt;= 30</t>
  </si>
  <si>
    <t>X3 &lt;= 5</t>
  </si>
  <si>
    <t>X1 &gt;= 0</t>
  </si>
  <si>
    <t>X2 &gt;= 0</t>
  </si>
  <si>
    <t>X3 &gt;= 0</t>
  </si>
  <si>
    <t>&gt;=</t>
  </si>
  <si>
    <t>Número de aviões Boeing 717</t>
  </si>
  <si>
    <t>Número de aviões Boeing 737</t>
  </si>
  <si>
    <t>Número de aviões MD - 11</t>
  </si>
  <si>
    <t>Financeiro</t>
  </si>
  <si>
    <t>Mão - de - Obra</t>
  </si>
  <si>
    <t>Negatividade</t>
  </si>
  <si>
    <t>Não-negatividade de X1</t>
  </si>
  <si>
    <t>Não-negatividade de X2</t>
  </si>
  <si>
    <t>Não-negatividade de X3</t>
  </si>
  <si>
    <t>Z = 330X1 + 300X2 + 420X3</t>
  </si>
  <si>
    <t>Microsoft Excel 16.0 Relatório de Respostas</t>
  </si>
  <si>
    <t>Planilha: [Atividade 5.xlsx]PPL</t>
  </si>
  <si>
    <t>Resultado: O Solver encontrou uma solução.  Todas as Restrições e condições de adequação foram satisfeitas.</t>
  </si>
  <si>
    <t>Mecanismo do Solver</t>
  </si>
  <si>
    <t>Mecanismo: GRG Não Linear</t>
  </si>
  <si>
    <t>Opções do Solver</t>
  </si>
  <si>
    <t>Tempo Máx. Ilimitado,  Iterações Ilimitado, Precision 0,000001</t>
  </si>
  <si>
    <t xml:space="preserve"> Convergência 0,0001, Tamanho da População 100, Propagação Aleatória 0, Central de Derivativos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</si>
  <si>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</si>
  <si>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</si>
  <si>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</si>
  <si>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</si>
  <si>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</si>
  <si>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</si>
  <si>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</si>
  <si>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</si>
  <si>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Valor da Célula</t>
  </si>
  <si>
    <t>Fórmula</t>
  </si>
  <si>
    <t>Status</t>
  </si>
  <si>
    <t>Margem de Atraso</t>
  </si>
  <si>
    <t>$E$11</t>
  </si>
  <si>
    <t>Z = 330X1 + 300X2 + 420X3 Custo 10^6 US$</t>
  </si>
  <si>
    <t>$K$5</t>
  </si>
  <si>
    <t>Conting.</t>
  </si>
  <si>
    <t>$K$6</t>
  </si>
  <si>
    <t>$K$7</t>
  </si>
  <si>
    <t>$K$11</t>
  </si>
  <si>
    <t>$K$11&lt;=$M$11</t>
  </si>
  <si>
    <t>Não-associação</t>
  </si>
  <si>
    <t>$K$12</t>
  </si>
  <si>
    <t>$K$12&lt;=$M$12</t>
  </si>
  <si>
    <t>$K$13</t>
  </si>
  <si>
    <t>$K$13&lt;=$M$13</t>
  </si>
  <si>
    <t>Associação</t>
  </si>
  <si>
    <t>$K$14</t>
  </si>
  <si>
    <t>$K$14&lt;=$M$14</t>
  </si>
  <si>
    <t>$K$15</t>
  </si>
  <si>
    <t>$K$15&lt;=$M$15</t>
  </si>
  <si>
    <t>$K$16</t>
  </si>
  <si>
    <t>$K$16&lt;=$M$16</t>
  </si>
  <si>
    <t>$K$17</t>
  </si>
  <si>
    <t>$K$17&gt;=$M$17</t>
  </si>
  <si>
    <t>$K$18</t>
  </si>
  <si>
    <t>$K$18&gt;=$M$18</t>
  </si>
  <si>
    <t>$K$19</t>
  </si>
  <si>
    <t>$K$19&gt;=$M$19</t>
  </si>
  <si>
    <t>Microsoft Excel 16.0 Relatório de Sensibilidade</t>
  </si>
  <si>
    <t>Final</t>
  </si>
  <si>
    <t>Valor</t>
  </si>
  <si>
    <t>Reduzido</t>
  </si>
  <si>
    <t>Gradiente</t>
  </si>
  <si>
    <t>Lagrange</t>
  </si>
  <si>
    <t>Multiplicador</t>
  </si>
  <si>
    <t>Microsoft Excel 16.0 Relatório de Limites</t>
  </si>
  <si>
    <t>Objetivo</t>
  </si>
  <si>
    <t>Variável</t>
  </si>
  <si>
    <t>Inferior</t>
  </si>
  <si>
    <t>Limite</t>
  </si>
  <si>
    <t>Resultado</t>
  </si>
  <si>
    <t>Superior</t>
  </si>
  <si>
    <t>Relatório Criado: 24/03/2020 21:55:36</t>
  </si>
  <si>
    <t>Tempo da Solução: 0,359 Segundos.</t>
  </si>
  <si>
    <t>Iterações: 5 Subproblemas: 0</t>
  </si>
  <si>
    <t>$K$5:$K$7</t>
  </si>
  <si>
    <t>Relatório Criado: 24/03/2020 21:55:37</t>
  </si>
  <si>
    <t>Relatório Criado: 24/03/2020 22:06:09</t>
  </si>
  <si>
    <t>Tempo da Solução: 0,375 Segundos.</t>
  </si>
  <si>
    <t>$K$18&lt;=$M$18</t>
  </si>
  <si>
    <t>$K$20</t>
  </si>
  <si>
    <t>$K$20&gt;=$M$20</t>
  </si>
  <si>
    <t>$K$21</t>
  </si>
  <si>
    <t>$K$21&gt;=$M$21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</si>
</sst>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0" fillId="0" borderId="0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D320-41D3-49E2-B20A-23FF5B01A352}">
  <dimension ref="A1:G38"/>
  <sheetViews>
    <sheetView showGridLines="0" topLeftCell="A16" workbookViewId="0"/>
  </sheetViews>
  <sheetFormatPr defaultRowHeight="15" outlineLevelRow="1" x14ac:dyDescent="0.25"/>
  <cols>
    <col min="1" max="1" width="2.28515625" customWidth="1"/>
    <col min="2" max="2" width="6.5703125" bestFit="1" customWidth="1"/>
    <col min="3" max="3" width="37.42578125" bestFit="1" customWidth="1"/>
    <col min="4" max="4" width="14.42578125" bestFit="1" customWidth="1"/>
    <col min="5" max="5" width="14" bestFit="1" customWidth="1"/>
    <col min="6" max="6" width="14.85546875" bestFit="1" customWidth="1"/>
    <col min="7" max="7" width="17.5703125" bestFit="1" customWidth="1"/>
  </cols>
  <sheetData>
    <row r="1" spans="1:5" x14ac:dyDescent="0.25">
      <c r="A1" s="13" t="s">
        <v>40</v>
      </c>
    </row>
    <row r="2" spans="1:5" x14ac:dyDescent="0.25">
      <c r="A2" s="13" t="s">
        <v>41</v>
      </c>
    </row>
    <row r="3" spans="1:5" x14ac:dyDescent="0.25">
      <c r="A3" s="13" t="s">
        <v>100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hidden="1" outlineLevel="1" x14ac:dyDescent="0.25">
      <c r="A6" s="13"/>
      <c r="B6" t="s">
        <v>44</v>
      </c>
    </row>
    <row r="7" spans="1:5" hidden="1" outlineLevel="1" x14ac:dyDescent="0.25">
      <c r="A7" s="13"/>
      <c r="B7" t="s">
        <v>101</v>
      </c>
    </row>
    <row r="8" spans="1:5" hidden="1" outlineLevel="1" x14ac:dyDescent="0.25">
      <c r="A8" s="13"/>
      <c r="B8" t="s">
        <v>102</v>
      </c>
    </row>
    <row r="9" spans="1:5" collapsed="1" x14ac:dyDescent="0.25">
      <c r="A9" s="13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15" t="s">
        <v>50</v>
      </c>
      <c r="C15" s="15" t="s">
        <v>51</v>
      </c>
      <c r="D15" s="15" t="s">
        <v>52</v>
      </c>
      <c r="E15" s="15" t="s">
        <v>53</v>
      </c>
    </row>
    <row r="16" spans="1:5" ht="15.75" thickBot="1" x14ac:dyDescent="0.3">
      <c r="B16" s="14" t="s">
        <v>60</v>
      </c>
      <c r="C16" s="14" t="s">
        <v>61</v>
      </c>
      <c r="D16" s="17">
        <v>0</v>
      </c>
      <c r="E16" s="17">
        <v>10050</v>
      </c>
    </row>
    <row r="19" spans="1:7" ht="15.75" thickBot="1" x14ac:dyDescent="0.3">
      <c r="A19" t="s">
        <v>54</v>
      </c>
    </row>
    <row r="20" spans="1:7" ht="15.75" thickBot="1" x14ac:dyDescent="0.3">
      <c r="B20" s="15" t="s">
        <v>50</v>
      </c>
      <c r="C20" s="15" t="s">
        <v>51</v>
      </c>
      <c r="D20" s="15" t="s">
        <v>52</v>
      </c>
      <c r="E20" s="15" t="s">
        <v>53</v>
      </c>
      <c r="F20" s="15" t="s">
        <v>55</v>
      </c>
    </row>
    <row r="21" spans="1:7" x14ac:dyDescent="0.25">
      <c r="B21" s="23" t="s">
        <v>103</v>
      </c>
      <c r="C21" s="22"/>
      <c r="D21" s="22"/>
      <c r="E21" s="22"/>
      <c r="F21" s="22"/>
    </row>
    <row r="22" spans="1:7" hidden="1" outlineLevel="1" x14ac:dyDescent="0.25">
      <c r="B22" s="16" t="s">
        <v>62</v>
      </c>
      <c r="C22" s="16" t="s">
        <v>8</v>
      </c>
      <c r="D22" s="18">
        <v>0</v>
      </c>
      <c r="E22" s="18">
        <v>14.999999999999996</v>
      </c>
      <c r="F22" s="16" t="s">
        <v>63</v>
      </c>
    </row>
    <row r="23" spans="1:7" hidden="1" outlineLevel="1" x14ac:dyDescent="0.25">
      <c r="B23" s="16" t="s">
        <v>64</v>
      </c>
      <c r="C23" s="16" t="s">
        <v>9</v>
      </c>
      <c r="D23" s="18">
        <v>0</v>
      </c>
      <c r="E23" s="18">
        <v>9.9999999999999982</v>
      </c>
      <c r="F23" s="16" t="s">
        <v>63</v>
      </c>
    </row>
    <row r="24" spans="1:7" ht="15.75" hidden="1" outlineLevel="1" thickBot="1" x14ac:dyDescent="0.3">
      <c r="B24" s="14" t="s">
        <v>65</v>
      </c>
      <c r="C24" s="14" t="s">
        <v>10</v>
      </c>
      <c r="D24" s="17">
        <v>0</v>
      </c>
      <c r="E24" s="17">
        <v>5.0000000000000053</v>
      </c>
      <c r="F24" s="14" t="s">
        <v>63</v>
      </c>
    </row>
    <row r="25" spans="1:7" collapsed="1" x14ac:dyDescent="0.25">
      <c r="B25" s="3"/>
      <c r="C25" s="3"/>
      <c r="D25" s="19"/>
      <c r="E25" s="19"/>
      <c r="F25" s="3"/>
    </row>
    <row r="28" spans="1:7" ht="15.75" thickBot="1" x14ac:dyDescent="0.3">
      <c r="A28" t="s">
        <v>12</v>
      </c>
    </row>
    <row r="29" spans="1:7" ht="15.75" thickBot="1" x14ac:dyDescent="0.3">
      <c r="B29" s="15" t="s">
        <v>50</v>
      </c>
      <c r="C29" s="15" t="s">
        <v>51</v>
      </c>
      <c r="D29" s="15" t="s">
        <v>56</v>
      </c>
      <c r="E29" s="15" t="s">
        <v>57</v>
      </c>
      <c r="F29" s="15" t="s">
        <v>58</v>
      </c>
      <c r="G29" s="15" t="s">
        <v>59</v>
      </c>
    </row>
    <row r="30" spans="1:7" x14ac:dyDescent="0.25">
      <c r="B30" s="16" t="s">
        <v>66</v>
      </c>
      <c r="C30" s="16" t="s">
        <v>19</v>
      </c>
      <c r="D30" s="18">
        <v>146.5</v>
      </c>
      <c r="E30" s="16" t="s">
        <v>67</v>
      </c>
      <c r="F30" s="16" t="s">
        <v>68</v>
      </c>
      <c r="G30" s="16">
        <v>73.5</v>
      </c>
    </row>
    <row r="31" spans="1:7" x14ac:dyDescent="0.25">
      <c r="B31" s="16" t="s">
        <v>69</v>
      </c>
      <c r="C31" s="16" t="s">
        <v>21</v>
      </c>
      <c r="D31" s="18">
        <v>30.833333333333336</v>
      </c>
      <c r="E31" s="16" t="s">
        <v>70</v>
      </c>
      <c r="F31" s="16" t="s">
        <v>68</v>
      </c>
      <c r="G31" s="16">
        <v>9.1666666666666643</v>
      </c>
    </row>
    <row r="32" spans="1:7" x14ac:dyDescent="0.25">
      <c r="B32" s="16" t="s">
        <v>71</v>
      </c>
      <c r="C32" s="16" t="s">
        <v>22</v>
      </c>
      <c r="D32" s="18">
        <v>20</v>
      </c>
      <c r="E32" s="16" t="s">
        <v>72</v>
      </c>
      <c r="F32" s="16" t="s">
        <v>73</v>
      </c>
      <c r="G32" s="16">
        <v>0</v>
      </c>
    </row>
    <row r="33" spans="2:7" x14ac:dyDescent="0.25">
      <c r="B33" s="16" t="s">
        <v>74</v>
      </c>
      <c r="C33" s="16" t="s">
        <v>23</v>
      </c>
      <c r="D33" s="18">
        <v>15.000000000000004</v>
      </c>
      <c r="E33" s="16" t="s">
        <v>75</v>
      </c>
      <c r="F33" s="16" t="s">
        <v>73</v>
      </c>
      <c r="G33" s="16">
        <v>0</v>
      </c>
    </row>
    <row r="34" spans="2:7" x14ac:dyDescent="0.25">
      <c r="B34" s="16" t="s">
        <v>76</v>
      </c>
      <c r="C34" s="16" t="s">
        <v>25</v>
      </c>
      <c r="D34" s="18">
        <v>5.0000000000000053</v>
      </c>
      <c r="E34" s="16" t="s">
        <v>77</v>
      </c>
      <c r="F34" s="16" t="s">
        <v>68</v>
      </c>
      <c r="G34" s="16">
        <v>0.99999999999999467</v>
      </c>
    </row>
    <row r="35" spans="2:7" x14ac:dyDescent="0.25">
      <c r="B35" s="16" t="s">
        <v>78</v>
      </c>
      <c r="C35" s="16" t="s">
        <v>24</v>
      </c>
      <c r="D35" s="18">
        <v>30</v>
      </c>
      <c r="E35" s="16" t="s">
        <v>79</v>
      </c>
      <c r="F35" s="16" t="s">
        <v>73</v>
      </c>
      <c r="G35" s="16">
        <v>0</v>
      </c>
    </row>
    <row r="36" spans="2:7" x14ac:dyDescent="0.25">
      <c r="B36" s="16" t="s">
        <v>80</v>
      </c>
      <c r="C36" s="16" t="s">
        <v>26</v>
      </c>
      <c r="D36" s="18">
        <v>14.999999999999996</v>
      </c>
      <c r="E36" s="16" t="s">
        <v>81</v>
      </c>
      <c r="F36" s="16" t="s">
        <v>68</v>
      </c>
      <c r="G36" s="18">
        <v>14.999999999999996</v>
      </c>
    </row>
    <row r="37" spans="2:7" x14ac:dyDescent="0.25">
      <c r="B37" s="16" t="s">
        <v>82</v>
      </c>
      <c r="C37" s="16" t="s">
        <v>27</v>
      </c>
      <c r="D37" s="18">
        <v>9.9999999999999982</v>
      </c>
      <c r="E37" s="16" t="s">
        <v>83</v>
      </c>
      <c r="F37" s="16" t="s">
        <v>68</v>
      </c>
      <c r="G37" s="18">
        <v>9.9999999999999982</v>
      </c>
    </row>
    <row r="38" spans="2:7" ht="15.75" thickBot="1" x14ac:dyDescent="0.3">
      <c r="B38" s="14" t="s">
        <v>84</v>
      </c>
      <c r="C38" s="14" t="s">
        <v>28</v>
      </c>
      <c r="D38" s="17">
        <v>5.0000000000000053</v>
      </c>
      <c r="E38" s="14" t="s">
        <v>85</v>
      </c>
      <c r="F38" s="14" t="s">
        <v>68</v>
      </c>
      <c r="G38" s="17">
        <v>5.0000000000000053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976-D164-4258-BF49-692BD658FC83}">
  <dimension ref="A1:E26"/>
  <sheetViews>
    <sheetView showGridLines="0" zoomScale="145" zoomScaleNormal="145" workbookViewId="0">
      <selection activeCell="F8" sqref="F8"/>
    </sheetView>
  </sheetViews>
  <sheetFormatPr defaultRowHeight="15" outlineLevelRow="1" x14ac:dyDescent="0.25"/>
  <cols>
    <col min="1" max="1" width="2.28515625" customWidth="1"/>
    <col min="2" max="2" width="6.5703125" bestFit="1" customWidth="1"/>
    <col min="3" max="3" width="28.42578125" customWidth="1"/>
    <col min="4" max="4" width="13.42578125" customWidth="1"/>
    <col min="5" max="5" width="17.42578125" customWidth="1"/>
    <col min="6" max="6" width="9.42578125" customWidth="1"/>
  </cols>
  <sheetData>
    <row r="1" spans="1:5" x14ac:dyDescent="0.25">
      <c r="A1" s="13" t="s">
        <v>86</v>
      </c>
    </row>
    <row r="2" spans="1:5" x14ac:dyDescent="0.25">
      <c r="A2" s="13" t="s">
        <v>41</v>
      </c>
    </row>
    <row r="3" spans="1:5" x14ac:dyDescent="0.25">
      <c r="A3" s="13" t="s">
        <v>104</v>
      </c>
    </row>
    <row r="6" spans="1:5" ht="15.75" thickBot="1" x14ac:dyDescent="0.3">
      <c r="A6" t="s">
        <v>54</v>
      </c>
    </row>
    <row r="7" spans="1:5" x14ac:dyDescent="0.25">
      <c r="B7" s="20"/>
      <c r="C7" s="20"/>
      <c r="D7" s="20" t="s">
        <v>87</v>
      </c>
      <c r="E7" s="20" t="s">
        <v>89</v>
      </c>
    </row>
    <row r="8" spans="1:5" ht="15.75" thickBot="1" x14ac:dyDescent="0.3">
      <c r="B8" s="21" t="s">
        <v>50</v>
      </c>
      <c r="C8" s="21" t="s">
        <v>51</v>
      </c>
      <c r="D8" s="21" t="s">
        <v>88</v>
      </c>
      <c r="E8" s="21" t="s">
        <v>90</v>
      </c>
    </row>
    <row r="9" spans="1:5" x14ac:dyDescent="0.25">
      <c r="B9" s="23" t="s">
        <v>103</v>
      </c>
      <c r="C9" s="22"/>
      <c r="D9" s="22"/>
      <c r="E9" s="22"/>
    </row>
    <row r="10" spans="1:5" hidden="1" outlineLevel="1" x14ac:dyDescent="0.25">
      <c r="B10" s="16" t="s">
        <v>62</v>
      </c>
      <c r="C10" s="16" t="s">
        <v>8</v>
      </c>
      <c r="D10" s="16">
        <v>14.999999999999996</v>
      </c>
      <c r="E10" s="16">
        <v>0</v>
      </c>
    </row>
    <row r="11" spans="1:5" hidden="1" outlineLevel="1" x14ac:dyDescent="0.25">
      <c r="B11" s="16" t="s">
        <v>64</v>
      </c>
      <c r="C11" s="16" t="s">
        <v>9</v>
      </c>
      <c r="D11" s="16">
        <v>9.9999999999999982</v>
      </c>
      <c r="E11" s="16">
        <v>0</v>
      </c>
    </row>
    <row r="12" spans="1:5" ht="15.75" hidden="1" outlineLevel="1" thickBot="1" x14ac:dyDescent="0.3">
      <c r="B12" s="14" t="s">
        <v>65</v>
      </c>
      <c r="C12" s="14" t="s">
        <v>10</v>
      </c>
      <c r="D12" s="14">
        <v>5.0000000000000053</v>
      </c>
      <c r="E12" s="14">
        <v>0</v>
      </c>
    </row>
    <row r="13" spans="1:5" collapsed="1" x14ac:dyDescent="0.25">
      <c r="B13" s="3"/>
      <c r="C13" s="3"/>
      <c r="D13" s="3"/>
      <c r="E13" s="3"/>
    </row>
    <row r="15" spans="1:5" ht="15.75" thickBot="1" x14ac:dyDescent="0.3">
      <c r="A15" t="s">
        <v>12</v>
      </c>
    </row>
    <row r="16" spans="1:5" x14ac:dyDescent="0.25">
      <c r="B16" s="20"/>
      <c r="C16" s="20"/>
      <c r="D16" s="20" t="s">
        <v>87</v>
      </c>
      <c r="E16" s="20" t="s">
        <v>91</v>
      </c>
    </row>
    <row r="17" spans="2:5" ht="15.75" thickBot="1" x14ac:dyDescent="0.3">
      <c r="B17" s="21" t="s">
        <v>50</v>
      </c>
      <c r="C17" s="21" t="s">
        <v>51</v>
      </c>
      <c r="D17" s="21" t="s">
        <v>88</v>
      </c>
      <c r="E17" s="21" t="s">
        <v>92</v>
      </c>
    </row>
    <row r="18" spans="2:5" x14ac:dyDescent="0.25">
      <c r="B18" s="16" t="s">
        <v>66</v>
      </c>
      <c r="C18" s="16" t="s">
        <v>19</v>
      </c>
      <c r="D18" s="16">
        <v>146.5</v>
      </c>
      <c r="E18" s="16">
        <v>0</v>
      </c>
    </row>
    <row r="19" spans="2:5" x14ac:dyDescent="0.25">
      <c r="B19" s="16" t="s">
        <v>69</v>
      </c>
      <c r="C19" s="16" t="s">
        <v>21</v>
      </c>
      <c r="D19" s="16">
        <v>30.833333333333336</v>
      </c>
      <c r="E19" s="16">
        <v>0</v>
      </c>
    </row>
    <row r="20" spans="2:5" x14ac:dyDescent="0.25">
      <c r="B20" s="16" t="s">
        <v>71</v>
      </c>
      <c r="C20" s="16" t="s">
        <v>22</v>
      </c>
      <c r="D20" s="16">
        <v>20</v>
      </c>
      <c r="E20" s="16">
        <v>120</v>
      </c>
    </row>
    <row r="21" spans="2:5" x14ac:dyDescent="0.25">
      <c r="B21" s="16" t="s">
        <v>74</v>
      </c>
      <c r="C21" s="16" t="s">
        <v>23</v>
      </c>
      <c r="D21" s="16">
        <v>15.000000000000004</v>
      </c>
      <c r="E21" s="16">
        <v>90</v>
      </c>
    </row>
    <row r="22" spans="2:5" x14ac:dyDescent="0.25">
      <c r="B22" s="16" t="s">
        <v>76</v>
      </c>
      <c r="C22" s="16" t="s">
        <v>25</v>
      </c>
      <c r="D22" s="16">
        <v>5.0000000000000053</v>
      </c>
      <c r="E22" s="16">
        <v>0</v>
      </c>
    </row>
    <row r="23" spans="2:5" x14ac:dyDescent="0.25">
      <c r="B23" s="16" t="s">
        <v>78</v>
      </c>
      <c r="C23" s="16" t="s">
        <v>24</v>
      </c>
      <c r="D23" s="16">
        <v>30</v>
      </c>
      <c r="E23" s="16">
        <v>210</v>
      </c>
    </row>
    <row r="24" spans="2:5" x14ac:dyDescent="0.25">
      <c r="B24" s="16" t="s">
        <v>80</v>
      </c>
      <c r="C24" s="16" t="s">
        <v>26</v>
      </c>
      <c r="D24" s="16">
        <v>14.999999999999996</v>
      </c>
      <c r="E24" s="16">
        <v>0</v>
      </c>
    </row>
    <row r="25" spans="2:5" x14ac:dyDescent="0.25">
      <c r="B25" s="16" t="s">
        <v>82</v>
      </c>
      <c r="C25" s="16" t="s">
        <v>27</v>
      </c>
      <c r="D25" s="16">
        <v>9.9999999999999982</v>
      </c>
      <c r="E25" s="16">
        <v>0</v>
      </c>
    </row>
    <row r="26" spans="2:5" ht="15.75" thickBot="1" x14ac:dyDescent="0.3">
      <c r="B26" s="14" t="s">
        <v>84</v>
      </c>
      <c r="C26" s="14" t="s">
        <v>28</v>
      </c>
      <c r="D26" s="14">
        <v>5.0000000000000053</v>
      </c>
      <c r="E26" s="1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4B6F-DD9E-418E-B46B-3A4CC9B1E214}">
  <dimension ref="A1:J15"/>
  <sheetViews>
    <sheetView showGridLines="0" topLeftCell="A4" zoomScale="130" zoomScaleNormal="130" workbookViewId="0">
      <selection activeCell="I13" sqref="I13:I15"/>
    </sheetView>
  </sheetViews>
  <sheetFormatPr defaultRowHeight="15" x14ac:dyDescent="0.25"/>
  <cols>
    <col min="1" max="1" width="2.28515625" customWidth="1"/>
    <col min="2" max="2" width="6.5703125" bestFit="1" customWidth="1"/>
    <col min="3" max="3" width="8.28515625" bestFit="1" customWidth="1"/>
    <col min="4" max="4" width="6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3" t="s">
        <v>93</v>
      </c>
    </row>
    <row r="2" spans="1:10" x14ac:dyDescent="0.25">
      <c r="A2" s="13" t="s">
        <v>41</v>
      </c>
    </row>
    <row r="3" spans="1:10" x14ac:dyDescent="0.25">
      <c r="A3" s="13" t="s">
        <v>104</v>
      </c>
    </row>
    <row r="5" spans="1:10" ht="15.75" thickBot="1" x14ac:dyDescent="0.3"/>
    <row r="6" spans="1:10" x14ac:dyDescent="0.25">
      <c r="B6" s="20"/>
      <c r="C6" s="20" t="s">
        <v>94</v>
      </c>
      <c r="D6" s="20"/>
    </row>
    <row r="7" spans="1:10" ht="15.75" thickBot="1" x14ac:dyDescent="0.3">
      <c r="B7" s="21" t="s">
        <v>50</v>
      </c>
      <c r="C7" s="21" t="s">
        <v>51</v>
      </c>
      <c r="D7" s="21" t="s">
        <v>88</v>
      </c>
    </row>
    <row r="8" spans="1:10" ht="15.75" thickBot="1" x14ac:dyDescent="0.3">
      <c r="B8" s="14" t="s">
        <v>60</v>
      </c>
      <c r="C8" s="14" t="s">
        <v>61</v>
      </c>
      <c r="D8" s="17">
        <v>10050</v>
      </c>
    </row>
    <row r="10" spans="1:10" ht="15.75" thickBot="1" x14ac:dyDescent="0.3"/>
    <row r="11" spans="1:10" x14ac:dyDescent="0.25">
      <c r="B11" s="20"/>
      <c r="C11" s="20" t="s">
        <v>95</v>
      </c>
      <c r="D11" s="20"/>
      <c r="F11" s="20" t="s">
        <v>96</v>
      </c>
      <c r="G11" s="20" t="s">
        <v>94</v>
      </c>
      <c r="I11" s="20" t="s">
        <v>99</v>
      </c>
      <c r="J11" s="20" t="s">
        <v>94</v>
      </c>
    </row>
    <row r="12" spans="1:10" ht="15.75" thickBot="1" x14ac:dyDescent="0.3">
      <c r="B12" s="21" t="s">
        <v>50</v>
      </c>
      <c r="C12" s="21" t="s">
        <v>51</v>
      </c>
      <c r="D12" s="21" t="s">
        <v>88</v>
      </c>
      <c r="F12" s="21" t="s">
        <v>97</v>
      </c>
      <c r="G12" s="21" t="s">
        <v>98</v>
      </c>
      <c r="I12" s="21" t="s">
        <v>97</v>
      </c>
      <c r="J12" s="21" t="s">
        <v>98</v>
      </c>
    </row>
    <row r="13" spans="1:10" x14ac:dyDescent="0.25">
      <c r="B13" s="16" t="s">
        <v>62</v>
      </c>
      <c r="C13" s="16" t="s">
        <v>8</v>
      </c>
      <c r="D13" s="18">
        <v>14.999999999999996</v>
      </c>
      <c r="F13" s="18">
        <v>0</v>
      </c>
      <c r="G13" s="18">
        <v>5100.0000000000018</v>
      </c>
      <c r="I13" s="18">
        <v>14.999999999999996</v>
      </c>
      <c r="J13" s="18">
        <v>10050</v>
      </c>
    </row>
    <row r="14" spans="1:10" x14ac:dyDescent="0.25">
      <c r="B14" s="16" t="s">
        <v>64</v>
      </c>
      <c r="C14" s="16" t="s">
        <v>9</v>
      </c>
      <c r="D14" s="18">
        <v>9.9999999999999982</v>
      </c>
      <c r="F14" s="18">
        <v>0</v>
      </c>
      <c r="G14" s="18">
        <v>7050.0000000000018</v>
      </c>
      <c r="I14" s="18">
        <v>9.9999999999999964</v>
      </c>
      <c r="J14" s="18">
        <v>10050</v>
      </c>
    </row>
    <row r="15" spans="1:10" ht="15.75" thickBot="1" x14ac:dyDescent="0.3">
      <c r="B15" s="14" t="s">
        <v>65</v>
      </c>
      <c r="C15" s="14" t="s">
        <v>10</v>
      </c>
      <c r="D15" s="17">
        <v>5.0000000000000053</v>
      </c>
      <c r="F15" s="17">
        <v>0</v>
      </c>
      <c r="G15" s="17">
        <v>7949.9999999999982</v>
      </c>
      <c r="I15" s="17">
        <v>5.0000000000000018</v>
      </c>
      <c r="J15" s="17">
        <v>10050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3373-011F-41D6-9F8E-7C1BD86905DE}">
  <dimension ref="A1:G36"/>
  <sheetViews>
    <sheetView showGridLines="0" topLeftCell="A18" zoomScale="115" zoomScaleNormal="115" workbookViewId="0">
      <selection activeCell="D33" sqref="D33"/>
    </sheetView>
  </sheetViews>
  <sheetFormatPr defaultRowHeight="15" x14ac:dyDescent="0.25"/>
  <cols>
    <col min="1" max="1" width="2.28515625" customWidth="1"/>
    <col min="2" max="2" width="6.5703125" bestFit="1" customWidth="1"/>
    <col min="3" max="3" width="37.42578125" bestFit="1" customWidth="1"/>
    <col min="4" max="4" width="14.42578125" bestFit="1" customWidth="1"/>
    <col min="5" max="5" width="14" bestFit="1" customWidth="1"/>
    <col min="6" max="6" width="14.85546875" bestFit="1" customWidth="1"/>
    <col min="7" max="7" width="17.5703125" bestFit="1" customWidth="1"/>
  </cols>
  <sheetData>
    <row r="1" spans="1:5" x14ac:dyDescent="0.25">
      <c r="A1" s="13" t="s">
        <v>40</v>
      </c>
    </row>
    <row r="2" spans="1:5" x14ac:dyDescent="0.25">
      <c r="A2" s="13" t="s">
        <v>41</v>
      </c>
    </row>
    <row r="3" spans="1:5" x14ac:dyDescent="0.25">
      <c r="A3" s="13" t="s">
        <v>105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x14ac:dyDescent="0.25">
      <c r="A6" s="13"/>
      <c r="B6" t="s">
        <v>44</v>
      </c>
    </row>
    <row r="7" spans="1:5" x14ac:dyDescent="0.25">
      <c r="A7" s="13"/>
      <c r="B7" t="s">
        <v>106</v>
      </c>
    </row>
    <row r="8" spans="1:5" x14ac:dyDescent="0.25">
      <c r="A8" s="13"/>
      <c r="B8" t="s">
        <v>102</v>
      </c>
    </row>
    <row r="9" spans="1:5" x14ac:dyDescent="0.25">
      <c r="A9" s="13" t="s">
        <v>45</v>
      </c>
    </row>
    <row r="10" spans="1:5" x14ac:dyDescent="0.25">
      <c r="B10" t="s">
        <v>46</v>
      </c>
    </row>
    <row r="11" spans="1:5" x14ac:dyDescent="0.25">
      <c r="B11" t="s">
        <v>47</v>
      </c>
    </row>
    <row r="12" spans="1:5" x14ac:dyDescent="0.25">
      <c r="B12" t="s">
        <v>48</v>
      </c>
    </row>
    <row r="14" spans="1:5" ht="15.75" thickBot="1" x14ac:dyDescent="0.3">
      <c r="A14" t="s">
        <v>49</v>
      </c>
    </row>
    <row r="15" spans="1:5" ht="15.75" thickBot="1" x14ac:dyDescent="0.3">
      <c r="B15" s="15" t="s">
        <v>50</v>
      </c>
      <c r="C15" s="15" t="s">
        <v>51</v>
      </c>
      <c r="D15" s="15" t="s">
        <v>52</v>
      </c>
      <c r="E15" s="15" t="s">
        <v>53</v>
      </c>
    </row>
    <row r="16" spans="1:5" ht="15.75" thickBot="1" x14ac:dyDescent="0.3">
      <c r="B16" s="14" t="s">
        <v>60</v>
      </c>
      <c r="C16" s="14" t="s">
        <v>61</v>
      </c>
      <c r="D16" s="17">
        <v>0</v>
      </c>
      <c r="E16" s="17">
        <v>10260</v>
      </c>
    </row>
    <row r="19" spans="1:7" ht="15.75" thickBot="1" x14ac:dyDescent="0.3">
      <c r="A19" t="s">
        <v>54</v>
      </c>
    </row>
    <row r="20" spans="1:7" ht="15.75" thickBot="1" x14ac:dyDescent="0.3">
      <c r="B20" s="15" t="s">
        <v>50</v>
      </c>
      <c r="C20" s="15" t="s">
        <v>51</v>
      </c>
      <c r="D20" s="15" t="s">
        <v>52</v>
      </c>
      <c r="E20" s="15" t="s">
        <v>53</v>
      </c>
      <c r="F20" s="15" t="s">
        <v>55</v>
      </c>
    </row>
    <row r="21" spans="1:7" x14ac:dyDescent="0.25">
      <c r="B21" s="16" t="s">
        <v>62</v>
      </c>
      <c r="C21" s="16" t="s">
        <v>8</v>
      </c>
      <c r="D21" s="18">
        <v>0</v>
      </c>
      <c r="E21" s="18">
        <v>15.999999999999996</v>
      </c>
      <c r="F21" s="16" t="s">
        <v>63</v>
      </c>
      <c r="G21">
        <v>15</v>
      </c>
    </row>
    <row r="22" spans="1:7" x14ac:dyDescent="0.25">
      <c r="B22" s="16" t="s">
        <v>64</v>
      </c>
      <c r="C22" s="16" t="s">
        <v>9</v>
      </c>
      <c r="D22" s="18">
        <v>0</v>
      </c>
      <c r="E22" s="18">
        <v>10.999999999999996</v>
      </c>
      <c r="F22" s="16" t="s">
        <v>63</v>
      </c>
      <c r="G22">
        <v>10</v>
      </c>
    </row>
    <row r="23" spans="1:7" ht="15.75" thickBot="1" x14ac:dyDescent="0.3">
      <c r="B23" s="14" t="s">
        <v>65</v>
      </c>
      <c r="C23" s="14" t="s">
        <v>10</v>
      </c>
      <c r="D23" s="17">
        <v>0</v>
      </c>
      <c r="E23" s="17">
        <v>4.0000000000000062</v>
      </c>
      <c r="F23" s="14" t="s">
        <v>63</v>
      </c>
      <c r="G23">
        <v>5</v>
      </c>
    </row>
    <row r="26" spans="1:7" ht="15.75" thickBot="1" x14ac:dyDescent="0.3">
      <c r="A26" t="s">
        <v>12</v>
      </c>
    </row>
    <row r="27" spans="1:7" ht="15.75" thickBot="1" x14ac:dyDescent="0.3">
      <c r="B27" s="15" t="s">
        <v>50</v>
      </c>
      <c r="C27" s="15" t="s">
        <v>51</v>
      </c>
      <c r="D27" s="15" t="s">
        <v>56</v>
      </c>
      <c r="E27" s="15" t="s">
        <v>57</v>
      </c>
      <c r="F27" s="15" t="s">
        <v>58</v>
      </c>
      <c r="G27" s="15" t="s">
        <v>59</v>
      </c>
    </row>
    <row r="28" spans="1:7" x14ac:dyDescent="0.25">
      <c r="B28" s="16" t="s">
        <v>66</v>
      </c>
      <c r="C28" s="16" t="s">
        <v>19</v>
      </c>
      <c r="D28" s="18">
        <v>148.4</v>
      </c>
      <c r="E28" s="16" t="s">
        <v>67</v>
      </c>
      <c r="F28" s="16" t="s">
        <v>68</v>
      </c>
      <c r="G28" s="16">
        <v>71.599999999999994</v>
      </c>
    </row>
    <row r="29" spans="1:7" x14ac:dyDescent="0.25">
      <c r="B29" s="16" t="s">
        <v>69</v>
      </c>
      <c r="C29" s="16" t="s">
        <v>21</v>
      </c>
      <c r="D29" s="18">
        <v>30.916666666666671</v>
      </c>
      <c r="E29" s="16" t="s">
        <v>70</v>
      </c>
      <c r="F29" s="16" t="s">
        <v>68</v>
      </c>
      <c r="G29" s="16">
        <v>9.0833333333333286</v>
      </c>
    </row>
    <row r="30" spans="1:7" x14ac:dyDescent="0.25">
      <c r="B30" s="16" t="s">
        <v>74</v>
      </c>
      <c r="C30" s="16" t="s">
        <v>22</v>
      </c>
      <c r="D30" s="18">
        <v>20.000000000000004</v>
      </c>
      <c r="E30" s="16" t="s">
        <v>75</v>
      </c>
      <c r="F30" s="16" t="s">
        <v>73</v>
      </c>
      <c r="G30" s="16">
        <v>0</v>
      </c>
    </row>
    <row r="31" spans="1:7" x14ac:dyDescent="0.25">
      <c r="B31" s="16" t="s">
        <v>76</v>
      </c>
      <c r="C31" s="16" t="s">
        <v>23</v>
      </c>
      <c r="D31" s="18">
        <v>15.000000000000004</v>
      </c>
      <c r="E31" s="16" t="s">
        <v>77</v>
      </c>
      <c r="F31" s="16" t="s">
        <v>73</v>
      </c>
      <c r="G31" s="16">
        <v>0</v>
      </c>
    </row>
    <row r="32" spans="1:7" x14ac:dyDescent="0.25">
      <c r="B32" s="16" t="s">
        <v>78</v>
      </c>
      <c r="C32" s="16" t="s">
        <v>25</v>
      </c>
      <c r="D32" s="18">
        <v>4.0000000000000062</v>
      </c>
      <c r="E32" s="16" t="s">
        <v>79</v>
      </c>
      <c r="F32" s="16" t="s">
        <v>68</v>
      </c>
      <c r="G32" s="16">
        <v>1.9999999999999938</v>
      </c>
    </row>
    <row r="33" spans="2:7" x14ac:dyDescent="0.25">
      <c r="B33" s="16" t="s">
        <v>82</v>
      </c>
      <c r="C33" s="16" t="s">
        <v>24</v>
      </c>
      <c r="D33" s="18">
        <v>31</v>
      </c>
      <c r="E33" s="16" t="s">
        <v>107</v>
      </c>
      <c r="F33" s="16" t="s">
        <v>73</v>
      </c>
      <c r="G33" s="16">
        <v>0</v>
      </c>
    </row>
    <row r="34" spans="2:7" x14ac:dyDescent="0.25">
      <c r="B34" s="16" t="s">
        <v>84</v>
      </c>
      <c r="C34" s="16" t="s">
        <v>26</v>
      </c>
      <c r="D34" s="18">
        <v>15.999999999999996</v>
      </c>
      <c r="E34" s="16" t="s">
        <v>85</v>
      </c>
      <c r="F34" s="16" t="s">
        <v>68</v>
      </c>
      <c r="G34" s="18">
        <v>15.999999999999996</v>
      </c>
    </row>
    <row r="35" spans="2:7" x14ac:dyDescent="0.25">
      <c r="B35" s="16" t="s">
        <v>108</v>
      </c>
      <c r="C35" s="16" t="s">
        <v>27</v>
      </c>
      <c r="D35" s="18">
        <v>10.999999999999996</v>
      </c>
      <c r="E35" s="16" t="s">
        <v>109</v>
      </c>
      <c r="F35" s="16" t="s">
        <v>68</v>
      </c>
      <c r="G35" s="18">
        <v>10.999999999999996</v>
      </c>
    </row>
    <row r="36" spans="2:7" ht="15.75" thickBot="1" x14ac:dyDescent="0.3">
      <c r="B36" s="14" t="s">
        <v>110</v>
      </c>
      <c r="C36" s="14" t="s">
        <v>28</v>
      </c>
      <c r="D36" s="17">
        <v>4.0000000000000062</v>
      </c>
      <c r="E36" s="14" t="s">
        <v>111</v>
      </c>
      <c r="F36" s="14" t="s">
        <v>68</v>
      </c>
      <c r="G36" s="17">
        <v>4.0000000000000062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A226-1697-4C48-ACCC-EE6887AA121F}">
  <dimension ref="B1:M21"/>
  <sheetViews>
    <sheetView showGridLines="0" tabSelected="1" topLeftCell="H1" zoomScale="130" zoomScaleNormal="130" workbookViewId="0">
      <selection activeCell="R5" sqref="P4:R5"/>
    </sheetView>
  </sheetViews>
  <sheetFormatPr defaultRowHeight="15" outlineLevelRow="1" x14ac:dyDescent="0.25"/>
  <cols>
    <col min="4" max="4" width="23.85546875" bestFit="1" customWidth="1"/>
    <col min="5" max="5" width="14.28515625" bestFit="1" customWidth="1"/>
    <col min="6" max="6" width="16" bestFit="1" customWidth="1"/>
    <col min="7" max="7" width="15.42578125" bestFit="1" customWidth="1"/>
    <col min="9" max="9" width="28.85546875" bestFit="1" customWidth="1"/>
    <col min="10" max="10" width="25.28515625" bestFit="1" customWidth="1"/>
  </cols>
  <sheetData>
    <row r="1" spans="2:13" ht="18" customHeight="1" x14ac:dyDescent="0.25"/>
    <row r="4" spans="2:13" x14ac:dyDescent="0.25">
      <c r="D4" s="5" t="s">
        <v>0</v>
      </c>
      <c r="E4" s="5" t="s">
        <v>4</v>
      </c>
      <c r="F4" s="5" t="s">
        <v>5</v>
      </c>
      <c r="G4" s="5" t="s">
        <v>6</v>
      </c>
      <c r="I4" s="27" t="s">
        <v>7</v>
      </c>
      <c r="J4" s="27"/>
      <c r="K4" s="27"/>
    </row>
    <row r="5" spans="2:13" x14ac:dyDescent="0.25">
      <c r="D5" s="5" t="s">
        <v>1</v>
      </c>
      <c r="E5" s="4">
        <v>5.0999999999999996</v>
      </c>
      <c r="F5" s="4">
        <v>330</v>
      </c>
      <c r="G5" s="4">
        <v>30</v>
      </c>
      <c r="I5" s="4" t="s">
        <v>30</v>
      </c>
      <c r="J5" s="4" t="s">
        <v>8</v>
      </c>
      <c r="K5" s="4">
        <v>15</v>
      </c>
    </row>
    <row r="6" spans="2:13" x14ac:dyDescent="0.25">
      <c r="D6" s="5" t="s">
        <v>2</v>
      </c>
      <c r="E6" s="4">
        <v>3.6</v>
      </c>
      <c r="F6" s="4">
        <v>300</v>
      </c>
      <c r="G6" s="4">
        <v>20</v>
      </c>
      <c r="I6" s="4" t="s">
        <v>31</v>
      </c>
      <c r="J6" s="4" t="s">
        <v>9</v>
      </c>
      <c r="K6" s="4">
        <v>10</v>
      </c>
    </row>
    <row r="7" spans="2:13" x14ac:dyDescent="0.25">
      <c r="D7" s="5" t="s">
        <v>3</v>
      </c>
      <c r="E7" s="4">
        <v>6.8</v>
      </c>
      <c r="F7" s="4">
        <v>420</v>
      </c>
      <c r="G7" s="4">
        <v>10</v>
      </c>
      <c r="I7" s="4" t="s">
        <v>32</v>
      </c>
      <c r="J7" s="4" t="s">
        <v>10</v>
      </c>
      <c r="K7" s="4">
        <v>5</v>
      </c>
    </row>
    <row r="10" spans="2:13" x14ac:dyDescent="0.25">
      <c r="D10" s="27" t="s">
        <v>11</v>
      </c>
      <c r="E10" s="27"/>
      <c r="I10" s="28" t="s">
        <v>12</v>
      </c>
      <c r="J10" s="29"/>
      <c r="K10" s="29"/>
      <c r="L10" s="29"/>
      <c r="M10" s="30"/>
    </row>
    <row r="11" spans="2:13" x14ac:dyDescent="0.25">
      <c r="D11" s="6" t="s">
        <v>39</v>
      </c>
      <c r="E11" s="4">
        <f>(F5*K5)+(F6*K6)+(F7*K7)</f>
        <v>10050</v>
      </c>
      <c r="I11" s="7" t="s">
        <v>13</v>
      </c>
      <c r="J11" s="4" t="s">
        <v>19</v>
      </c>
      <c r="K11" s="4">
        <f>(E5*K5)+(E6*K6)+(E7*K7)</f>
        <v>146.5</v>
      </c>
      <c r="L11" s="4" t="s">
        <v>20</v>
      </c>
      <c r="M11" s="4">
        <v>220</v>
      </c>
    </row>
    <row r="12" spans="2:13" x14ac:dyDescent="0.25">
      <c r="E12">
        <f>10050+210</f>
        <v>10260</v>
      </c>
      <c r="F12" s="26"/>
      <c r="G12" s="26"/>
      <c r="I12" s="7" t="s">
        <v>14</v>
      </c>
      <c r="J12" s="4" t="s">
        <v>21</v>
      </c>
      <c r="K12" s="4">
        <f>K5+(3/4*K6)+(5/3*K7)</f>
        <v>30.833333333333336</v>
      </c>
      <c r="L12" s="4" t="s">
        <v>20</v>
      </c>
      <c r="M12" s="4">
        <v>40</v>
      </c>
    </row>
    <row r="13" spans="2:13" x14ac:dyDescent="0.25">
      <c r="B13" s="25"/>
      <c r="F13" s="24"/>
      <c r="G13" s="24"/>
      <c r="I13" s="7"/>
      <c r="J13" s="4"/>
      <c r="K13" s="4"/>
      <c r="L13" s="4"/>
      <c r="M13" s="4"/>
    </row>
    <row r="14" spans="2:13" hidden="1" outlineLevel="1" x14ac:dyDescent="0.25">
      <c r="F14" s="10"/>
      <c r="G14" s="1" t="s">
        <v>33</v>
      </c>
      <c r="I14" s="8" t="s">
        <v>17</v>
      </c>
      <c r="J14" s="4" t="s">
        <v>22</v>
      </c>
      <c r="K14" s="4">
        <f>K5+K7</f>
        <v>20</v>
      </c>
      <c r="L14" s="4" t="s">
        <v>20</v>
      </c>
      <c r="M14" s="4">
        <v>20</v>
      </c>
    </row>
    <row r="15" spans="2:13" hidden="1" outlineLevel="1" x14ac:dyDescent="0.25">
      <c r="F15" s="11"/>
      <c r="G15" s="1" t="s">
        <v>34</v>
      </c>
      <c r="I15" s="8" t="s">
        <v>16</v>
      </c>
      <c r="J15" s="4" t="s">
        <v>23</v>
      </c>
      <c r="K15" s="4">
        <f>K6+K7</f>
        <v>15</v>
      </c>
      <c r="L15" s="4" t="s">
        <v>20</v>
      </c>
      <c r="M15" s="4">
        <v>15</v>
      </c>
    </row>
    <row r="16" spans="2:13" hidden="1" outlineLevel="1" x14ac:dyDescent="0.25">
      <c r="F16" s="12"/>
      <c r="G16" s="1" t="s">
        <v>35</v>
      </c>
      <c r="I16" s="8" t="s">
        <v>15</v>
      </c>
      <c r="J16" s="4" t="s">
        <v>25</v>
      </c>
      <c r="K16" s="4">
        <f>K7</f>
        <v>5</v>
      </c>
      <c r="L16" s="4" t="s">
        <v>20</v>
      </c>
      <c r="M16" s="4">
        <v>6</v>
      </c>
    </row>
    <row r="17" spans="6:13" collapsed="1" x14ac:dyDescent="0.25">
      <c r="F17" s="2"/>
      <c r="G17" s="24"/>
      <c r="I17" s="8"/>
      <c r="J17" s="4"/>
      <c r="K17" s="4"/>
      <c r="L17" s="4"/>
      <c r="M17" s="4"/>
    </row>
    <row r="18" spans="6:13" x14ac:dyDescent="0.25">
      <c r="I18" s="8" t="s">
        <v>18</v>
      </c>
      <c r="J18" s="4" t="s">
        <v>24</v>
      </c>
      <c r="K18" s="4">
        <f>K5+K6+K7</f>
        <v>30</v>
      </c>
      <c r="L18" s="4" t="s">
        <v>20</v>
      </c>
      <c r="M18" s="4">
        <v>30</v>
      </c>
    </row>
    <row r="19" spans="6:13" x14ac:dyDescent="0.25">
      <c r="I19" s="9" t="s">
        <v>36</v>
      </c>
      <c r="J19" s="4" t="s">
        <v>26</v>
      </c>
      <c r="K19" s="4">
        <f>K5</f>
        <v>15</v>
      </c>
      <c r="L19" s="4" t="s">
        <v>29</v>
      </c>
      <c r="M19" s="4">
        <v>0</v>
      </c>
    </row>
    <row r="20" spans="6:13" x14ac:dyDescent="0.25">
      <c r="I20" s="9" t="s">
        <v>37</v>
      </c>
      <c r="J20" s="4" t="s">
        <v>27</v>
      </c>
      <c r="K20" s="4">
        <f>K6</f>
        <v>10</v>
      </c>
      <c r="L20" s="4" t="s">
        <v>29</v>
      </c>
      <c r="M20" s="4">
        <v>0</v>
      </c>
    </row>
    <row r="21" spans="6:13" x14ac:dyDescent="0.25">
      <c r="I21" s="9" t="s">
        <v>38</v>
      </c>
      <c r="J21" s="4" t="s">
        <v>28</v>
      </c>
      <c r="K21" s="4">
        <f>K7</f>
        <v>5</v>
      </c>
      <c r="L21" s="4" t="s">
        <v>29</v>
      </c>
      <c r="M21" s="4">
        <v>0</v>
      </c>
    </row>
  </sheetData>
  <mergeCells count="4">
    <mergeCell ref="F12:G12"/>
    <mergeCell ref="I4:K4"/>
    <mergeCell ref="D10:E10"/>
    <mergeCell ref="I10:M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Relatório de Respostas 1</vt:lpstr>
      <vt:lpstr>Relatório de Sensibilidade 1</vt:lpstr>
      <vt:lpstr>Relatório de Limites 1</vt:lpstr>
      <vt:lpstr>Relatório de Respostas 2</vt:lpstr>
      <vt:lpstr>PPL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Moraes</dc:creator>
  <cp:lastModifiedBy>Kaio Gefferson Almeida</cp:lastModifiedBy>
  <dcterms:created xsi:type="dcterms:W3CDTF">2020-03-24T19:22:09Z</dcterms:created>
  <dcterms:modified xsi:type="dcterms:W3CDTF">2020-12-04T16:00:28Z</dcterms:modified>
</cp:coreProperties>
</file>