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analise-multivariada-dados\Material Complementar\"/>
    </mc:Choice>
  </mc:AlternateContent>
  <xr:revisionPtr revIDLastSave="0" documentId="13_ncr:1_{E0F51775-E2D7-4BAA-B56B-2C1C278D5777}" xr6:coauthVersionLast="47" xr6:coauthVersionMax="47" xr10:uidLastSave="{00000000-0000-0000-0000-000000000000}"/>
  <bookViews>
    <workbookView xWindow="-120" yWindow="-120" windowWidth="29040" windowHeight="15840" xr2:uid="{8EB90048-2593-404F-AB81-69CE202AA9ED}"/>
  </bookViews>
  <sheets>
    <sheet name="exemplo-nutella" sheetId="1" r:id="rId1"/>
    <sheet name="zscores" sheetId="3" r:id="rId2"/>
    <sheet name="similarida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4" l="1"/>
  <c r="I14" i="4"/>
  <c r="I13" i="4"/>
  <c r="I12" i="4"/>
  <c r="C21" i="3" l="1"/>
  <c r="B21" i="3"/>
  <c r="B20" i="3"/>
  <c r="B19" i="3"/>
  <c r="B18" i="3"/>
  <c r="B17" i="3"/>
  <c r="B16" i="3"/>
  <c r="B15" i="3"/>
  <c r="C16" i="3"/>
  <c r="C15" i="3"/>
  <c r="C20" i="3"/>
  <c r="C19" i="3"/>
  <c r="C18" i="3"/>
  <c r="C17" i="3"/>
  <c r="D11" i="3"/>
  <c r="D12" i="3"/>
  <c r="D10" i="3"/>
  <c r="C11" i="3"/>
  <c r="C12" i="3"/>
  <c r="C10" i="3"/>
  <c r="B6" i="3"/>
  <c r="B12" i="3" s="1"/>
  <c r="B10" i="3"/>
  <c r="C6" i="3"/>
  <c r="D6" i="3"/>
  <c r="C5" i="3"/>
  <c r="D5" i="3"/>
  <c r="B5" i="3"/>
  <c r="B12" i="1"/>
  <c r="B11" i="1"/>
  <c r="B10" i="1"/>
  <c r="B9" i="1"/>
  <c r="B8" i="1"/>
  <c r="B7" i="1"/>
  <c r="B6" i="1"/>
  <c r="B11" i="3" l="1"/>
</calcChain>
</file>

<file path=xl/sharedStrings.xml><?xml version="1.0" encoding="utf-8"?>
<sst xmlns="http://schemas.openxmlformats.org/spreadsheetml/2006/main" count="71" uniqueCount="51">
  <si>
    <t>Prato</t>
  </si>
  <si>
    <t>Sabor</t>
  </si>
  <si>
    <t>Temperatura</t>
  </si>
  <si>
    <t>Consistência</t>
  </si>
  <si>
    <t>Feijoada</t>
  </si>
  <si>
    <t>Virado à Paulista</t>
  </si>
  <si>
    <t>Distância</t>
  </si>
  <si>
    <t>Valor</t>
  </si>
  <si>
    <t>Euclidiana</t>
  </si>
  <si>
    <t>Quadrática Euclidiana</t>
  </si>
  <si>
    <t>Minkowski m=5</t>
  </si>
  <si>
    <t>Minkowski m=10</t>
  </si>
  <si>
    <t>Manhattan</t>
  </si>
  <si>
    <t>Chebychev</t>
  </si>
  <si>
    <t>CG 160 Titan</t>
  </si>
  <si>
    <t>Lander 250 ABS</t>
  </si>
  <si>
    <t>NH190</t>
  </si>
  <si>
    <t>Modelo</t>
  </si>
  <si>
    <t>Preço</t>
  </si>
  <si>
    <t>Capacidade</t>
  </si>
  <si>
    <t>Peso</t>
  </si>
  <si>
    <t>Nome</t>
  </si>
  <si>
    <t>Sexo</t>
  </si>
  <si>
    <t>Filhos</t>
  </si>
  <si>
    <t>Estado Civil</t>
  </si>
  <si>
    <t>Greice</t>
  </si>
  <si>
    <t>Michael</t>
  </si>
  <si>
    <t>Casada</t>
  </si>
  <si>
    <t>Correlação</t>
  </si>
  <si>
    <t>Média</t>
  </si>
  <si>
    <t>Z-preço</t>
  </si>
  <si>
    <t>Z-Capacidade</t>
  </si>
  <si>
    <t>Z-Peso</t>
  </si>
  <si>
    <t>Desvio Padrão</t>
  </si>
  <si>
    <t>d(lander-Nh)</t>
  </si>
  <si>
    <t>d(CG-Lander)</t>
  </si>
  <si>
    <t>Solteiro</t>
  </si>
  <si>
    <t>0 Filhos?</t>
  </si>
  <si>
    <t>1 Filho?</t>
  </si>
  <si>
    <t>2 Filhos?</t>
  </si>
  <si>
    <t>Camila</t>
  </si>
  <si>
    <t>Total</t>
  </si>
  <si>
    <t>Emparelhamento Simples</t>
  </si>
  <si>
    <t>Jaccard</t>
  </si>
  <si>
    <t>Dice</t>
  </si>
  <si>
    <t>antiDice</t>
  </si>
  <si>
    <t>Camila-Greice</t>
  </si>
  <si>
    <t>a</t>
  </si>
  <si>
    <t>b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</si>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</sst>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4" xfId="0" applyFont="1" applyFill="1" applyBorder="1"/>
    <xf numFmtId="0" fontId="1" fillId="7" borderId="2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4" xfId="0" applyFont="1" applyFill="1" applyBorder="1"/>
    <xf numFmtId="0" fontId="1" fillId="6" borderId="2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3" xfId="0" applyFont="1" applyBorder="1"/>
  </cellXfs>
  <cellStyles count="1">
    <cellStyle name="Normal" xfId="0" builtinId="0"/>
  </cellStyles>
  <dxfs count="33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border outline="0">
        <left style="thin">
          <color theme="4" tint="0.39997558519241921"/>
        </lef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5410E-7782-474B-A181-89F84B7921C1}" name="ExemploNutella" displayName="ExemploNutella" ref="A1:D3" totalsRowShown="0" headerRowDxfId="28" dataDxfId="27">
  <autoFilter ref="A1:D3" xr:uid="{5E85410E-7782-474B-A181-89F84B7921C1}"/>
  <tableColumns count="4">
    <tableColumn id="1" xr3:uid="{880117EC-0BBB-43CE-8808-1D17C81549FD}" name="Prato" dataDxfId="32"/>
    <tableColumn id="2" xr3:uid="{94D09849-A626-4615-AFA4-0A27F69F47BB}" name="Sabor" dataDxfId="31"/>
    <tableColumn id="3" xr3:uid="{6F1832B5-0F68-42A3-B752-6BCDCAAD385F}" name="Temperatura" dataDxfId="30"/>
    <tableColumn id="4" xr3:uid="{A57F50E8-C442-45A6-A7A5-6AE8D6E1367A}" name="Consistência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71143-FB8A-4AAC-B797-20D41F2E821A}" name="Tabela3" displayName="Tabela3" ref="A5:B12" totalsRowShown="0" headerRowDxfId="25" dataDxfId="24">
  <autoFilter ref="A5:B12" xr:uid="{62271143-FB8A-4AAC-B797-20D41F2E821A}"/>
  <tableColumns count="2">
    <tableColumn id="1" xr3:uid="{1D71B9FB-8113-4CE2-AC05-78FDFCA2EE79}" name="Distância" dataDxfId="26"/>
    <tableColumn id="2" xr3:uid="{97BD3402-1BA6-4B4A-9DB0-0A2236609CA9}" name="Valor" dataDxfId="23">
      <calculatedColumnFormula>SQRT((B2-B3)^2+(C2-C3)^2+(D2-D3)^2)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EE6730-EEC8-49EE-80F0-1448A77869F9}" name="zscore" displayName="zscore" ref="A1:D6" totalsRowShown="0" headerRowDxfId="18" dataDxfId="17">
  <autoFilter ref="A1:D6" xr:uid="{4EEE6730-EEC8-49EE-80F0-1448A77869F9}"/>
  <tableColumns count="4">
    <tableColumn id="1" xr3:uid="{6AAB9667-4023-467A-9A08-0176940ADDB4}" name="Modelo" dataDxfId="22"/>
    <tableColumn id="2" xr3:uid="{9F6D5974-F133-4EAD-B26B-81F2B1FDA258}" name="Preço" dataDxfId="21"/>
    <tableColumn id="3" xr3:uid="{605FF3AA-EE88-488C-8654-E913865A4AA7}" name="Capacidade" dataDxfId="20"/>
    <tableColumn id="4" xr3:uid="{EC797C84-5C97-404A-8010-A106D0FE33C4}" name="Peso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B8533B-4AA7-4A3D-B02D-E51583D108CF}" name="Tabela36" displayName="Tabela36" ref="A14:C21" totalsRowShown="0" headerRowDxfId="16" dataDxfId="15">
  <autoFilter ref="A14:C21" xr:uid="{05B8533B-4AA7-4A3D-B02D-E51583D108CF}"/>
  <tableColumns count="3">
    <tableColumn id="1" xr3:uid="{797E2C01-9D27-46A5-815D-F0F89BDB2D28}" name="Distância" dataDxfId="14"/>
    <tableColumn id="2" xr3:uid="{A3B4E749-C886-4AF3-ADAC-F72F3862D943}" name="d(CG-Lander)" dataDxfId="6"/>
    <tableColumn id="3" xr3:uid="{0659D8CA-99BE-47EF-8947-B9696BB9D9FA}" name="d(lander-Nh)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0FE5C2-B75E-4E8B-8DB8-9A0EF33B9ABA}" name="Tabela6" displayName="Tabela6" ref="A9:D12" totalsRowShown="0" headerRowDxfId="8" dataDxfId="9" tableBorderDxfId="13">
  <autoFilter ref="A9:D12" xr:uid="{F40FE5C2-B75E-4E8B-8DB8-9A0EF33B9ABA}"/>
  <tableColumns count="4">
    <tableColumn id="1" xr3:uid="{1910CB8D-DA5D-4805-A533-17E6F7B3AE66}" name="Modelo"/>
    <tableColumn id="2" xr3:uid="{9A0DF04A-2B8E-4C0C-9EC5-DE6FF2BA300A}" name="Z-preço" dataDxfId="12">
      <calculatedColumnFormula>(B2-$B$5)/$B$6</calculatedColumnFormula>
    </tableColumn>
    <tableColumn id="3" xr3:uid="{E205C46F-F82E-451B-8B93-C6F3951E8A87}" name="Z-Capacidade" dataDxfId="11">
      <calculatedColumnFormula>(C2-$C$5)/$C$6</calculatedColumnFormula>
    </tableColumn>
    <tableColumn id="4" xr3:uid="{61FA8DC1-433C-479B-97FF-5D97628E2A71}" name="Z-Peso" dataDxfId="10">
      <calculatedColumnFormula>(D2-$D$5)/$D$6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6FC01A-4D21-4C55-8C7E-632113A302DE}" name="Tabela2" displayName="Tabela2" ref="A1:D4" totalsRowShown="0" headerRowDxfId="1" dataDxfId="0">
  <autoFilter ref="A1:D4" xr:uid="{F16FC01A-4D21-4C55-8C7E-632113A302DE}"/>
  <tableColumns count="4">
    <tableColumn id="1" xr3:uid="{296E1CBF-F847-4097-A5B3-C851474FE24D}" name="Nome" dataDxfId="5"/>
    <tableColumn id="2" xr3:uid="{1CC05AE0-51C3-4246-92F8-5BC72D2143AA}" name="Sexo" dataDxfId="4"/>
    <tableColumn id="3" xr3:uid="{37875F99-FB37-489D-B2CD-1EBE6AC80684}" name="Filhos" dataDxfId="3"/>
    <tableColumn id="4" xr3:uid="{DDA58101-BD85-4F60-ADC5-B0FA31D461FD}" name="Estado Civi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5DB7-7201-4245-9955-61BFA6874E56}">
  <dimension ref="A1:D12"/>
  <sheetViews>
    <sheetView tabSelected="1" workbookViewId="0">
      <selection activeCell="B8" sqref="B8"/>
    </sheetView>
  </sheetViews>
  <sheetFormatPr defaultRowHeight="26.25" x14ac:dyDescent="0.4"/>
  <cols>
    <col min="1" max="1" width="36.140625" style="1" bestFit="1" customWidth="1"/>
    <col min="2" max="2" width="84" style="1" customWidth="1"/>
    <col min="3" max="3" width="25.140625" style="1" bestFit="1" customWidth="1"/>
    <col min="4" max="4" width="24.28515625" style="1" bestFit="1" customWidth="1"/>
    <col min="5" max="16384" width="9.140625" style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1" t="s">
        <v>4</v>
      </c>
      <c r="B2" s="1">
        <v>3.7</v>
      </c>
      <c r="C2" s="1">
        <v>2.7</v>
      </c>
      <c r="D2" s="1">
        <v>9.1</v>
      </c>
    </row>
    <row r="3" spans="1:4" x14ac:dyDescent="0.4">
      <c r="A3" s="1" t="s">
        <v>5</v>
      </c>
      <c r="B3" s="1">
        <v>7.8</v>
      </c>
      <c r="C3" s="1">
        <v>8</v>
      </c>
      <c r="D3" s="1">
        <v>1.5</v>
      </c>
    </row>
    <row r="5" spans="1:4" x14ac:dyDescent="0.4">
      <c r="A5" s="1" t="s">
        <v>6</v>
      </c>
      <c r="B5" s="1" t="s">
        <v>7</v>
      </c>
    </row>
    <row r="6" spans="1:4" x14ac:dyDescent="0.4">
      <c r="A6" s="1" t="s">
        <v>8</v>
      </c>
      <c r="B6" s="1">
        <f t="shared" ref="B6" si="0">SQRT((B2-B3)^2+(C2-C3)^2+(D2-D3)^2)</f>
        <v>10.132127121192273</v>
      </c>
    </row>
    <row r="7" spans="1:4" x14ac:dyDescent="0.4">
      <c r="A7" s="1" t="s">
        <v>9</v>
      </c>
      <c r="B7" s="1">
        <f>(B2-B3)^2+(C2-C3)^2+(D2-D3)^2</f>
        <v>102.66</v>
      </c>
    </row>
    <row r="8" spans="1:4" x14ac:dyDescent="0.4">
      <c r="A8" s="1" t="s">
        <v>10</v>
      </c>
      <c r="B8" s="1">
        <f>((ABS(B2-B3))^5+(ABS(C2-C3))^5+(ABS(D2-D3))^5)^(1/5)</f>
        <v>7.8961557915345466</v>
      </c>
    </row>
    <row r="9" spans="1:4" x14ac:dyDescent="0.4">
      <c r="A9" s="1" t="s">
        <v>11</v>
      </c>
      <c r="B9" s="1">
        <f>((ABS(B2-B3))^10+(ABS(C2-C3))^10+(ABS(D2-D3))^10)^(1/10)</f>
        <v>7.6219732448734065</v>
      </c>
    </row>
    <row r="10" spans="1:4" x14ac:dyDescent="0.4">
      <c r="A10" s="1" t="s">
        <v>12</v>
      </c>
      <c r="B10" s="1">
        <f>ABS(B2-B3)+ABS(C2-C3)+ABS(D2-D3)</f>
        <v>17</v>
      </c>
    </row>
    <row r="11" spans="1:4" x14ac:dyDescent="0.4">
      <c r="A11" s="1" t="s">
        <v>13</v>
      </c>
      <c r="B11" s="1">
        <f>MAX(ABS(B2-B3),ABS(C2-C3),ABS(D2-D3))</f>
        <v>7.6</v>
      </c>
    </row>
    <row r="12" spans="1:4" x14ac:dyDescent="0.4">
      <c r="A12" s="1" t="s">
        <v>28</v>
      </c>
      <c r="B12" s="2">
        <f>CORREL(B2:D2,B3:D3)</f>
        <v>-0.99296501909720247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4D55-AF95-468E-9F87-E1033D19D306}">
  <dimension ref="A1:D21"/>
  <sheetViews>
    <sheetView topLeftCell="A10" workbookViewId="0">
      <selection activeCell="H20" sqref="H20"/>
    </sheetView>
  </sheetViews>
  <sheetFormatPr defaultRowHeight="26.25" x14ac:dyDescent="0.4"/>
  <cols>
    <col min="1" max="1" width="36.140625" style="1" bestFit="1" customWidth="1"/>
    <col min="2" max="3" width="34.42578125" style="1" bestFit="1" customWidth="1"/>
    <col min="4" max="4" width="13.85546875" style="1" customWidth="1"/>
    <col min="5" max="16384" width="9.140625" style="1"/>
  </cols>
  <sheetData>
    <row r="1" spans="1:4" x14ac:dyDescent="0.4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4">
      <c r="A2" s="1" t="s">
        <v>14</v>
      </c>
      <c r="B2" s="1">
        <v>15060</v>
      </c>
      <c r="C2" s="1">
        <v>16.100000000000001</v>
      </c>
      <c r="D2" s="1">
        <v>117</v>
      </c>
    </row>
    <row r="3" spans="1:4" x14ac:dyDescent="0.4">
      <c r="A3" s="1" t="s">
        <v>15</v>
      </c>
      <c r="B3" s="1">
        <v>23190</v>
      </c>
      <c r="C3" s="1">
        <v>13.9</v>
      </c>
      <c r="D3" s="1">
        <v>153</v>
      </c>
    </row>
    <row r="4" spans="1:4" x14ac:dyDescent="0.4">
      <c r="A4" s="1" t="s">
        <v>16</v>
      </c>
      <c r="B4" s="1">
        <v>17990</v>
      </c>
      <c r="C4" s="1">
        <v>11</v>
      </c>
      <c r="D4" s="1">
        <v>141</v>
      </c>
    </row>
    <row r="5" spans="1:4" x14ac:dyDescent="0.4">
      <c r="A5" s="1" t="s">
        <v>29</v>
      </c>
      <c r="B5" s="1">
        <f>(B2+B3+B4)/3</f>
        <v>18746.666666666668</v>
      </c>
      <c r="C5" s="1">
        <f t="shared" ref="C5:D5" si="0">(C2+C3+C4)/3</f>
        <v>13.666666666666666</v>
      </c>
      <c r="D5" s="1">
        <f t="shared" si="0"/>
        <v>137</v>
      </c>
    </row>
    <row r="6" spans="1:4" x14ac:dyDescent="0.4">
      <c r="A6" s="1" t="s">
        <v>33</v>
      </c>
      <c r="B6" s="1">
        <f>_xlfn.STDEV.S(B2:B4)</f>
        <v>4117.4790021727267</v>
      </c>
      <c r="C6" s="1">
        <f t="shared" ref="C6:D6" si="1">_xlfn.STDEV.S(C2:C4)</f>
        <v>2.5579940057266262</v>
      </c>
      <c r="D6" s="1">
        <f t="shared" si="1"/>
        <v>18.330302779823359</v>
      </c>
    </row>
    <row r="9" spans="1:4" x14ac:dyDescent="0.4">
      <c r="A9" s="3" t="s">
        <v>17</v>
      </c>
      <c r="B9" s="1" t="s">
        <v>30</v>
      </c>
      <c r="C9" s="1" t="s">
        <v>31</v>
      </c>
      <c r="D9" s="1" t="s">
        <v>32</v>
      </c>
    </row>
    <row r="10" spans="1:4" x14ac:dyDescent="0.4">
      <c r="A10" s="4" t="s">
        <v>14</v>
      </c>
      <c r="B10" s="1">
        <f>(B2-$B$5)/$B$6</f>
        <v>-0.89536987674285018</v>
      </c>
      <c r="C10" s="1">
        <f>(C2-$C$5)/$C$6</f>
        <v>0.95126623748366468</v>
      </c>
      <c r="D10" s="1">
        <f>(D2-$D$5)/$D$6</f>
        <v>-1.091089451179962</v>
      </c>
    </row>
    <row r="11" spans="1:4" x14ac:dyDescent="0.4">
      <c r="A11" s="5" t="s">
        <v>15</v>
      </c>
      <c r="B11" s="1">
        <f>(B3-$B$5)/$B$6</f>
        <v>1.0791392818247907</v>
      </c>
      <c r="C11" s="1">
        <f t="shared" ref="C11:C12" si="2">(C3-$C$5)/$C$6</f>
        <v>9.1217310443639371E-2</v>
      </c>
      <c r="D11" s="1">
        <f t="shared" ref="D11:D12" si="3">(D3-$D$5)/$D$6</f>
        <v>0.87287156094396956</v>
      </c>
    </row>
    <row r="12" spans="1:4" x14ac:dyDescent="0.4">
      <c r="A12" s="4" t="s">
        <v>16</v>
      </c>
      <c r="B12" s="1">
        <f>(B4-$B$5)/$B$6</f>
        <v>-0.18376940508194145</v>
      </c>
      <c r="C12" s="1">
        <f t="shared" si="2"/>
        <v>-1.0424835479273027</v>
      </c>
      <c r="D12" s="1">
        <f t="shared" si="3"/>
        <v>0.21821789023599239</v>
      </c>
    </row>
    <row r="14" spans="1:4" x14ac:dyDescent="0.4">
      <c r="A14" s="1" t="s">
        <v>6</v>
      </c>
      <c r="B14" s="1" t="s">
        <v>35</v>
      </c>
      <c r="C14" s="1" t="s">
        <v>34</v>
      </c>
    </row>
    <row r="15" spans="1:4" x14ac:dyDescent="0.4">
      <c r="A15" s="1" t="s">
        <v>8</v>
      </c>
      <c r="B15" s="1">
        <f>SQRT((B10-B11)^2+(C10-C11)^2+(D10-D11)^2)</f>
        <v>2.9147064056801759</v>
      </c>
      <c r="C15" s="1">
        <f>SQRT((B11-B12)^2+(C11-C12)^2+(D11-D12)^2)</f>
        <v>1.819007261202364</v>
      </c>
    </row>
    <row r="16" spans="1:4" x14ac:dyDescent="0.4">
      <c r="A16" s="1" t="s">
        <v>9</v>
      </c>
      <c r="B16" s="1">
        <f>(B10-B11)^2+(C10-C11)^2+(D10-D11)^2</f>
        <v>8.49551343131305</v>
      </c>
      <c r="C16" s="1">
        <f>(B11-B12)^2+(C11-C12)^2+(D11-D12)^2</f>
        <v>3.3087874163069255</v>
      </c>
    </row>
    <row r="17" spans="1:3" x14ac:dyDescent="0.4">
      <c r="A17" s="1" t="s">
        <v>10</v>
      </c>
      <c r="B17" s="1">
        <f>(ABS(B10-B11)^5+ABS(C10-C11)^5+ABS(D10-D11)^5)^(1/5)</f>
        <v>2.2656724220712183</v>
      </c>
      <c r="C17" s="1">
        <f>((ABS(B11-B12))^5+(ABS(C11-C12))^5+(ABS(D11-D12))^5)^(1/5)</f>
        <v>1.3908981218188692</v>
      </c>
    </row>
    <row r="18" spans="1:3" x14ac:dyDescent="0.4">
      <c r="A18" s="1" t="s">
        <v>11</v>
      </c>
      <c r="B18" s="1">
        <f>(ABS(B10-B11)^10+ABS(C10-C11)^10+ABS(D10-D11)^10)^(1/10)</f>
        <v>2.110668660352621</v>
      </c>
      <c r="C18" s="1">
        <f>((ABS(B11-B12))^10+(ABS(C11-C12))^10+(ABS(D11-D12))^10)^(1/10)</f>
        <v>1.3005360468901226</v>
      </c>
    </row>
    <row r="19" spans="1:3" x14ac:dyDescent="0.4">
      <c r="A19" s="1" t="s">
        <v>12</v>
      </c>
      <c r="B19" s="1">
        <f>ABS(B10-B11)+ABS(C10-C11)+ABS(D10-D11)</f>
        <v>4.7985190977315977</v>
      </c>
      <c r="C19" s="1">
        <f>ABS(B11-B12)+ABS(C11-C12)+ABS(D11-D12)</f>
        <v>3.0512632159856516</v>
      </c>
    </row>
    <row r="20" spans="1:3" x14ac:dyDescent="0.4">
      <c r="A20" s="1" t="s">
        <v>13</v>
      </c>
      <c r="B20" s="1">
        <f>MAX(ABS(B10-B11),ABS(C10-C11),ABS(D10-D11))</f>
        <v>1.9745091585676409</v>
      </c>
      <c r="C20" s="1">
        <f>MAX(ABS(B11-B12),ABS(C11-C12),ABS(D11-D12))</f>
        <v>1.2629086869067321</v>
      </c>
    </row>
    <row r="21" spans="1:3" x14ac:dyDescent="0.4">
      <c r="A21" s="1" t="s">
        <v>28</v>
      </c>
      <c r="B21" s="2">
        <f>CORREL(B10:D10,B11:D11)</f>
        <v>-0.9593337134149752</v>
      </c>
      <c r="C21" s="2">
        <f>CORREL(B11:D11,B12:D12)</f>
        <v>0.86949139622275418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DFD6-21F3-4EEA-8B03-BF1F2235BBD7}">
  <dimension ref="A1:I15"/>
  <sheetViews>
    <sheetView workbookViewId="0">
      <selection activeCell="C2" sqref="C2"/>
    </sheetView>
  </sheetViews>
  <sheetFormatPr defaultRowHeight="26.25" x14ac:dyDescent="0.4"/>
  <cols>
    <col min="1" max="1" width="23.42578125" style="1" bestFit="1" customWidth="1"/>
    <col min="2" max="2" width="11.5703125" style="1" bestFit="1" customWidth="1"/>
    <col min="3" max="3" width="19.5703125" style="1" bestFit="1" customWidth="1"/>
    <col min="4" max="4" width="22.5703125" style="1" bestFit="1" customWidth="1"/>
    <col min="5" max="5" width="13.85546875" style="1" bestFit="1" customWidth="1"/>
    <col min="6" max="6" width="15.42578125" style="1" bestFit="1" customWidth="1"/>
    <col min="7" max="7" width="9.140625" style="1"/>
    <col min="8" max="8" width="42.42578125" style="1" bestFit="1" customWidth="1"/>
    <col min="9" max="9" width="25.85546875" style="1" customWidth="1"/>
    <col min="10" max="16384" width="9.140625" style="1"/>
  </cols>
  <sheetData>
    <row r="1" spans="1:9" x14ac:dyDescent="0.4">
      <c r="A1" s="1" t="s">
        <v>21</v>
      </c>
      <c r="B1" s="1" t="s">
        <v>22</v>
      </c>
      <c r="C1" s="1" t="s">
        <v>23</v>
      </c>
      <c r="D1" s="1" t="s">
        <v>24</v>
      </c>
    </row>
    <row r="2" spans="1:9" x14ac:dyDescent="0.4">
      <c r="A2" s="1" t="s">
        <v>25</v>
      </c>
      <c r="B2" s="1">
        <v>1</v>
      </c>
      <c r="C2" s="1">
        <v>0</v>
      </c>
      <c r="D2" s="1" t="s">
        <v>27</v>
      </c>
    </row>
    <row r="3" spans="1:9" x14ac:dyDescent="0.4">
      <c r="A3" s="1" t="s">
        <v>26</v>
      </c>
      <c r="B3" s="1">
        <v>0</v>
      </c>
      <c r="C3" s="1">
        <v>2</v>
      </c>
      <c r="D3" s="1" t="s">
        <v>36</v>
      </c>
      <c r="H3" s="16" t="s">
        <v>47</v>
      </c>
      <c r="I3" s="11" t="s">
        <v>48</v>
      </c>
    </row>
    <row r="4" spans="1:9" x14ac:dyDescent="0.4">
      <c r="A4" s="1" t="s">
        <v>40</v>
      </c>
      <c r="B4" s="1">
        <v>1</v>
      </c>
      <c r="C4" s="1">
        <v>1</v>
      </c>
      <c r="D4" s="1" t="s">
        <v>27</v>
      </c>
      <c r="H4" s="17" t="s">
        <v>50</v>
      </c>
      <c r="I4" s="12" t="s">
        <v>49</v>
      </c>
    </row>
    <row r="7" spans="1:9" x14ac:dyDescent="0.4">
      <c r="A7" s="20" t="s">
        <v>21</v>
      </c>
      <c r="B7" s="18" t="s">
        <v>22</v>
      </c>
      <c r="C7" s="18" t="s">
        <v>24</v>
      </c>
      <c r="D7" s="18" t="s">
        <v>37</v>
      </c>
      <c r="E7" s="18" t="s">
        <v>38</v>
      </c>
      <c r="F7" s="19" t="s">
        <v>39</v>
      </c>
    </row>
    <row r="8" spans="1:9" x14ac:dyDescent="0.4">
      <c r="A8" s="14" t="s">
        <v>25</v>
      </c>
      <c r="B8" s="6">
        <v>1</v>
      </c>
      <c r="C8" s="6">
        <v>1</v>
      </c>
      <c r="D8" s="6">
        <v>1</v>
      </c>
      <c r="E8" s="6">
        <v>0</v>
      </c>
      <c r="F8" s="9">
        <v>0</v>
      </c>
    </row>
    <row r="9" spans="1:9" x14ac:dyDescent="0.4">
      <c r="A9" s="14" t="s">
        <v>26</v>
      </c>
      <c r="B9" s="6">
        <v>0</v>
      </c>
      <c r="C9" s="6">
        <v>0</v>
      </c>
      <c r="D9" s="6">
        <v>0</v>
      </c>
      <c r="E9" s="6">
        <v>0</v>
      </c>
      <c r="F9" s="9">
        <v>1</v>
      </c>
    </row>
    <row r="10" spans="1:9" x14ac:dyDescent="0.4">
      <c r="A10" s="15" t="s">
        <v>40</v>
      </c>
      <c r="B10" s="7">
        <v>1</v>
      </c>
      <c r="C10" s="7">
        <v>1</v>
      </c>
      <c r="D10" s="7">
        <v>0</v>
      </c>
      <c r="E10" s="7">
        <v>1</v>
      </c>
      <c r="F10" s="10">
        <v>0</v>
      </c>
    </row>
    <row r="12" spans="1:9" x14ac:dyDescent="0.4">
      <c r="A12" s="13" t="s">
        <v>46</v>
      </c>
      <c r="B12" s="8">
        <v>1</v>
      </c>
      <c r="C12" s="8">
        <v>0</v>
      </c>
      <c r="D12" s="13" t="s">
        <v>41</v>
      </c>
      <c r="H12" s="1" t="s">
        <v>42</v>
      </c>
      <c r="I12" s="1">
        <f>(B13+C14)/(B13+C13+B14+C14)</f>
        <v>0.6</v>
      </c>
    </row>
    <row r="13" spans="1:9" x14ac:dyDescent="0.4">
      <c r="A13" s="14">
        <v>1</v>
      </c>
      <c r="B13" s="16">
        <v>2</v>
      </c>
      <c r="C13" s="11">
        <v>1</v>
      </c>
      <c r="D13" s="14">
        <v>3</v>
      </c>
      <c r="H13" s="1" t="s">
        <v>43</v>
      </c>
      <c r="I13" s="1">
        <f>B13/(B13+C13+B14)</f>
        <v>0.5</v>
      </c>
    </row>
    <row r="14" spans="1:9" x14ac:dyDescent="0.4">
      <c r="A14" s="14">
        <v>0</v>
      </c>
      <c r="B14" s="17">
        <v>1</v>
      </c>
      <c r="C14" s="12">
        <v>1</v>
      </c>
      <c r="D14" s="14">
        <v>2</v>
      </c>
      <c r="H14" s="1" t="s">
        <v>44</v>
      </c>
      <c r="I14" s="1">
        <f>2*B13/(2*B13+C13+B14)</f>
        <v>0.66666666666666663</v>
      </c>
    </row>
    <row r="15" spans="1:9" x14ac:dyDescent="0.4">
      <c r="A15" s="15" t="s">
        <v>41</v>
      </c>
      <c r="B15" s="7">
        <v>3</v>
      </c>
      <c r="C15" s="7">
        <v>2</v>
      </c>
      <c r="D15" s="15">
        <v>10</v>
      </c>
      <c r="H15" s="1" t="s">
        <v>45</v>
      </c>
      <c r="I15" s="1">
        <f>B13/(B13+2*(C13+B14))</f>
        <v>0.33333333333333331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exemplo-nutella</vt:lpstr>
      <vt:lpstr>zscores</vt:lpstr>
      <vt:lpstr>similaridade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2022-08-28T19:57:28Z</dcterms:created>
  <dcterms:modified xsi:type="dcterms:W3CDTF">2022-09-01T00:35:22Z</dcterms:modified>
</cp:coreProperties>
</file>