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9eb943bffb7b9f8/SFU/Year 2/SPRING 2020/MATH 208W- Intro to OR/"/>
    </mc:Choice>
  </mc:AlternateContent>
  <xr:revisionPtr revIDLastSave="52847" documentId="8_{1B54B2C5-9158-4524-9510-E1107257B2D0}" xr6:coauthVersionLast="44" xr6:coauthVersionMax="45" xr10:uidLastSave="{B0211940-054B-4D91-A663-9DCFA59E799C}"/>
  <bookViews>
    <workbookView xWindow="-4935" yWindow="1695" windowWidth="20910" windowHeight="11835" activeTab="1" xr2:uid="{BB3D0A72-DB7A-45E6-B72B-8E4E94F42A8C}"/>
  </bookViews>
  <sheets>
    <sheet name="No Summer" sheetId="1" r:id="rId1"/>
    <sheet name="With Summer" sheetId="3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'No Summer'!$C$3:$N$33</definedName>
    <definedName name="solver_adj" localSheetId="1" hidden="1">'With Summer'!$C$3:$N$33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'No Summer'!$C$39:$N$39</definedName>
    <definedName name="solver_lhs1" localSheetId="1" hidden="1">'With Summer'!$C$39:$N$39</definedName>
    <definedName name="solver_lhs10" localSheetId="0" hidden="1">'No Summer'!$J$65:$J$76</definedName>
    <definedName name="solver_lhs10" localSheetId="1" hidden="1">'With Summer'!$J$65:$J$76</definedName>
    <definedName name="solver_lhs11" localSheetId="0" hidden="1">'No Summer'!$N$46:$N$57</definedName>
    <definedName name="solver_lhs11" localSheetId="1" hidden="1">'With Summer'!$N$46:$N$57</definedName>
    <definedName name="solver_lhs12" localSheetId="0" hidden="1">'No Summer'!$N$59:$N$62</definedName>
    <definedName name="solver_lhs12" localSheetId="1" hidden="1">'With Summer'!$N$59:$N$62</definedName>
    <definedName name="solver_lhs13" localSheetId="0" hidden="1">'No Summer'!$N$64:$N$65</definedName>
    <definedName name="solver_lhs13" localSheetId="1" hidden="1">'With Summer'!$N$64:$N$65</definedName>
    <definedName name="solver_lhs14" localSheetId="0" hidden="1">'No Summer'!$N$67:$N$70</definedName>
    <definedName name="solver_lhs14" localSheetId="1" hidden="1">'With Summer'!$N$67:$N$70</definedName>
    <definedName name="solver_lhs15" localSheetId="0" hidden="1">'No Summer'!$N$72:$N$73</definedName>
    <definedName name="solver_lhs15" localSheetId="1" hidden="1">'With Summer'!$N$72:$N$73</definedName>
    <definedName name="solver_lhs16" localSheetId="0" hidden="1">'No Summer'!$N$75:$N$76</definedName>
    <definedName name="solver_lhs16" localSheetId="1" hidden="1">'With Summer'!$N$75:$N$76</definedName>
    <definedName name="solver_lhs17" localSheetId="0" hidden="1">'No Summer'!$S$81:$S$82</definedName>
    <definedName name="solver_lhs17" localSheetId="1" hidden="1">'With Summer'!$S$81:$S$82</definedName>
    <definedName name="solver_lhs18" localSheetId="0" hidden="1">'No Summer'!$S$70:$S$79</definedName>
    <definedName name="solver_lhs18" localSheetId="1" hidden="1">'With Summer'!$S$70:$S$79</definedName>
    <definedName name="solver_lhs19" localSheetId="0" hidden="1">'No Summer'!$S$59:$S$68</definedName>
    <definedName name="solver_lhs19" localSheetId="1" hidden="1">'With Summer'!$S$59:$S$68</definedName>
    <definedName name="solver_lhs2" localSheetId="0" hidden="1">'No Summer'!$A$42</definedName>
    <definedName name="solver_lhs2" localSheetId="1" hidden="1">'With Summer'!$A$42</definedName>
    <definedName name="solver_lhs20" localSheetId="0" hidden="1">'No Summer'!$S$54:$S$57</definedName>
    <definedName name="solver_lhs20" localSheetId="1" hidden="1">'With Summer'!$S$54:$S$57</definedName>
    <definedName name="solver_lhs21" localSheetId="0" hidden="1">'No Summer'!$S$49:$S$52</definedName>
    <definedName name="solver_lhs21" localSheetId="1" hidden="1">'With Summer'!$S$49:$S$52</definedName>
    <definedName name="solver_lhs22" localSheetId="0" hidden="1">'No Summer'!$S$46:$S$47</definedName>
    <definedName name="solver_lhs22" localSheetId="1" hidden="1">'With Summer'!$S$46:$S$47</definedName>
    <definedName name="solver_lhs23" localSheetId="0" hidden="1">'No Summer'!$N$78:$N$81</definedName>
    <definedName name="solver_lhs23" localSheetId="1" hidden="1">'With Summer'!$N$78:$N$81</definedName>
    <definedName name="solver_lhs24" localSheetId="0" hidden="1">'No Summer'!$C$3:$N$33</definedName>
    <definedName name="solver_lhs24" localSheetId="1" hidden="1">'With Summer'!$C$3:$N$33</definedName>
    <definedName name="solver_lhs25" localSheetId="0" hidden="1">'No Summer'!$O$3:$O$33</definedName>
    <definedName name="solver_lhs25" localSheetId="1" hidden="1">'With Summer'!$O$3:$O$33</definedName>
    <definedName name="solver_lhs26" localSheetId="0" hidden="1">'No Summer'!$S$3:$S$32</definedName>
    <definedName name="solver_lhs26" localSheetId="1" hidden="1">'With Summer'!$S$3:$S$32</definedName>
    <definedName name="solver_lhs27" localSheetId="0" hidden="1">'No Summer'!$C$34:$N$34</definedName>
    <definedName name="solver_lhs27" localSheetId="1" hidden="1">'With Summer'!$C$34:$N$34</definedName>
    <definedName name="solver_lhs3" localSheetId="0" hidden="1">'No Summer'!$D$46:$D$49</definedName>
    <definedName name="solver_lhs3" localSheetId="1" hidden="1">'With Summer'!$D$46:$D$49</definedName>
    <definedName name="solver_lhs4" localSheetId="0" hidden="1">'No Summer'!$D$52:$D$58</definedName>
    <definedName name="solver_lhs4" localSheetId="1" hidden="1">'With Summer'!$D$52:$D$58</definedName>
    <definedName name="solver_lhs5" localSheetId="0" hidden="1">'No Summer'!$D$60:$D$63</definedName>
    <definedName name="solver_lhs5" localSheetId="1" hidden="1">'With Summer'!$D$60:$D$63</definedName>
    <definedName name="solver_lhs6" localSheetId="0" hidden="1">'No Summer'!$D$65:$D$74</definedName>
    <definedName name="solver_lhs6" localSheetId="1" hidden="1">'With Summer'!$D$65:$D$74</definedName>
    <definedName name="solver_lhs7" localSheetId="0" hidden="1">'No Summer'!$D$76:$D$85</definedName>
    <definedName name="solver_lhs7" localSheetId="1" hidden="1">'With Summer'!$D$76:$D$85</definedName>
    <definedName name="solver_lhs8" localSheetId="0" hidden="1">'No Summer'!$J$46:$J$55</definedName>
    <definedName name="solver_lhs8" localSheetId="1" hidden="1">'With Summer'!$J$46:$J$55</definedName>
    <definedName name="solver_lhs9" localSheetId="0" hidden="1">'No Summer'!$J$58:$J$63</definedName>
    <definedName name="solver_lhs9" localSheetId="1" hidden="1">'With Summer'!$J$58:$J$63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27</definedName>
    <definedName name="solver_num" localSheetId="1" hidden="1">27</definedName>
    <definedName name="solver_nwt" localSheetId="0" hidden="1">1</definedName>
    <definedName name="solver_nwt" localSheetId="1" hidden="1">1</definedName>
    <definedName name="solver_opt" localSheetId="0" hidden="1">'No Summer'!$C$36</definedName>
    <definedName name="solver_opt" localSheetId="1" hidden="1">'With Summer'!$C$36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10" localSheetId="0" hidden="1">1</definedName>
    <definedName name="solver_rel10" localSheetId="1" hidden="1">1</definedName>
    <definedName name="solver_rel11" localSheetId="0" hidden="1">1</definedName>
    <definedName name="solver_rel11" localSheetId="1" hidden="1">1</definedName>
    <definedName name="solver_rel12" localSheetId="0" hidden="1">1</definedName>
    <definedName name="solver_rel12" localSheetId="1" hidden="1">1</definedName>
    <definedName name="solver_rel13" localSheetId="0" hidden="1">1</definedName>
    <definedName name="solver_rel13" localSheetId="1" hidden="1">1</definedName>
    <definedName name="solver_rel14" localSheetId="0" hidden="1">1</definedName>
    <definedName name="solver_rel14" localSheetId="1" hidden="1">1</definedName>
    <definedName name="solver_rel15" localSheetId="0" hidden="1">1</definedName>
    <definedName name="solver_rel15" localSheetId="1" hidden="1">1</definedName>
    <definedName name="solver_rel16" localSheetId="0" hidden="1">1</definedName>
    <definedName name="solver_rel16" localSheetId="1" hidden="1">1</definedName>
    <definedName name="solver_rel17" localSheetId="0" hidden="1">1</definedName>
    <definedName name="solver_rel17" localSheetId="1" hidden="1">1</definedName>
    <definedName name="solver_rel18" localSheetId="0" hidden="1">1</definedName>
    <definedName name="solver_rel18" localSheetId="1" hidden="1">1</definedName>
    <definedName name="solver_rel19" localSheetId="0" hidden="1">1</definedName>
    <definedName name="solver_rel19" localSheetId="1" hidden="1">1</definedName>
    <definedName name="solver_rel2" localSheetId="0" hidden="1">3</definedName>
    <definedName name="solver_rel2" localSheetId="1" hidden="1">3</definedName>
    <definedName name="solver_rel20" localSheetId="0" hidden="1">1</definedName>
    <definedName name="solver_rel20" localSheetId="1" hidden="1">1</definedName>
    <definedName name="solver_rel21" localSheetId="0" hidden="1">1</definedName>
    <definedName name="solver_rel21" localSheetId="1" hidden="1">1</definedName>
    <definedName name="solver_rel22" localSheetId="0" hidden="1">1</definedName>
    <definedName name="solver_rel22" localSheetId="1" hidden="1">1</definedName>
    <definedName name="solver_rel23" localSheetId="0" hidden="1">1</definedName>
    <definedName name="solver_rel23" localSheetId="1" hidden="1">1</definedName>
    <definedName name="solver_rel24" localSheetId="0" hidden="1">5</definedName>
    <definedName name="solver_rel24" localSheetId="1" hidden="1">5</definedName>
    <definedName name="solver_rel25" localSheetId="0" hidden="1">1</definedName>
    <definedName name="solver_rel25" localSheetId="1" hidden="1">1</definedName>
    <definedName name="solver_rel26" localSheetId="0" hidden="1">3</definedName>
    <definedName name="solver_rel26" localSheetId="1" hidden="1">3</definedName>
    <definedName name="solver_rel27" localSheetId="0" hidden="1">1</definedName>
    <definedName name="solver_rel27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1</definedName>
    <definedName name="solver_rel5" localSheetId="0" hidden="1">1</definedName>
    <definedName name="solver_rel5" localSheetId="1" hidden="1">1</definedName>
    <definedName name="solver_rel6" localSheetId="0" hidden="1">1</definedName>
    <definedName name="solver_rel6" localSheetId="1" hidden="1">1</definedName>
    <definedName name="solver_rel7" localSheetId="0" hidden="1">1</definedName>
    <definedName name="solver_rel7" localSheetId="1" hidden="1">1</definedName>
    <definedName name="solver_rel8" localSheetId="0" hidden="1">1</definedName>
    <definedName name="solver_rel8" localSheetId="1" hidden="1">1</definedName>
    <definedName name="solver_rel9" localSheetId="0" hidden="1">1</definedName>
    <definedName name="solver_rel9" localSheetId="1" hidden="1">1</definedName>
    <definedName name="solver_rhs1" localSheetId="0" hidden="1">'No Summer'!$C$38:$N$38</definedName>
    <definedName name="solver_rhs1" localSheetId="1" hidden="1">'With Summer'!$C$38:$N$38</definedName>
    <definedName name="solver_rhs10" localSheetId="0" hidden="1">'No Summer'!$L$65:$L$76</definedName>
    <definedName name="solver_rhs10" localSheetId="1" hidden="1">'With Summer'!$L$65:$L$76</definedName>
    <definedName name="solver_rhs11" localSheetId="0" hidden="1">'No Summer'!$P$46:$P$57</definedName>
    <definedName name="solver_rhs11" localSheetId="1" hidden="1">'With Summer'!$P$46:$P$57</definedName>
    <definedName name="solver_rhs12" localSheetId="0" hidden="1">'No Summer'!$P$59:$P$62</definedName>
    <definedName name="solver_rhs12" localSheetId="1" hidden="1">'With Summer'!$P$59:$P$62</definedName>
    <definedName name="solver_rhs13" localSheetId="0" hidden="1">'No Summer'!$P$64:$P$65</definedName>
    <definedName name="solver_rhs13" localSheetId="1" hidden="1">'With Summer'!$P$64:$P$65</definedName>
    <definedName name="solver_rhs14" localSheetId="0" hidden="1">'No Summer'!$P$67:$P$70</definedName>
    <definedName name="solver_rhs14" localSheetId="1" hidden="1">'With Summer'!$P$67:$P$70</definedName>
    <definedName name="solver_rhs15" localSheetId="0" hidden="1">'No Summer'!$P$72:$P$73</definedName>
    <definedName name="solver_rhs15" localSheetId="1" hidden="1">'With Summer'!$P$72:$P$73</definedName>
    <definedName name="solver_rhs16" localSheetId="0" hidden="1">'No Summer'!$P$75:$P$76</definedName>
    <definedName name="solver_rhs16" localSheetId="1" hidden="1">'With Summer'!$P$75:$P$76</definedName>
    <definedName name="solver_rhs17" localSheetId="0" hidden="1">'No Summer'!$U$81:$U$82</definedName>
    <definedName name="solver_rhs17" localSheetId="1" hidden="1">'With Summer'!$U$81:$U$82</definedName>
    <definedName name="solver_rhs18" localSheetId="0" hidden="1">'No Summer'!$U$70:$U$79</definedName>
    <definedName name="solver_rhs18" localSheetId="1" hidden="1">'With Summer'!$U$70:$U$79</definedName>
    <definedName name="solver_rhs19" localSheetId="0" hidden="1">'No Summer'!$U$59:$U$68</definedName>
    <definedName name="solver_rhs19" localSheetId="1" hidden="1">'With Summer'!$U$59:$U$68</definedName>
    <definedName name="solver_rhs2" localSheetId="0" hidden="1">'No Summer'!$C$42</definedName>
    <definedName name="solver_rhs2" localSheetId="1" hidden="1">'With Summer'!$C$42</definedName>
    <definedName name="solver_rhs20" localSheetId="0" hidden="1">'No Summer'!$U$54:$U$57</definedName>
    <definedName name="solver_rhs20" localSheetId="1" hidden="1">'With Summer'!$U$54:$U$57</definedName>
    <definedName name="solver_rhs21" localSheetId="0" hidden="1">'No Summer'!$U$49:$U$52</definedName>
    <definedName name="solver_rhs21" localSheetId="1" hidden="1">'With Summer'!$U$49:$U$52</definedName>
    <definedName name="solver_rhs22" localSheetId="0" hidden="1">'No Summer'!$U$46:$U$47</definedName>
    <definedName name="solver_rhs22" localSheetId="1" hidden="1">'With Summer'!$U$46:$U$47</definedName>
    <definedName name="solver_rhs23" localSheetId="0" hidden="1">'No Summer'!$P$78:$P$81</definedName>
    <definedName name="solver_rhs23" localSheetId="1" hidden="1">'With Summer'!$P$78:$P$81</definedName>
    <definedName name="solver_rhs24" localSheetId="0" hidden="1">BINARY</definedName>
    <definedName name="solver_rhs24" localSheetId="1" hidden="1">BINARY</definedName>
    <definedName name="solver_rhs25" localSheetId="0" hidden="1">'No Summer'!$Q$3:$Q$33</definedName>
    <definedName name="solver_rhs25" localSheetId="1" hidden="1">'With Summer'!$Q$3:$Q$33</definedName>
    <definedName name="solver_rhs26" localSheetId="0" hidden="1">'No Summer'!$T$3:$T$32</definedName>
    <definedName name="solver_rhs26" localSheetId="1" hidden="1">'With Summer'!$T$3:$T$32</definedName>
    <definedName name="solver_rhs27" localSheetId="0" hidden="1">'No Summer'!$C$40:$N$40</definedName>
    <definedName name="solver_rhs27" localSheetId="1" hidden="1">'With Summer'!$C$40:$N$40</definedName>
    <definedName name="solver_rhs3" localSheetId="0" hidden="1">'No Summer'!$F$46:$F$49</definedName>
    <definedName name="solver_rhs3" localSheetId="1" hidden="1">'With Summer'!$F$46:$F$49</definedName>
    <definedName name="solver_rhs4" localSheetId="0" hidden="1">'No Summer'!$F$52:$F$58</definedName>
    <definedName name="solver_rhs4" localSheetId="1" hidden="1">'With Summer'!$F$52:$F$58</definedName>
    <definedName name="solver_rhs5" localSheetId="0" hidden="1">'No Summer'!$F$60:$F$63</definedName>
    <definedName name="solver_rhs5" localSheetId="1" hidden="1">'With Summer'!$F$60:$F$63</definedName>
    <definedName name="solver_rhs6" localSheetId="0" hidden="1">'No Summer'!$F$65:$F$74</definedName>
    <definedName name="solver_rhs6" localSheetId="1" hidden="1">'With Summer'!$F$65:$F$74</definedName>
    <definedName name="solver_rhs7" localSheetId="0" hidden="1">'No Summer'!$F$76:$F$85</definedName>
    <definedName name="solver_rhs7" localSheetId="1" hidden="1">'With Summer'!$F$76:$F$85</definedName>
    <definedName name="solver_rhs8" localSheetId="0" hidden="1">'No Summer'!$L$46:$L$55</definedName>
    <definedName name="solver_rhs8" localSheetId="1" hidden="1">'With Summer'!$L$46:$L$55</definedName>
    <definedName name="solver_rhs9" localSheetId="0" hidden="1">'No Summer'!$K$58:$K$63</definedName>
    <definedName name="solver_rhs9" localSheetId="1" hidden="1">'With Summer'!$K$58:$K$63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0.05</definedName>
    <definedName name="solver_tol" localSheetId="1" hidden="1">0.05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5" i="3" l="1"/>
  <c r="D85" i="3"/>
  <c r="F84" i="3"/>
  <c r="D84" i="3"/>
  <c r="F83" i="3"/>
  <c r="D83" i="3"/>
  <c r="U82" i="3"/>
  <c r="S82" i="3"/>
  <c r="F82" i="3"/>
  <c r="D82" i="3"/>
  <c r="S81" i="3"/>
  <c r="P81" i="3"/>
  <c r="N81" i="3"/>
  <c r="F81" i="3"/>
  <c r="D81" i="3"/>
  <c r="P80" i="3"/>
  <c r="N80" i="3"/>
  <c r="F80" i="3"/>
  <c r="D80" i="3"/>
  <c r="U79" i="3"/>
  <c r="S79" i="3"/>
  <c r="P79" i="3"/>
  <c r="N79" i="3"/>
  <c r="F79" i="3"/>
  <c r="D79" i="3"/>
  <c r="U78" i="3"/>
  <c r="S78" i="3"/>
  <c r="N78" i="3"/>
  <c r="F78" i="3"/>
  <c r="D78" i="3"/>
  <c r="U77" i="3"/>
  <c r="S77" i="3"/>
  <c r="F77" i="3"/>
  <c r="D77" i="3"/>
  <c r="U76" i="3"/>
  <c r="S76" i="3"/>
  <c r="P76" i="3"/>
  <c r="N76" i="3"/>
  <c r="L76" i="3"/>
  <c r="J76" i="3"/>
  <c r="F76" i="3"/>
  <c r="D76" i="3"/>
  <c r="U75" i="3"/>
  <c r="S75" i="3"/>
  <c r="N75" i="3"/>
  <c r="L75" i="3"/>
  <c r="J75" i="3"/>
  <c r="U74" i="3"/>
  <c r="S74" i="3"/>
  <c r="L74" i="3"/>
  <c r="J74" i="3"/>
  <c r="F74" i="3"/>
  <c r="D74" i="3"/>
  <c r="U73" i="3"/>
  <c r="S73" i="3"/>
  <c r="P73" i="3"/>
  <c r="N73" i="3"/>
  <c r="L73" i="3"/>
  <c r="J73" i="3"/>
  <c r="F73" i="3"/>
  <c r="D73" i="3"/>
  <c r="U72" i="3"/>
  <c r="S72" i="3"/>
  <c r="P72" i="3"/>
  <c r="N72" i="3"/>
  <c r="L72" i="3"/>
  <c r="J72" i="3"/>
  <c r="F72" i="3"/>
  <c r="D72" i="3"/>
  <c r="U71" i="3"/>
  <c r="S71" i="3"/>
  <c r="L71" i="3"/>
  <c r="J71" i="3"/>
  <c r="F71" i="3"/>
  <c r="D71" i="3"/>
  <c r="S70" i="3"/>
  <c r="P70" i="3"/>
  <c r="N70" i="3"/>
  <c r="L70" i="3"/>
  <c r="J70" i="3"/>
  <c r="F70" i="3"/>
  <c r="D70" i="3"/>
  <c r="P69" i="3"/>
  <c r="N69" i="3"/>
  <c r="L69" i="3"/>
  <c r="J69" i="3"/>
  <c r="F69" i="3"/>
  <c r="D69" i="3"/>
  <c r="U68" i="3"/>
  <c r="S68" i="3"/>
  <c r="P68" i="3"/>
  <c r="N68" i="3"/>
  <c r="L68" i="3"/>
  <c r="J68" i="3"/>
  <c r="F68" i="3"/>
  <c r="D68" i="3"/>
  <c r="U67" i="3"/>
  <c r="S67" i="3"/>
  <c r="N67" i="3"/>
  <c r="L67" i="3"/>
  <c r="J67" i="3"/>
  <c r="F67" i="3"/>
  <c r="D67" i="3"/>
  <c r="U66" i="3"/>
  <c r="S66" i="3"/>
  <c r="L66" i="3"/>
  <c r="J66" i="3"/>
  <c r="F66" i="3"/>
  <c r="K58" i="3" s="1"/>
  <c r="D66" i="3"/>
  <c r="U65" i="3"/>
  <c r="S65" i="3"/>
  <c r="P65" i="3"/>
  <c r="N65" i="3"/>
  <c r="J65" i="3"/>
  <c r="F65" i="3"/>
  <c r="D65" i="3"/>
  <c r="U64" i="3"/>
  <c r="S64" i="3"/>
  <c r="P64" i="3"/>
  <c r="N64" i="3"/>
  <c r="U63" i="3"/>
  <c r="S63" i="3"/>
  <c r="J63" i="3"/>
  <c r="F63" i="3"/>
  <c r="D63" i="3"/>
  <c r="U62" i="3"/>
  <c r="S62" i="3"/>
  <c r="P62" i="3"/>
  <c r="N62" i="3"/>
  <c r="J62" i="3"/>
  <c r="F62" i="3"/>
  <c r="D62" i="3"/>
  <c r="U61" i="3"/>
  <c r="S61" i="3"/>
  <c r="P61" i="3"/>
  <c r="N61" i="3"/>
  <c r="J61" i="3"/>
  <c r="F61" i="3"/>
  <c r="D61" i="3"/>
  <c r="U60" i="3"/>
  <c r="S60" i="3"/>
  <c r="P60" i="3"/>
  <c r="N60" i="3"/>
  <c r="J60" i="3"/>
  <c r="F60" i="3"/>
  <c r="D60" i="3"/>
  <c r="S59" i="3"/>
  <c r="P59" i="3"/>
  <c r="N59" i="3"/>
  <c r="J59" i="3"/>
  <c r="J58" i="3"/>
  <c r="F58" i="3"/>
  <c r="D58" i="3"/>
  <c r="U57" i="3"/>
  <c r="S57" i="3"/>
  <c r="P57" i="3"/>
  <c r="N57" i="3"/>
  <c r="F57" i="3"/>
  <c r="D57" i="3"/>
  <c r="U56" i="3"/>
  <c r="S56" i="3"/>
  <c r="P56" i="3"/>
  <c r="N56" i="3"/>
  <c r="F56" i="3"/>
  <c r="D56" i="3"/>
  <c r="U55" i="3"/>
  <c r="S55" i="3"/>
  <c r="P55" i="3"/>
  <c r="N55" i="3"/>
  <c r="L55" i="3"/>
  <c r="J55" i="3"/>
  <c r="F55" i="3"/>
  <c r="D55" i="3"/>
  <c r="S54" i="3"/>
  <c r="P54" i="3"/>
  <c r="N54" i="3"/>
  <c r="L54" i="3"/>
  <c r="J54" i="3"/>
  <c r="F54" i="3"/>
  <c r="D54" i="3"/>
  <c r="P53" i="3"/>
  <c r="N53" i="3"/>
  <c r="L53" i="3"/>
  <c r="J53" i="3"/>
  <c r="F53" i="3"/>
  <c r="D53" i="3"/>
  <c r="U52" i="3"/>
  <c r="S52" i="3"/>
  <c r="P52" i="3"/>
  <c r="N52" i="3"/>
  <c r="L52" i="3"/>
  <c r="J52" i="3"/>
  <c r="F52" i="3"/>
  <c r="D52" i="3"/>
  <c r="U51" i="3"/>
  <c r="S51" i="3"/>
  <c r="P51" i="3"/>
  <c r="N51" i="3"/>
  <c r="L51" i="3"/>
  <c r="J51" i="3"/>
  <c r="U50" i="3"/>
  <c r="S50" i="3"/>
  <c r="P50" i="3"/>
  <c r="N50" i="3"/>
  <c r="L50" i="3"/>
  <c r="J50" i="3"/>
  <c r="S49" i="3"/>
  <c r="P49" i="3"/>
  <c r="N49" i="3"/>
  <c r="L49" i="3"/>
  <c r="J49" i="3"/>
  <c r="F49" i="3"/>
  <c r="D49" i="3"/>
  <c r="P48" i="3"/>
  <c r="N48" i="3"/>
  <c r="L48" i="3"/>
  <c r="J48" i="3"/>
  <c r="F48" i="3"/>
  <c r="D48" i="3"/>
  <c r="U47" i="3"/>
  <c r="S47" i="3"/>
  <c r="P47" i="3"/>
  <c r="N47" i="3"/>
  <c r="L47" i="3"/>
  <c r="J47" i="3"/>
  <c r="F47" i="3"/>
  <c r="D47" i="3"/>
  <c r="S46" i="3"/>
  <c r="N46" i="3"/>
  <c r="L46" i="3"/>
  <c r="J46" i="3"/>
  <c r="F46" i="3"/>
  <c r="D46" i="3"/>
  <c r="N38" i="3"/>
  <c r="M38" i="3"/>
  <c r="L38" i="3"/>
  <c r="K38" i="3"/>
  <c r="J38" i="3"/>
  <c r="I38" i="3"/>
  <c r="H38" i="3"/>
  <c r="G38" i="3"/>
  <c r="F38" i="3"/>
  <c r="E38" i="3"/>
  <c r="D38" i="3"/>
  <c r="C38" i="3"/>
  <c r="C36" i="3"/>
  <c r="N34" i="3"/>
  <c r="M34" i="3"/>
  <c r="L34" i="3"/>
  <c r="K34" i="3"/>
  <c r="J34" i="3"/>
  <c r="I34" i="3"/>
  <c r="H34" i="3"/>
  <c r="G34" i="3"/>
  <c r="F34" i="3"/>
  <c r="E34" i="3"/>
  <c r="D34" i="3"/>
  <c r="C34" i="3"/>
  <c r="O33" i="3"/>
  <c r="O32" i="3"/>
  <c r="S32" i="3" s="1"/>
  <c r="O31" i="3"/>
  <c r="S31" i="3" s="1"/>
  <c r="O30" i="3"/>
  <c r="S30" i="3" s="1"/>
  <c r="O29" i="3"/>
  <c r="S29" i="3" s="1"/>
  <c r="O28" i="3"/>
  <c r="O27" i="3"/>
  <c r="O26" i="3"/>
  <c r="O25" i="3"/>
  <c r="O24" i="3"/>
  <c r="O23" i="3"/>
  <c r="O22" i="3"/>
  <c r="O21" i="3"/>
  <c r="O20" i="3"/>
  <c r="O19" i="3"/>
  <c r="S19" i="3" s="1"/>
  <c r="O18" i="3"/>
  <c r="S18" i="3" s="1"/>
  <c r="O17" i="3"/>
  <c r="S17" i="3" s="1"/>
  <c r="O15" i="3"/>
  <c r="S15" i="3" s="1"/>
  <c r="O14" i="3"/>
  <c r="S14" i="3" s="1"/>
  <c r="O12" i="3"/>
  <c r="S12" i="3" s="1"/>
  <c r="O11" i="3"/>
  <c r="S11" i="3" s="1"/>
  <c r="O10" i="3"/>
  <c r="S10" i="3" s="1"/>
  <c r="O9" i="3"/>
  <c r="S9" i="3" s="1"/>
  <c r="O8" i="3"/>
  <c r="S8" i="3" s="1"/>
  <c r="O7" i="3"/>
  <c r="S7" i="3" s="1"/>
  <c r="O6" i="3"/>
  <c r="S6" i="3" s="1"/>
  <c r="O5" i="3"/>
  <c r="S5" i="3" s="1"/>
  <c r="O4" i="3"/>
  <c r="S4" i="3" s="1"/>
  <c r="O3" i="3"/>
  <c r="S3" i="3" s="1"/>
  <c r="C36" i="1"/>
  <c r="O28" i="1"/>
  <c r="K60" i="3" l="1"/>
  <c r="K61" i="3"/>
  <c r="K59" i="3"/>
  <c r="K62" i="3"/>
  <c r="S25" i="3"/>
  <c r="A42" i="3"/>
  <c r="K63" i="3"/>
  <c r="S20" i="3"/>
  <c r="P49" i="1"/>
  <c r="S46" i="1" l="1"/>
  <c r="I34" i="1" l="1"/>
  <c r="D34" i="1"/>
  <c r="E34" i="1"/>
  <c r="F34" i="1"/>
  <c r="G34" i="1"/>
  <c r="H34" i="1"/>
  <c r="J34" i="1"/>
  <c r="K34" i="1"/>
  <c r="L34" i="1"/>
  <c r="M34" i="1"/>
  <c r="N34" i="1"/>
  <c r="C34" i="1"/>
  <c r="O15" i="1"/>
  <c r="O12" i="1"/>
  <c r="S12" i="1" s="1"/>
  <c r="O25" i="1"/>
  <c r="D76" i="1"/>
  <c r="O10" i="1"/>
  <c r="O11" i="1"/>
  <c r="F53" i="1"/>
  <c r="D53" i="1"/>
  <c r="F52" i="1"/>
  <c r="D52" i="1"/>
  <c r="O6" i="1"/>
  <c r="O3" i="1"/>
  <c r="P81" i="1"/>
  <c r="P80" i="1"/>
  <c r="P79" i="1"/>
  <c r="N81" i="1"/>
  <c r="N80" i="1"/>
  <c r="N79" i="1"/>
  <c r="N78" i="1"/>
  <c r="U82" i="1"/>
  <c r="S82" i="1"/>
  <c r="S81" i="1"/>
  <c r="U79" i="1"/>
  <c r="U78" i="1"/>
  <c r="U77" i="1"/>
  <c r="U76" i="1"/>
  <c r="U75" i="1"/>
  <c r="U74" i="1"/>
  <c r="U73" i="1"/>
  <c r="U72" i="1"/>
  <c r="U71" i="1"/>
  <c r="S78" i="1"/>
  <c r="S77" i="1"/>
  <c r="S79" i="1"/>
  <c r="S76" i="1"/>
  <c r="S75" i="1"/>
  <c r="S74" i="1"/>
  <c r="S73" i="1"/>
  <c r="S72" i="1"/>
  <c r="S71" i="1"/>
  <c r="S70" i="1"/>
  <c r="U68" i="1" l="1"/>
  <c r="U67" i="1"/>
  <c r="U66" i="1"/>
  <c r="U65" i="1"/>
  <c r="U64" i="1"/>
  <c r="U63" i="1"/>
  <c r="U62" i="1"/>
  <c r="U61" i="1"/>
  <c r="U60" i="1"/>
  <c r="S68" i="1"/>
  <c r="S67" i="1"/>
  <c r="S66" i="1"/>
  <c r="S65" i="1"/>
  <c r="S64" i="1"/>
  <c r="S63" i="1"/>
  <c r="S62" i="1"/>
  <c r="S61" i="1"/>
  <c r="S60" i="1"/>
  <c r="S59" i="1"/>
  <c r="U57" i="1"/>
  <c r="U56" i="1"/>
  <c r="U55" i="1"/>
  <c r="S57" i="1"/>
  <c r="S56" i="1"/>
  <c r="S55" i="1"/>
  <c r="S54" i="1"/>
  <c r="U52" i="1"/>
  <c r="U51" i="1"/>
  <c r="U50" i="1"/>
  <c r="S52" i="1"/>
  <c r="S51" i="1"/>
  <c r="S50" i="1"/>
  <c r="S49" i="1"/>
  <c r="U47" i="1"/>
  <c r="S47" i="1"/>
  <c r="P76" i="1"/>
  <c r="N76" i="1"/>
  <c r="N75" i="1"/>
  <c r="P73" i="1"/>
  <c r="P72" i="1"/>
  <c r="N73" i="1"/>
  <c r="N72" i="1"/>
  <c r="P70" i="1"/>
  <c r="P69" i="1"/>
  <c r="P68" i="1"/>
  <c r="N70" i="1"/>
  <c r="N69" i="1"/>
  <c r="N68" i="1"/>
  <c r="N67" i="1"/>
  <c r="P65" i="1"/>
  <c r="P64" i="1"/>
  <c r="N65" i="1"/>
  <c r="N64" i="1"/>
  <c r="P62" i="1"/>
  <c r="P61" i="1"/>
  <c r="P60" i="1"/>
  <c r="P59" i="1"/>
  <c r="N62" i="1"/>
  <c r="N61" i="1"/>
  <c r="N60" i="1"/>
  <c r="N59" i="1"/>
  <c r="O14" i="1" l="1"/>
  <c r="O9" i="1"/>
  <c r="O8" i="1"/>
  <c r="O7" i="1"/>
  <c r="O5" i="1"/>
  <c r="O4" i="1"/>
  <c r="J47" i="1"/>
  <c r="P57" i="1"/>
  <c r="P56" i="1"/>
  <c r="P55" i="1"/>
  <c r="N57" i="1"/>
  <c r="N56" i="1"/>
  <c r="N55" i="1"/>
  <c r="P54" i="1"/>
  <c r="P53" i="1"/>
  <c r="P52" i="1"/>
  <c r="N54" i="1"/>
  <c r="N53" i="1"/>
  <c r="N52" i="1"/>
  <c r="P51" i="1"/>
  <c r="P50" i="1"/>
  <c r="N51" i="1"/>
  <c r="N50" i="1"/>
  <c r="N49" i="1"/>
  <c r="P48" i="1"/>
  <c r="P47" i="1"/>
  <c r="N48" i="1"/>
  <c r="N47" i="1"/>
  <c r="N46" i="1"/>
  <c r="L76" i="1"/>
  <c r="L75" i="1"/>
  <c r="L74" i="1"/>
  <c r="J76" i="1"/>
  <c r="J75" i="1"/>
  <c r="J74" i="1"/>
  <c r="L73" i="1"/>
  <c r="L72" i="1"/>
  <c r="L71" i="1"/>
  <c r="J73" i="1"/>
  <c r="J72" i="1"/>
  <c r="J71" i="1"/>
  <c r="L70" i="1"/>
  <c r="L69" i="1"/>
  <c r="L68" i="1"/>
  <c r="J70" i="1"/>
  <c r="J69" i="1"/>
  <c r="J68" i="1"/>
  <c r="L66" i="1"/>
  <c r="L67" i="1"/>
  <c r="J67" i="1"/>
  <c r="J66" i="1"/>
  <c r="J65" i="1"/>
  <c r="J63" i="1"/>
  <c r="J62" i="1"/>
  <c r="J61" i="1"/>
  <c r="J60" i="1"/>
  <c r="J59" i="1"/>
  <c r="J58" i="1"/>
  <c r="F85" i="1"/>
  <c r="F84" i="1"/>
  <c r="F83" i="1"/>
  <c r="D85" i="1"/>
  <c r="D84" i="1"/>
  <c r="D83" i="1"/>
  <c r="F82" i="1"/>
  <c r="F81" i="1"/>
  <c r="F80" i="1"/>
  <c r="D82" i="1"/>
  <c r="D81" i="1"/>
  <c r="D80" i="1"/>
  <c r="F79" i="1"/>
  <c r="F78" i="1"/>
  <c r="D79" i="1"/>
  <c r="D78" i="1"/>
  <c r="F77" i="1"/>
  <c r="F76" i="1"/>
  <c r="D77" i="1"/>
  <c r="F65" i="1"/>
  <c r="D74" i="1"/>
  <c r="F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K58" i="1" s="1"/>
  <c r="D66" i="1"/>
  <c r="D65" i="1"/>
  <c r="F63" i="1"/>
  <c r="D63" i="1"/>
  <c r="D62" i="1"/>
  <c r="D61" i="1"/>
  <c r="F62" i="1"/>
  <c r="F61" i="1"/>
  <c r="F60" i="1"/>
  <c r="D60" i="1"/>
  <c r="L53" i="1"/>
  <c r="L52" i="1"/>
  <c r="L51" i="1"/>
  <c r="L50" i="1"/>
  <c r="L49" i="1"/>
  <c r="L48" i="1"/>
  <c r="L47" i="1"/>
  <c r="L46" i="1"/>
  <c r="L54" i="1"/>
  <c r="L55" i="1"/>
  <c r="J55" i="1"/>
  <c r="J54" i="1"/>
  <c r="J53" i="1"/>
  <c r="J52" i="1"/>
  <c r="J51" i="1"/>
  <c r="J50" i="1"/>
  <c r="J49" i="1"/>
  <c r="J48" i="1"/>
  <c r="J46" i="1"/>
  <c r="D55" i="1"/>
  <c r="D56" i="1"/>
  <c r="D57" i="1"/>
  <c r="D58" i="1"/>
  <c r="D54" i="1"/>
  <c r="F58" i="1"/>
  <c r="D49" i="1"/>
  <c r="D48" i="1"/>
  <c r="D47" i="1"/>
  <c r="F57" i="1"/>
  <c r="F56" i="1"/>
  <c r="F55" i="1"/>
  <c r="F54" i="1"/>
  <c r="F49" i="1"/>
  <c r="F46" i="1"/>
  <c r="F47" i="1"/>
  <c r="F48" i="1"/>
  <c r="D46" i="1"/>
  <c r="K60" i="1" l="1"/>
  <c r="K63" i="1"/>
  <c r="K62" i="1"/>
  <c r="K61" i="1"/>
  <c r="K59" i="1"/>
  <c r="O26" i="1"/>
  <c r="O22" i="1"/>
  <c r="O20" i="1"/>
  <c r="N38" i="1" l="1"/>
  <c r="M38" i="1"/>
  <c r="L38" i="1"/>
  <c r="K38" i="1"/>
  <c r="J38" i="1"/>
  <c r="I38" i="1"/>
  <c r="H38" i="1"/>
  <c r="G38" i="1"/>
  <c r="F38" i="1"/>
  <c r="E38" i="1"/>
  <c r="D38" i="1"/>
  <c r="C38" i="1"/>
  <c r="O33" i="1"/>
  <c r="O32" i="1"/>
  <c r="O21" i="1"/>
  <c r="O23" i="1"/>
  <c r="O24" i="1"/>
  <c r="O27" i="1"/>
  <c r="A42" i="1" l="1"/>
  <c r="S25" i="1"/>
  <c r="S20" i="1"/>
  <c r="S32" i="1"/>
  <c r="O31" i="1"/>
  <c r="S31" i="1" s="1"/>
  <c r="O30" i="1"/>
  <c r="S30" i="1" s="1"/>
  <c r="O29" i="1"/>
  <c r="S29" i="1" s="1"/>
  <c r="O19" i="1"/>
  <c r="S19" i="1" s="1"/>
  <c r="O18" i="1"/>
  <c r="S18" i="1" s="1"/>
  <c r="O17" i="1"/>
  <c r="S17" i="1" s="1"/>
  <c r="S14" i="1"/>
  <c r="S11" i="1"/>
  <c r="S10" i="1"/>
  <c r="S9" i="1"/>
  <c r="S8" i="1"/>
  <c r="S7" i="1"/>
  <c r="S6" i="1"/>
  <c r="S5" i="1"/>
  <c r="S4" i="1"/>
  <c r="S3" i="1"/>
  <c r="S15" i="1" l="1"/>
</calcChain>
</file>

<file path=xl/sharedStrings.xml><?xml version="1.0" encoding="utf-8"?>
<sst xmlns="http://schemas.openxmlformats.org/spreadsheetml/2006/main" count="740" uniqueCount="107">
  <si>
    <t>CMPT 120</t>
  </si>
  <si>
    <t>CMPT 129</t>
  </si>
  <si>
    <t>CMPT 225</t>
  </si>
  <si>
    <t>MACM 101</t>
  </si>
  <si>
    <t>MACM 201</t>
  </si>
  <si>
    <t>MATH 208W</t>
  </si>
  <si>
    <t>MATH 251</t>
  </si>
  <si>
    <t>STAT 270</t>
  </si>
  <si>
    <t>STAT 285</t>
  </si>
  <si>
    <t>MATH 152</t>
  </si>
  <si>
    <t>MATH 308</t>
  </si>
  <si>
    <t>MATH 348</t>
  </si>
  <si>
    <t>MATH 402W</t>
  </si>
  <si>
    <t>MATH 309</t>
  </si>
  <si>
    <t>MATH 408</t>
  </si>
  <si>
    <t>MATH 448</t>
  </si>
  <si>
    <t>STAT 350</t>
  </si>
  <si>
    <t>STAT 380</t>
  </si>
  <si>
    <t>CMPT 307</t>
  </si>
  <si>
    <t>MACM 316</t>
  </si>
  <si>
    <t>MATH 343</t>
  </si>
  <si>
    <t>MATH 345</t>
  </si>
  <si>
    <t>2 STAT</t>
  </si>
  <si>
    <t>15 CREDIT INTER</t>
  </si>
  <si>
    <t>B- SOC</t>
  </si>
  <si>
    <t>B-HUM</t>
  </si>
  <si>
    <t>FALL 2022</t>
  </si>
  <si>
    <t>SPRING 2023</t>
  </si>
  <si>
    <t>SUMMER 2023</t>
  </si>
  <si>
    <t>MATH 151</t>
  </si>
  <si>
    <t>MATH 150</t>
  </si>
  <si>
    <t>MATH 240</t>
  </si>
  <si>
    <t>MATH 232</t>
  </si>
  <si>
    <t>FALL 2023</t>
  </si>
  <si>
    <t>SPRING 2024</t>
  </si>
  <si>
    <t>SUMMER 2025</t>
  </si>
  <si>
    <t>SUMMER 2024</t>
  </si>
  <si>
    <t>FALL 2024</t>
  </si>
  <si>
    <t>SPRING 2025</t>
  </si>
  <si>
    <t>FALL 2025</t>
  </si>
  <si>
    <t>SPRING 2026</t>
  </si>
  <si>
    <t>SUMMER 2026</t>
  </si>
  <si>
    <t>Completed</t>
  </si>
  <si>
    <t>Constraints</t>
  </si>
  <si>
    <t>Each course is done once</t>
  </si>
  <si>
    <t>Required Amount</t>
  </si>
  <si>
    <t>Electives</t>
  </si>
  <si>
    <t xml:space="preserve">Supply </t>
  </si>
  <si>
    <t>Courses/Sem</t>
  </si>
  <si>
    <t>More than 120 Credits:</t>
  </si>
  <si>
    <t xml:space="preserve">&gt;= </t>
  </si>
  <si>
    <t>Constraints we have so far</t>
  </si>
  <si>
    <t>Each course &lt;= 1</t>
  </si>
  <si>
    <t>Required course &gt;= 1</t>
  </si>
  <si>
    <t>Courses per semester &lt;= 5</t>
  </si>
  <si>
    <t>Credits &gt;= 120</t>
  </si>
  <si>
    <t>WQB = Finished</t>
  </si>
  <si>
    <t>Choose one course from section</t>
  </si>
  <si>
    <t>Prerequisits</t>
  </si>
  <si>
    <t>No Prerequisite</t>
  </si>
  <si>
    <t>Course</t>
  </si>
  <si>
    <t>Prereq</t>
  </si>
  <si>
    <t>course completed before course date</t>
  </si>
  <si>
    <t>course offering date</t>
  </si>
  <si>
    <t>CMPT 129 &amp; MACM 101</t>
  </si>
  <si>
    <t>&lt;=</t>
  </si>
  <si>
    <t>MATH 150 OR 151</t>
  </si>
  <si>
    <t>Orange</t>
  </si>
  <si>
    <t xml:space="preserve">&lt;= </t>
  </si>
  <si>
    <t>Green</t>
  </si>
  <si>
    <t>2 prereqs * 0.5 scale</t>
  </si>
  <si>
    <t>Blue</t>
  </si>
  <si>
    <t>green</t>
  </si>
  <si>
    <t>MATH 152 Co-req</t>
  </si>
  <si>
    <t>STAT 270 &amp; MATH 152</t>
  </si>
  <si>
    <t>blue</t>
  </si>
  <si>
    <t>orange</t>
  </si>
  <si>
    <t>FALL</t>
  </si>
  <si>
    <t>SPRING</t>
  </si>
  <si>
    <t>SUMMER</t>
  </si>
  <si>
    <t>MATH 150/151</t>
  </si>
  <si>
    <t>prereq</t>
  </si>
  <si>
    <t>MATH 232/240</t>
  </si>
  <si>
    <t>MATH 150 or 151 orMACM 101</t>
  </si>
  <si>
    <t>yellow</t>
  </si>
  <si>
    <t>MATH 150 or 151 and MATH 240 or 232</t>
  </si>
  <si>
    <t>MATH 270 AND CO MATH 308</t>
  </si>
  <si>
    <t>MATH 308 AND STAT 285</t>
  </si>
  <si>
    <t>MATH 232 or 240 AND MATH 251</t>
  </si>
  <si>
    <t>Yellow</t>
  </si>
  <si>
    <t>STAT 285, MATH 251, MATH 232 or 240</t>
  </si>
  <si>
    <t>STAT 285, MATH 208W, MATH 251</t>
  </si>
  <si>
    <t>CMPT 225 and MACM 201 and MATH 151 or 150 and MATH 232 or 240</t>
  </si>
  <si>
    <t>MATH 152 AND MATH 232 or 240</t>
  </si>
  <si>
    <t xml:space="preserve">*avoid summer </t>
  </si>
  <si>
    <t>*take couse in specific year</t>
  </si>
  <si>
    <t xml:space="preserve">Total = </t>
  </si>
  <si>
    <t>Points Matrix</t>
  </si>
  <si>
    <t>ELEC</t>
  </si>
  <si>
    <t>REQ COUNTER</t>
  </si>
  <si>
    <t>LESS THAN 3 REQ</t>
  </si>
  <si>
    <t>B-SOC</t>
  </si>
  <si>
    <t>STAT</t>
  </si>
  <si>
    <t>INTR</t>
  </si>
  <si>
    <t>STAT UP</t>
  </si>
  <si>
    <t>UPPER STAT</t>
  </si>
  <si>
    <t>SSTAT 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</si>
</sst>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1" fillId="4" borderId="0" xfId="0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139EB-BC57-4B3B-9385-C39E0357BAF1}">
  <dimension ref="A1:AH121"/>
  <sheetViews>
    <sheetView topLeftCell="D1" zoomScale="70" zoomScaleNormal="70" workbookViewId="0">
      <selection activeCell="X14" sqref="X14:AI38"/>
    </sheetView>
  </sheetViews>
  <sheetFormatPr defaultRowHeight="15" x14ac:dyDescent="0.25"/>
  <cols>
    <col min="1" max="1" width="17.28515625" bestFit="1" customWidth="1"/>
    <col min="3" max="3" width="9.42578125" bestFit="1" customWidth="1"/>
    <col min="4" max="4" width="12" bestFit="1" customWidth="1"/>
    <col min="5" max="5" width="13.42578125" bestFit="1" customWidth="1"/>
    <col min="6" max="6" width="9.42578125" bestFit="1" customWidth="1"/>
    <col min="7" max="7" width="12" bestFit="1" customWidth="1"/>
    <col min="8" max="8" width="13.42578125" bestFit="1" customWidth="1"/>
    <col min="9" max="9" width="9.42578125" bestFit="1" customWidth="1"/>
    <col min="10" max="10" width="12" bestFit="1" customWidth="1"/>
    <col min="11" max="11" width="13.42578125" bestFit="1" customWidth="1"/>
    <col min="12" max="12" width="9.42578125" bestFit="1" customWidth="1"/>
    <col min="13" max="13" width="12" bestFit="1" customWidth="1"/>
    <col min="14" max="14" width="13.42578125" bestFit="1" customWidth="1"/>
    <col min="15" max="15" width="11.5703125" bestFit="1" customWidth="1"/>
    <col min="24" max="24" width="32.42578125" bestFit="1" customWidth="1"/>
    <col min="25" max="25" width="13" bestFit="1" customWidth="1"/>
    <col min="28" max="29" width="11.140625" bestFit="1" customWidth="1"/>
    <col min="32" max="33" width="11.140625" bestFit="1" customWidth="1"/>
  </cols>
  <sheetData>
    <row r="1" spans="1:34" x14ac:dyDescent="0.25">
      <c r="Q1" t="s">
        <v>43</v>
      </c>
    </row>
    <row r="2" spans="1:34" x14ac:dyDescent="0.25">
      <c r="C2" s="1" t="s">
        <v>26</v>
      </c>
      <c r="D2" s="1" t="s">
        <v>27</v>
      </c>
      <c r="E2" s="1" t="s">
        <v>28</v>
      </c>
      <c r="F2" s="2" t="s">
        <v>33</v>
      </c>
      <c r="G2" s="2" t="s">
        <v>34</v>
      </c>
      <c r="H2" s="2" t="s">
        <v>36</v>
      </c>
      <c r="I2" s="3" t="s">
        <v>37</v>
      </c>
      <c r="J2" s="3" t="s">
        <v>38</v>
      </c>
      <c r="K2" s="3" t="s">
        <v>35</v>
      </c>
      <c r="L2" s="4" t="s">
        <v>39</v>
      </c>
      <c r="M2" s="4" t="s">
        <v>40</v>
      </c>
      <c r="N2" s="4" t="s">
        <v>41</v>
      </c>
      <c r="O2" s="7" t="s">
        <v>42</v>
      </c>
      <c r="Q2" s="6" t="s">
        <v>44</v>
      </c>
      <c r="T2" s="4" t="s">
        <v>45</v>
      </c>
      <c r="X2" t="s">
        <v>51</v>
      </c>
    </row>
    <row r="3" spans="1:34" x14ac:dyDescent="0.25">
      <c r="A3" t="s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>
        <f>SUM(C3:N3)</f>
        <v>1</v>
      </c>
      <c r="Q3" s="6">
        <v>1</v>
      </c>
      <c r="S3">
        <f>O3</f>
        <v>1</v>
      </c>
      <c r="T3" s="6">
        <v>1</v>
      </c>
    </row>
    <row r="4" spans="1:34" x14ac:dyDescent="0.25">
      <c r="A4" t="s">
        <v>1</v>
      </c>
      <c r="C4">
        <v>0</v>
      </c>
      <c r="D4" s="5">
        <v>1</v>
      </c>
      <c r="E4">
        <v>0</v>
      </c>
      <c r="F4">
        <v>0</v>
      </c>
      <c r="G4" s="5">
        <v>0</v>
      </c>
      <c r="H4">
        <v>0</v>
      </c>
      <c r="I4">
        <v>0</v>
      </c>
      <c r="J4" s="5">
        <v>0</v>
      </c>
      <c r="K4">
        <v>0</v>
      </c>
      <c r="L4">
        <v>0</v>
      </c>
      <c r="M4" s="5">
        <v>0</v>
      </c>
      <c r="N4">
        <v>0</v>
      </c>
      <c r="O4">
        <f>SUM(D4,G4,J4,M4)</f>
        <v>1</v>
      </c>
      <c r="Q4" s="6">
        <v>1</v>
      </c>
      <c r="S4">
        <f t="shared" ref="S4:S11" si="0">O4</f>
        <v>1</v>
      </c>
      <c r="T4" s="6">
        <v>1</v>
      </c>
      <c r="X4" t="s">
        <v>52</v>
      </c>
    </row>
    <row r="5" spans="1:34" x14ac:dyDescent="0.25">
      <c r="A5" t="s">
        <v>2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>
        <f>SUM(E5:N5)</f>
        <v>1</v>
      </c>
      <c r="Q5" s="6">
        <v>1</v>
      </c>
      <c r="S5">
        <f t="shared" si="0"/>
        <v>1</v>
      </c>
      <c r="T5" s="6">
        <v>1</v>
      </c>
      <c r="X5" t="s">
        <v>53</v>
      </c>
    </row>
    <row r="6" spans="1:34" x14ac:dyDescent="0.25">
      <c r="A6" t="s">
        <v>3</v>
      </c>
      <c r="C6" s="5">
        <v>1</v>
      </c>
      <c r="D6" s="5">
        <v>0</v>
      </c>
      <c r="E6">
        <v>0</v>
      </c>
      <c r="F6" s="5">
        <v>0</v>
      </c>
      <c r="G6" s="5">
        <v>0</v>
      </c>
      <c r="H6">
        <v>0</v>
      </c>
      <c r="I6" s="5">
        <v>0</v>
      </c>
      <c r="J6" s="5">
        <v>0</v>
      </c>
      <c r="K6">
        <v>0</v>
      </c>
      <c r="L6" s="5">
        <v>0</v>
      </c>
      <c r="M6" s="5">
        <v>0</v>
      </c>
      <c r="N6">
        <v>0</v>
      </c>
      <c r="O6">
        <f>SUM(L6:M6,I6:J6,F6:G6,C6:D6)</f>
        <v>1</v>
      </c>
      <c r="Q6" s="6">
        <v>1</v>
      </c>
      <c r="S6">
        <f t="shared" si="0"/>
        <v>1</v>
      </c>
      <c r="T6" s="6">
        <v>1</v>
      </c>
      <c r="X6" t="s">
        <v>54</v>
      </c>
    </row>
    <row r="7" spans="1:34" x14ac:dyDescent="0.25">
      <c r="A7" t="s">
        <v>4</v>
      </c>
      <c r="C7" s="5">
        <v>0</v>
      </c>
      <c r="D7" s="5">
        <v>0</v>
      </c>
      <c r="E7">
        <v>0</v>
      </c>
      <c r="F7" s="5">
        <v>0</v>
      </c>
      <c r="G7" s="5">
        <v>1</v>
      </c>
      <c r="H7">
        <v>0</v>
      </c>
      <c r="I7" s="5">
        <v>0</v>
      </c>
      <c r="J7" s="5">
        <v>0</v>
      </c>
      <c r="K7">
        <v>0</v>
      </c>
      <c r="L7" s="5">
        <v>0</v>
      </c>
      <c r="M7" s="5">
        <v>0</v>
      </c>
      <c r="N7">
        <v>0</v>
      </c>
      <c r="O7">
        <f>SUM(L7:M7,I7:J7,F7:G7,D7)</f>
        <v>1</v>
      </c>
      <c r="Q7" s="6">
        <v>1</v>
      </c>
      <c r="S7">
        <f t="shared" si="0"/>
        <v>1</v>
      </c>
      <c r="T7" s="6">
        <v>1</v>
      </c>
      <c r="X7" t="s">
        <v>55</v>
      </c>
    </row>
    <row r="8" spans="1:34" x14ac:dyDescent="0.25">
      <c r="A8" t="s">
        <v>5</v>
      </c>
      <c r="C8">
        <v>0</v>
      </c>
      <c r="D8" s="5">
        <v>0</v>
      </c>
      <c r="E8">
        <v>0</v>
      </c>
      <c r="F8">
        <v>0</v>
      </c>
      <c r="G8" s="5">
        <v>1</v>
      </c>
      <c r="H8">
        <v>0</v>
      </c>
      <c r="I8">
        <v>0</v>
      </c>
      <c r="J8" s="5">
        <v>0</v>
      </c>
      <c r="K8">
        <v>0</v>
      </c>
      <c r="L8">
        <v>0</v>
      </c>
      <c r="M8" s="5">
        <v>0</v>
      </c>
      <c r="N8">
        <v>0</v>
      </c>
      <c r="O8">
        <f>SUM(M8,J8,G8,D8)</f>
        <v>1</v>
      </c>
      <c r="Q8" s="6">
        <v>1</v>
      </c>
      <c r="S8">
        <f t="shared" si="0"/>
        <v>1</v>
      </c>
      <c r="T8" s="6">
        <v>1</v>
      </c>
      <c r="X8" t="s">
        <v>56</v>
      </c>
    </row>
    <row r="9" spans="1:34" x14ac:dyDescent="0.25">
      <c r="A9" t="s">
        <v>6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>
        <f>SUM(E9:N9)</f>
        <v>1</v>
      </c>
      <c r="Q9" s="6">
        <v>1</v>
      </c>
      <c r="S9">
        <f t="shared" si="0"/>
        <v>1</v>
      </c>
      <c r="T9" s="6">
        <v>1</v>
      </c>
    </row>
    <row r="10" spans="1:34" x14ac:dyDescent="0.25">
      <c r="A10" t="s">
        <v>7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>
        <f>SUM(D10:N10)</f>
        <v>1</v>
      </c>
      <c r="Q10" s="6">
        <v>1</v>
      </c>
      <c r="S10">
        <f t="shared" si="0"/>
        <v>1</v>
      </c>
      <c r="T10" s="6">
        <v>1</v>
      </c>
      <c r="X10" t="s">
        <v>57</v>
      </c>
    </row>
    <row r="11" spans="1:34" x14ac:dyDescent="0.25">
      <c r="A11" t="s">
        <v>8</v>
      </c>
      <c r="C11" s="5">
        <v>0</v>
      </c>
      <c r="D11" s="5">
        <v>0</v>
      </c>
      <c r="E11">
        <v>0</v>
      </c>
      <c r="F11" s="5">
        <v>0</v>
      </c>
      <c r="G11" s="5">
        <v>1</v>
      </c>
      <c r="H11">
        <v>0</v>
      </c>
      <c r="I11" s="5">
        <v>0</v>
      </c>
      <c r="J11" s="5">
        <v>0</v>
      </c>
      <c r="K11">
        <v>0</v>
      </c>
      <c r="L11" s="5">
        <v>0</v>
      </c>
      <c r="M11" s="5">
        <v>0</v>
      </c>
      <c r="N11">
        <v>0</v>
      </c>
      <c r="O11">
        <f>SUM(L11:M11,I11:J11,F11:G11)</f>
        <v>1</v>
      </c>
      <c r="Q11" s="6">
        <v>1</v>
      </c>
      <c r="S11">
        <f t="shared" si="0"/>
        <v>1</v>
      </c>
      <c r="T11" s="6">
        <v>1</v>
      </c>
    </row>
    <row r="12" spans="1:34" x14ac:dyDescent="0.25">
      <c r="A12" s="3" t="s">
        <v>30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>
        <f>SUM(C12:N12,L13,I13,F13,C13)</f>
        <v>1</v>
      </c>
      <c r="Q12" s="6">
        <v>1</v>
      </c>
      <c r="S12">
        <f>SUM(O12:O13)</f>
        <v>1</v>
      </c>
      <c r="T12" s="6">
        <v>1</v>
      </c>
      <c r="X12" t="s">
        <v>58</v>
      </c>
    </row>
    <row r="13" spans="1:34" x14ac:dyDescent="0.25">
      <c r="A13" s="3" t="s">
        <v>29</v>
      </c>
      <c r="C13" s="5">
        <v>1</v>
      </c>
      <c r="D13">
        <v>0</v>
      </c>
      <c r="E13">
        <v>0</v>
      </c>
      <c r="F13" s="5">
        <v>0</v>
      </c>
      <c r="G13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>
        <v>0</v>
      </c>
      <c r="N13">
        <v>0</v>
      </c>
      <c r="Q13" s="6"/>
      <c r="T13" s="6"/>
    </row>
    <row r="14" spans="1:34" x14ac:dyDescent="0.25">
      <c r="A14" t="s">
        <v>9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>
        <f>SUM(D14:N14)</f>
        <v>1</v>
      </c>
      <c r="Q14" s="6">
        <v>1</v>
      </c>
      <c r="S14">
        <f>O14</f>
        <v>1</v>
      </c>
      <c r="T14" s="6">
        <v>1</v>
      </c>
    </row>
    <row r="15" spans="1:34" x14ac:dyDescent="0.25">
      <c r="A15" s="3" t="s">
        <v>32</v>
      </c>
      <c r="C15" s="5">
        <v>0</v>
      </c>
      <c r="D15" s="5">
        <v>0</v>
      </c>
      <c r="E15" s="6">
        <v>0</v>
      </c>
      <c r="F15" s="5">
        <v>1</v>
      </c>
      <c r="G15" s="5">
        <v>0</v>
      </c>
      <c r="H15">
        <v>0</v>
      </c>
      <c r="I15" s="5">
        <v>0</v>
      </c>
      <c r="J15" s="5">
        <v>0</v>
      </c>
      <c r="K15">
        <v>0</v>
      </c>
      <c r="L15" s="5">
        <v>0</v>
      </c>
      <c r="M15" s="5">
        <v>0</v>
      </c>
      <c r="N15">
        <v>0</v>
      </c>
      <c r="O15">
        <f>SUM(L15:M15,I15:J15,F15:G15,C15:D15,N16,K16:L16,H16:I16,E16:F16,C16)</f>
        <v>1</v>
      </c>
      <c r="Q15" s="6">
        <v>1</v>
      </c>
      <c r="S15">
        <f>SUM(O15:O16)</f>
        <v>1</v>
      </c>
      <c r="T15" s="6">
        <v>1</v>
      </c>
      <c r="X15">
        <v>2022</v>
      </c>
      <c r="AB15">
        <v>2023</v>
      </c>
      <c r="AF15">
        <v>2024</v>
      </c>
    </row>
    <row r="16" spans="1:34" x14ac:dyDescent="0.25">
      <c r="A16" s="3" t="s">
        <v>31</v>
      </c>
      <c r="C16" s="5">
        <v>0</v>
      </c>
      <c r="D16">
        <v>0</v>
      </c>
      <c r="E16" s="5">
        <v>0</v>
      </c>
      <c r="F16" s="5">
        <v>0</v>
      </c>
      <c r="G16">
        <v>0</v>
      </c>
      <c r="H16" s="5">
        <v>0</v>
      </c>
      <c r="I16" s="5">
        <v>0</v>
      </c>
      <c r="J16">
        <v>0</v>
      </c>
      <c r="K16" s="5">
        <v>0</v>
      </c>
      <c r="L16" s="5">
        <v>0</v>
      </c>
      <c r="M16">
        <v>0</v>
      </c>
      <c r="N16" s="5">
        <v>0</v>
      </c>
      <c r="O16" s="6"/>
      <c r="Q16" s="6"/>
      <c r="T16" s="6"/>
      <c r="X16" t="s">
        <v>77</v>
      </c>
      <c r="Y16" t="s">
        <v>78</v>
      </c>
      <c r="Z16" t="s">
        <v>79</v>
      </c>
      <c r="AB16" t="s">
        <v>77</v>
      </c>
      <c r="AC16" t="s">
        <v>78</v>
      </c>
      <c r="AD16" t="s">
        <v>79</v>
      </c>
      <c r="AF16" t="s">
        <v>77</v>
      </c>
      <c r="AG16" t="s">
        <v>78</v>
      </c>
      <c r="AH16" t="s">
        <v>79</v>
      </c>
    </row>
    <row r="17" spans="1:33" x14ac:dyDescent="0.25">
      <c r="A17" t="s">
        <v>10</v>
      </c>
      <c r="C17">
        <v>0</v>
      </c>
      <c r="D17" s="5">
        <v>0</v>
      </c>
      <c r="E17">
        <v>0</v>
      </c>
      <c r="F17">
        <v>0</v>
      </c>
      <c r="G17" s="5">
        <v>1</v>
      </c>
      <c r="H17">
        <v>0</v>
      </c>
      <c r="I17">
        <v>0</v>
      </c>
      <c r="J17" s="5">
        <v>0</v>
      </c>
      <c r="K17">
        <v>0</v>
      </c>
      <c r="L17">
        <v>0</v>
      </c>
      <c r="M17" s="5">
        <v>0</v>
      </c>
      <c r="N17">
        <v>0</v>
      </c>
      <c r="O17">
        <f>SUM(M17,J17,G17,D17)</f>
        <v>1</v>
      </c>
      <c r="Q17" s="6">
        <v>1</v>
      </c>
      <c r="S17">
        <f>O17</f>
        <v>1</v>
      </c>
      <c r="T17" s="6">
        <v>1</v>
      </c>
      <c r="X17" t="s">
        <v>0</v>
      </c>
      <c r="Y17" t="s">
        <v>1</v>
      </c>
      <c r="AB17" t="s">
        <v>2</v>
      </c>
      <c r="AC17" t="s">
        <v>4</v>
      </c>
      <c r="AF17" t="s">
        <v>14</v>
      </c>
      <c r="AG17" t="s">
        <v>17</v>
      </c>
    </row>
    <row r="18" spans="1:33" x14ac:dyDescent="0.25">
      <c r="A18" t="s">
        <v>11</v>
      </c>
      <c r="C18">
        <v>0</v>
      </c>
      <c r="D18">
        <v>0</v>
      </c>
      <c r="E18">
        <v>0</v>
      </c>
      <c r="F18" s="5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5">
        <v>1</v>
      </c>
      <c r="M18">
        <v>0</v>
      </c>
      <c r="N18">
        <v>0</v>
      </c>
      <c r="O18">
        <f>SUM(L18,F18)</f>
        <v>1</v>
      </c>
      <c r="Q18" s="6">
        <v>1</v>
      </c>
      <c r="S18">
        <f t="shared" ref="S18:S19" si="1">O18</f>
        <v>1</v>
      </c>
      <c r="T18" s="6">
        <v>1</v>
      </c>
      <c r="X18" t="s">
        <v>3</v>
      </c>
      <c r="Y18" t="s">
        <v>9</v>
      </c>
      <c r="AB18" t="s">
        <v>6</v>
      </c>
      <c r="AC18" t="s">
        <v>5</v>
      </c>
      <c r="AF18" t="s">
        <v>16</v>
      </c>
      <c r="AG18" t="s">
        <v>18</v>
      </c>
    </row>
    <row r="19" spans="1:33" x14ac:dyDescent="0.25">
      <c r="A19" t="s">
        <v>12</v>
      </c>
      <c r="C19">
        <v>0</v>
      </c>
      <c r="D19" s="5">
        <v>0</v>
      </c>
      <c r="E19">
        <v>0</v>
      </c>
      <c r="F19">
        <v>0</v>
      </c>
      <c r="G19" s="5">
        <v>0</v>
      </c>
      <c r="H19">
        <v>0</v>
      </c>
      <c r="I19">
        <v>0</v>
      </c>
      <c r="J19" s="5">
        <v>0</v>
      </c>
      <c r="K19">
        <v>0</v>
      </c>
      <c r="L19">
        <v>0</v>
      </c>
      <c r="M19" s="5">
        <v>1</v>
      </c>
      <c r="N19">
        <v>0</v>
      </c>
      <c r="O19">
        <f>SUM(M19,J19,G19,D19)</f>
        <v>1</v>
      </c>
      <c r="Q19" s="6">
        <v>1</v>
      </c>
      <c r="S19">
        <f t="shared" si="1"/>
        <v>1</v>
      </c>
      <c r="T19" s="6">
        <v>1</v>
      </c>
      <c r="X19" t="s">
        <v>29</v>
      </c>
      <c r="Y19" t="s">
        <v>103</v>
      </c>
      <c r="AB19" t="s">
        <v>7</v>
      </c>
      <c r="AC19" t="s">
        <v>8</v>
      </c>
      <c r="AF19" t="s">
        <v>20</v>
      </c>
      <c r="AG19" t="s">
        <v>19</v>
      </c>
    </row>
    <row r="20" spans="1:33" x14ac:dyDescent="0.25">
      <c r="A20" s="8" t="s">
        <v>13</v>
      </c>
      <c r="C20">
        <v>0</v>
      </c>
      <c r="D20">
        <v>0</v>
      </c>
      <c r="E20">
        <v>0</v>
      </c>
      <c r="F20" s="5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5">
        <v>1</v>
      </c>
      <c r="M20">
        <v>0</v>
      </c>
      <c r="N20">
        <v>0</v>
      </c>
      <c r="O20">
        <f>SUM(L20,F20)</f>
        <v>1</v>
      </c>
      <c r="Q20" s="6">
        <v>1</v>
      </c>
      <c r="S20">
        <f>SUM(O20:O24)</f>
        <v>5</v>
      </c>
      <c r="T20" s="6">
        <v>5</v>
      </c>
      <c r="X20" t="s">
        <v>101</v>
      </c>
      <c r="Y20" t="s">
        <v>101</v>
      </c>
      <c r="AB20" t="s">
        <v>32</v>
      </c>
      <c r="AC20" t="s">
        <v>10</v>
      </c>
      <c r="AF20" t="s">
        <v>21</v>
      </c>
      <c r="AG20" t="s">
        <v>103</v>
      </c>
    </row>
    <row r="21" spans="1:33" x14ac:dyDescent="0.25">
      <c r="A21" s="8" t="s">
        <v>14</v>
      </c>
      <c r="C21" s="5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5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f>SUM(I21,C21)</f>
        <v>1</v>
      </c>
      <c r="Q21" s="6">
        <v>1</v>
      </c>
      <c r="T21" s="6"/>
      <c r="X21" t="s">
        <v>25</v>
      </c>
      <c r="Y21" t="s">
        <v>25</v>
      </c>
      <c r="AB21" t="s">
        <v>103</v>
      </c>
      <c r="AC21" t="s">
        <v>98</v>
      </c>
      <c r="AF21" t="s">
        <v>98</v>
      </c>
      <c r="AG21" t="s">
        <v>98</v>
      </c>
    </row>
    <row r="22" spans="1:33" x14ac:dyDescent="0.25">
      <c r="A22" s="8" t="s">
        <v>15</v>
      </c>
      <c r="C22">
        <v>0</v>
      </c>
      <c r="D22">
        <v>0</v>
      </c>
      <c r="E22">
        <v>0</v>
      </c>
      <c r="F22">
        <v>0</v>
      </c>
      <c r="G22" s="5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5">
        <v>1</v>
      </c>
      <c r="N22">
        <v>0</v>
      </c>
      <c r="O22">
        <f>SUM(M22,G22)</f>
        <v>1</v>
      </c>
      <c r="Q22" s="6">
        <v>1</v>
      </c>
      <c r="T22" s="6"/>
    </row>
    <row r="23" spans="1:33" x14ac:dyDescent="0.25">
      <c r="A23" s="8" t="s">
        <v>16</v>
      </c>
      <c r="C23" s="5">
        <v>0</v>
      </c>
      <c r="D23">
        <v>0</v>
      </c>
      <c r="E23">
        <v>0</v>
      </c>
      <c r="F23" s="5">
        <v>0</v>
      </c>
      <c r="G23">
        <v>0</v>
      </c>
      <c r="H23">
        <v>0</v>
      </c>
      <c r="I23" s="5">
        <v>1</v>
      </c>
      <c r="J23">
        <v>0</v>
      </c>
      <c r="K23">
        <v>0</v>
      </c>
      <c r="L23" s="5">
        <v>0</v>
      </c>
      <c r="M23">
        <v>0</v>
      </c>
      <c r="N23">
        <v>0</v>
      </c>
      <c r="O23">
        <f>SUM(L23,I23,F23,C23)</f>
        <v>1</v>
      </c>
      <c r="Q23" s="6">
        <v>1</v>
      </c>
      <c r="T23" s="6"/>
    </row>
    <row r="24" spans="1:33" x14ac:dyDescent="0.25">
      <c r="A24" s="8" t="s">
        <v>17</v>
      </c>
      <c r="C24">
        <v>0</v>
      </c>
      <c r="D24" s="5">
        <v>0</v>
      </c>
      <c r="E24">
        <v>0</v>
      </c>
      <c r="F24">
        <v>0</v>
      </c>
      <c r="G24" s="5">
        <v>0</v>
      </c>
      <c r="H24">
        <v>0</v>
      </c>
      <c r="I24">
        <v>0</v>
      </c>
      <c r="J24" s="5">
        <v>1</v>
      </c>
      <c r="K24">
        <v>0</v>
      </c>
      <c r="L24">
        <v>0</v>
      </c>
      <c r="M24" s="5">
        <v>0</v>
      </c>
      <c r="N24">
        <v>0</v>
      </c>
      <c r="O24">
        <f>SUM(M24,J24,G24,D24)</f>
        <v>1</v>
      </c>
      <c r="Q24" s="6">
        <v>1</v>
      </c>
      <c r="T24" s="6"/>
      <c r="X24">
        <v>2025</v>
      </c>
    </row>
    <row r="25" spans="1:33" x14ac:dyDescent="0.25">
      <c r="A25" s="3" t="s">
        <v>18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>
        <f>SUM(C25:N25)</f>
        <v>1</v>
      </c>
      <c r="Q25" s="6">
        <v>1</v>
      </c>
      <c r="S25">
        <f>SUM(O25:O28)</f>
        <v>4</v>
      </c>
      <c r="T25" s="6">
        <v>4</v>
      </c>
      <c r="X25" t="s">
        <v>77</v>
      </c>
      <c r="Y25" t="s">
        <v>78</v>
      </c>
      <c r="Z25" t="s">
        <v>79</v>
      </c>
    </row>
    <row r="26" spans="1:33" x14ac:dyDescent="0.25">
      <c r="A26" s="3" t="s">
        <v>19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>
        <f>SUM(C26:N26)</f>
        <v>1</v>
      </c>
      <c r="Q26" s="6">
        <v>1</v>
      </c>
      <c r="T26" s="6"/>
      <c r="X26" t="s">
        <v>11</v>
      </c>
      <c r="Y26" t="s">
        <v>12</v>
      </c>
    </row>
    <row r="27" spans="1:33" x14ac:dyDescent="0.25">
      <c r="A27" s="3" t="s">
        <v>20</v>
      </c>
      <c r="C27" s="5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5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SUM(I27,C27)</f>
        <v>1</v>
      </c>
      <c r="Q27" s="6">
        <v>1</v>
      </c>
      <c r="T27" s="6"/>
      <c r="X27" t="s">
        <v>13</v>
      </c>
      <c r="Y27" t="s">
        <v>15</v>
      </c>
    </row>
    <row r="28" spans="1:33" x14ac:dyDescent="0.25">
      <c r="A28" s="3" t="s">
        <v>21</v>
      </c>
      <c r="C28" s="5">
        <v>0</v>
      </c>
      <c r="D28">
        <v>0</v>
      </c>
      <c r="E28">
        <v>0</v>
      </c>
      <c r="F28" s="5">
        <v>0</v>
      </c>
      <c r="G28">
        <v>0</v>
      </c>
      <c r="H28">
        <v>0</v>
      </c>
      <c r="I28" s="5">
        <v>1</v>
      </c>
      <c r="J28">
        <v>0</v>
      </c>
      <c r="K28">
        <v>0</v>
      </c>
      <c r="L28" s="5">
        <v>0</v>
      </c>
      <c r="M28">
        <v>0</v>
      </c>
      <c r="N28">
        <v>0</v>
      </c>
      <c r="O28">
        <f>SUM(L28,I28,F28,C28)</f>
        <v>1</v>
      </c>
      <c r="Q28" s="6">
        <v>1</v>
      </c>
      <c r="T28" s="6"/>
      <c r="X28" t="s">
        <v>105</v>
      </c>
      <c r="Y28" t="s">
        <v>102</v>
      </c>
    </row>
    <row r="29" spans="1:33" x14ac:dyDescent="0.25">
      <c r="A29" t="s">
        <v>22</v>
      </c>
      <c r="C29" s="5">
        <v>0</v>
      </c>
      <c r="D29" s="5">
        <v>0</v>
      </c>
      <c r="E29">
        <v>0</v>
      </c>
      <c r="F29" s="5">
        <v>0</v>
      </c>
      <c r="G29" s="5">
        <v>0</v>
      </c>
      <c r="H29">
        <v>0</v>
      </c>
      <c r="I29" s="5">
        <v>0</v>
      </c>
      <c r="J29" s="5">
        <v>0</v>
      </c>
      <c r="K29">
        <v>0</v>
      </c>
      <c r="L29" s="5">
        <v>1</v>
      </c>
      <c r="M29" s="5">
        <v>1</v>
      </c>
      <c r="N29">
        <v>0</v>
      </c>
      <c r="O29">
        <f>SUM(L29:M29,I29:J29,F29:G29,C29:D29)</f>
        <v>2</v>
      </c>
      <c r="Q29" s="6">
        <v>2</v>
      </c>
      <c r="S29">
        <f>O29</f>
        <v>2</v>
      </c>
      <c r="T29" s="6">
        <v>2</v>
      </c>
      <c r="X29" t="s">
        <v>103</v>
      </c>
      <c r="Y29" t="s">
        <v>103</v>
      </c>
    </row>
    <row r="30" spans="1:33" x14ac:dyDescent="0.25">
      <c r="A30" t="s">
        <v>23</v>
      </c>
      <c r="C30" s="5">
        <v>0</v>
      </c>
      <c r="D30" s="5">
        <v>1</v>
      </c>
      <c r="E30" s="5">
        <v>0</v>
      </c>
      <c r="F30" s="5">
        <v>1</v>
      </c>
      <c r="G30" s="5">
        <v>0</v>
      </c>
      <c r="H30" s="5">
        <v>0</v>
      </c>
      <c r="I30" s="5">
        <v>0</v>
      </c>
      <c r="J30" s="5">
        <v>1</v>
      </c>
      <c r="K30" s="5">
        <v>0</v>
      </c>
      <c r="L30" s="5">
        <v>1</v>
      </c>
      <c r="M30" s="5">
        <v>1</v>
      </c>
      <c r="N30" s="5">
        <v>0</v>
      </c>
      <c r="O30">
        <f>SUM(C30:N30)</f>
        <v>5</v>
      </c>
      <c r="Q30" s="6">
        <v>5</v>
      </c>
      <c r="S30">
        <f t="shared" ref="S30:S32" si="2">O30</f>
        <v>5</v>
      </c>
      <c r="T30" s="6">
        <v>5</v>
      </c>
      <c r="X30" t="s">
        <v>98</v>
      </c>
      <c r="Y30" t="s">
        <v>98</v>
      </c>
    </row>
    <row r="31" spans="1:33" x14ac:dyDescent="0.25">
      <c r="A31" t="s">
        <v>24</v>
      </c>
      <c r="C31" s="5">
        <v>1</v>
      </c>
      <c r="D31" s="5">
        <v>1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>
        <f>SUM(C31:N31)</f>
        <v>2</v>
      </c>
      <c r="Q31" s="6">
        <v>2</v>
      </c>
      <c r="S31">
        <f t="shared" si="2"/>
        <v>2</v>
      </c>
      <c r="T31" s="6">
        <v>2</v>
      </c>
    </row>
    <row r="32" spans="1:33" x14ac:dyDescent="0.25">
      <c r="A32" t="s">
        <v>25</v>
      </c>
      <c r="C32" s="5">
        <v>1</v>
      </c>
      <c r="D32" s="5">
        <v>1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>
        <f>SUM(C32:N32)</f>
        <v>2</v>
      </c>
      <c r="Q32" s="6">
        <v>2</v>
      </c>
      <c r="S32">
        <f t="shared" si="2"/>
        <v>2</v>
      </c>
      <c r="T32" s="6">
        <v>2</v>
      </c>
    </row>
    <row r="33" spans="1:21" x14ac:dyDescent="0.25">
      <c r="A33" t="s">
        <v>46</v>
      </c>
      <c r="C33" s="5">
        <v>0</v>
      </c>
      <c r="D33" s="5">
        <v>0</v>
      </c>
      <c r="E33" s="5">
        <v>0</v>
      </c>
      <c r="F33" s="5">
        <v>0</v>
      </c>
      <c r="G33" s="5">
        <v>1</v>
      </c>
      <c r="H33" s="5">
        <v>0</v>
      </c>
      <c r="I33" s="5">
        <v>1</v>
      </c>
      <c r="J33" s="5">
        <v>1</v>
      </c>
      <c r="K33" s="5">
        <v>0</v>
      </c>
      <c r="L33" s="5">
        <v>1</v>
      </c>
      <c r="M33" s="5">
        <v>1</v>
      </c>
      <c r="N33" s="5">
        <v>0</v>
      </c>
      <c r="O33">
        <f>SUM(C33:N33)</f>
        <v>5</v>
      </c>
      <c r="Q33" s="6">
        <v>1000</v>
      </c>
    </row>
    <row r="34" spans="1:21" x14ac:dyDescent="0.25">
      <c r="A34" t="s">
        <v>99</v>
      </c>
      <c r="C34">
        <f>SUM(C3:C29)</f>
        <v>3</v>
      </c>
      <c r="D34">
        <f t="shared" ref="D34:N34" si="3">SUM(D3:D29)</f>
        <v>2</v>
      </c>
      <c r="E34">
        <f t="shared" si="3"/>
        <v>0</v>
      </c>
      <c r="F34">
        <f t="shared" si="3"/>
        <v>4</v>
      </c>
      <c r="G34">
        <f t="shared" si="3"/>
        <v>4</v>
      </c>
      <c r="H34">
        <f t="shared" si="3"/>
        <v>0</v>
      </c>
      <c r="I34">
        <f>SUM(I3:I29)</f>
        <v>4</v>
      </c>
      <c r="J34">
        <f t="shared" si="3"/>
        <v>3</v>
      </c>
      <c r="K34">
        <f t="shared" si="3"/>
        <v>0</v>
      </c>
      <c r="L34">
        <f t="shared" si="3"/>
        <v>3</v>
      </c>
      <c r="M34">
        <f t="shared" si="3"/>
        <v>3</v>
      </c>
      <c r="N34">
        <f t="shared" si="3"/>
        <v>0</v>
      </c>
      <c r="Q34" s="6"/>
    </row>
    <row r="35" spans="1:21" x14ac:dyDescent="0.25">
      <c r="C35" s="1" t="s">
        <v>26</v>
      </c>
      <c r="D35" s="1" t="s">
        <v>27</v>
      </c>
      <c r="E35" s="1" t="s">
        <v>28</v>
      </c>
      <c r="F35" s="2" t="s">
        <v>33</v>
      </c>
      <c r="G35" s="2" t="s">
        <v>34</v>
      </c>
      <c r="H35" s="2" t="s">
        <v>36</v>
      </c>
      <c r="I35" s="3" t="s">
        <v>37</v>
      </c>
      <c r="J35" s="3" t="s">
        <v>38</v>
      </c>
      <c r="K35" s="3" t="s">
        <v>35</v>
      </c>
      <c r="L35" s="4" t="s">
        <v>39</v>
      </c>
      <c r="M35" s="4" t="s">
        <v>40</v>
      </c>
      <c r="N35" s="4" t="s">
        <v>41</v>
      </c>
    </row>
    <row r="36" spans="1:21" x14ac:dyDescent="0.25">
      <c r="B36" t="s">
        <v>96</v>
      </c>
      <c r="C36">
        <f>SUMPRODUCT(C3:N33,C89:N119)</f>
        <v>76</v>
      </c>
    </row>
    <row r="38" spans="1:21" x14ac:dyDescent="0.25">
      <c r="A38" t="s">
        <v>48</v>
      </c>
      <c r="C38">
        <f>SUM(C3,C5:C7,C9:C16,C21,C23,C25:C33)</f>
        <v>5</v>
      </c>
      <c r="D38">
        <f>SUM(D3:D12,D14:D15,D17,D19,D24:D26,D29:D33)</f>
        <v>5</v>
      </c>
      <c r="E38">
        <f>SUM(E3,E5,E9:E10,E12,E14,E16,E25:E26,E30:E33)</f>
        <v>0</v>
      </c>
      <c r="F38">
        <f>SUM(F3,F5:F7,F9:F16,F18,F20,F23,F25:F26,F28:F33)</f>
        <v>5</v>
      </c>
      <c r="G38">
        <f>SUM(G3:G12,G14:G15,G17,G19,G22,G24:G26,G29:G33)</f>
        <v>5</v>
      </c>
      <c r="H38">
        <f>SUM(H3,H5,H9:H10,H12,H14,H16,H25:H26,H30:H33)</f>
        <v>0</v>
      </c>
      <c r="I38">
        <f>SUM(I3,I5:I7,I9:I16,I21,I23,I25:I33)</f>
        <v>5</v>
      </c>
      <c r="J38">
        <f>SUM(J3:J12,J14:J15,J17,J19,J24:J26,J29:J33)</f>
        <v>5</v>
      </c>
      <c r="K38">
        <f>SUM(K3,K5,K9:K10,K12,K14,K16,K25:K26,K30:K33)</f>
        <v>0</v>
      </c>
      <c r="L38">
        <f>SUM(L3,L5:L7,L9:L16,L18,L20,L23,L25:L26,L28:L33)</f>
        <v>5</v>
      </c>
      <c r="M38">
        <f>SUM(M3:M12,M14,M15,M17,M19,M22,M24:M26,M29:M33)</f>
        <v>5</v>
      </c>
      <c r="N38">
        <f>SUM(N3,N5,N9:N10,N12,N14,N16,N25,N26,N30,N32,N31,N33)</f>
        <v>0</v>
      </c>
    </row>
    <row r="39" spans="1:21" x14ac:dyDescent="0.25">
      <c r="A39" t="s">
        <v>47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</row>
    <row r="40" spans="1:21" x14ac:dyDescent="0.25">
      <c r="A40" t="s">
        <v>100</v>
      </c>
      <c r="C40">
        <v>4</v>
      </c>
      <c r="D40">
        <v>4</v>
      </c>
      <c r="E40">
        <v>4</v>
      </c>
      <c r="F40">
        <v>4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v>4</v>
      </c>
      <c r="N40">
        <v>4</v>
      </c>
    </row>
    <row r="41" spans="1:21" x14ac:dyDescent="0.25">
      <c r="A41" t="s">
        <v>49</v>
      </c>
    </row>
    <row r="42" spans="1:21" x14ac:dyDescent="0.25">
      <c r="A42">
        <f>SUM(C38:N38)*3</f>
        <v>120</v>
      </c>
      <c r="B42" t="s">
        <v>50</v>
      </c>
      <c r="C42">
        <v>120</v>
      </c>
    </row>
    <row r="43" spans="1:21" x14ac:dyDescent="0.25">
      <c r="D43" t="s">
        <v>63</v>
      </c>
      <c r="F43" t="s">
        <v>62</v>
      </c>
      <c r="J43" t="s">
        <v>70</v>
      </c>
    </row>
    <row r="44" spans="1:21" x14ac:dyDescent="0.25">
      <c r="A44" t="s">
        <v>59</v>
      </c>
      <c r="D44" t="s">
        <v>60</v>
      </c>
      <c r="E44" t="s">
        <v>61</v>
      </c>
      <c r="J44" t="s">
        <v>60</v>
      </c>
      <c r="K44" t="s">
        <v>61</v>
      </c>
      <c r="N44" t="s">
        <v>60</v>
      </c>
      <c r="O44" t="s">
        <v>81</v>
      </c>
      <c r="S44" t="s">
        <v>60</v>
      </c>
      <c r="T44" t="s">
        <v>61</v>
      </c>
    </row>
    <row r="45" spans="1:21" x14ac:dyDescent="0.25">
      <c r="A45" t="s">
        <v>0</v>
      </c>
      <c r="D45" t="s">
        <v>1</v>
      </c>
      <c r="E45" t="s">
        <v>0</v>
      </c>
      <c r="J45" t="s">
        <v>2</v>
      </c>
      <c r="K45" t="s">
        <v>64</v>
      </c>
      <c r="N45" t="s">
        <v>82</v>
      </c>
      <c r="O45" t="s">
        <v>83</v>
      </c>
      <c r="S45" t="s">
        <v>15</v>
      </c>
      <c r="T45" t="s">
        <v>10</v>
      </c>
    </row>
    <row r="46" spans="1:21" x14ac:dyDescent="0.25">
      <c r="A46" t="s">
        <v>3</v>
      </c>
      <c r="D46">
        <f>D4</f>
        <v>1</v>
      </c>
      <c r="E46" t="s">
        <v>65</v>
      </c>
      <c r="F46">
        <f>SUM(C3)</f>
        <v>1</v>
      </c>
      <c r="J46">
        <f>SUM($E$5)</f>
        <v>0</v>
      </c>
      <c r="K46" t="s">
        <v>65</v>
      </c>
      <c r="L46">
        <f>SUM(D4,C6:D6)*0.5</f>
        <v>1</v>
      </c>
      <c r="M46" t="s">
        <v>84</v>
      </c>
      <c r="N46">
        <f>SUM(C15:C16)</f>
        <v>0</v>
      </c>
      <c r="O46" t="s">
        <v>65</v>
      </c>
      <c r="P46">
        <v>0</v>
      </c>
      <c r="R46" t="s">
        <v>89</v>
      </c>
      <c r="S46">
        <f>SUM(C21)</f>
        <v>0</v>
      </c>
      <c r="T46" t="s">
        <v>65</v>
      </c>
      <c r="U46">
        <v>0</v>
      </c>
    </row>
    <row r="47" spans="1:21" x14ac:dyDescent="0.25">
      <c r="D47">
        <f>SUM(D4:G4)</f>
        <v>1</v>
      </c>
      <c r="E47" t="s">
        <v>65</v>
      </c>
      <c r="F47">
        <f>SUM(C3:F3)</f>
        <v>1</v>
      </c>
      <c r="I47" t="s">
        <v>71</v>
      </c>
      <c r="J47">
        <f>SUM(C5:F5)</f>
        <v>1</v>
      </c>
      <c r="K47" t="s">
        <v>65</v>
      </c>
      <c r="L47">
        <f>SUM(D4,C6:D6)*0.5</f>
        <v>1</v>
      </c>
      <c r="N47">
        <f>SUM(C15:C16,D15)</f>
        <v>0</v>
      </c>
      <c r="P47">
        <f>SUM(C6,C12:C13)</f>
        <v>2</v>
      </c>
      <c r="R47" t="s">
        <v>67</v>
      </c>
      <c r="S47">
        <f>SUM(C21,I21)</f>
        <v>1</v>
      </c>
      <c r="T47" t="s">
        <v>65</v>
      </c>
      <c r="U47">
        <f>SUM(D17,G17)</f>
        <v>1</v>
      </c>
    </row>
    <row r="48" spans="1:21" x14ac:dyDescent="0.25">
      <c r="D48">
        <f>SUM(D4,G4,J4)</f>
        <v>1</v>
      </c>
      <c r="E48" t="s">
        <v>65</v>
      </c>
      <c r="F48">
        <f>SUM(C3:I3)</f>
        <v>1</v>
      </c>
      <c r="J48">
        <f>SUM(C5:G5)</f>
        <v>1</v>
      </c>
      <c r="K48" t="s">
        <v>65</v>
      </c>
      <c r="L48">
        <f>SUM(D4,C6:D6,F6)*0.5</f>
        <v>1</v>
      </c>
      <c r="N48">
        <f>SUM(C15:D15,C16,E16)</f>
        <v>0</v>
      </c>
      <c r="P48">
        <f>SUM(C6:D6,C12:D12,C13)</f>
        <v>2</v>
      </c>
      <c r="S48" t="s">
        <v>16</v>
      </c>
      <c r="T48" t="s">
        <v>90</v>
      </c>
    </row>
    <row r="49" spans="4:21" x14ac:dyDescent="0.25">
      <c r="D49">
        <f>SUM(D4,G4,J4,M4)</f>
        <v>1</v>
      </c>
      <c r="E49" t="s">
        <v>65</v>
      </c>
      <c r="F49">
        <f>SUM(C3:L3)</f>
        <v>1</v>
      </c>
      <c r="J49">
        <f>SUM(C5:H5)</f>
        <v>1</v>
      </c>
      <c r="K49" t="s">
        <v>65</v>
      </c>
      <c r="L49">
        <f>SUM(D4,G4,C6:G6)*0.5</f>
        <v>1</v>
      </c>
      <c r="M49" t="s">
        <v>75</v>
      </c>
      <c r="N49">
        <f>SUM(C15:D15,C16,E16,F15:F16)</f>
        <v>1</v>
      </c>
      <c r="P49">
        <f>SUM(C6:D7,C12:C13,D12)</f>
        <v>2</v>
      </c>
      <c r="R49" t="s">
        <v>84</v>
      </c>
      <c r="S49">
        <f>SUM(C23)</f>
        <v>0</v>
      </c>
      <c r="T49" t="s">
        <v>65</v>
      </c>
      <c r="U49">
        <v>0</v>
      </c>
    </row>
    <row r="50" spans="4:21" x14ac:dyDescent="0.25">
      <c r="I50" t="s">
        <v>67</v>
      </c>
      <c r="J50">
        <f>SUM(C5:I5)</f>
        <v>1</v>
      </c>
      <c r="K50" t="s">
        <v>68</v>
      </c>
      <c r="L50">
        <f>SUM(D4,G4,C6:D6,F6:G6)*0.5</f>
        <v>1</v>
      </c>
      <c r="N50">
        <f>SUM(C15:D15,C16,E16,F15:F16,G15)</f>
        <v>1</v>
      </c>
      <c r="P50">
        <f>SUM(C6:D6,F6,C12:F12,F13,C13)</f>
        <v>2</v>
      </c>
      <c r="R50" t="s">
        <v>75</v>
      </c>
      <c r="S50">
        <f>SUM(C23,F23)</f>
        <v>0</v>
      </c>
      <c r="T50" t="s">
        <v>65</v>
      </c>
      <c r="U50">
        <f>SUM(C11:D11,C9:E9,C15:D15,C16)/3</f>
        <v>0</v>
      </c>
    </row>
    <row r="51" spans="4:21" x14ac:dyDescent="0.25">
      <c r="D51" t="s">
        <v>4</v>
      </c>
      <c r="E51" t="s">
        <v>3</v>
      </c>
      <c r="J51">
        <f>SUM(C5:J5)</f>
        <v>1</v>
      </c>
      <c r="K51" t="s">
        <v>68</v>
      </c>
      <c r="L51">
        <f>SUM(D4,G4,C6:D6,F6:G6,I6)*0.5</f>
        <v>1</v>
      </c>
      <c r="N51">
        <f>SUM(C15:D15,C16,E16:F16,F15:G15,H16)</f>
        <v>1</v>
      </c>
      <c r="P51">
        <f>SUM(C6:D6,F6:G6,C12:G12,F13,C13)</f>
        <v>2</v>
      </c>
      <c r="R51" t="s">
        <v>76</v>
      </c>
      <c r="S51">
        <f>SUM(C23,F23,I23)</f>
        <v>1</v>
      </c>
      <c r="T51" t="s">
        <v>65</v>
      </c>
      <c r="U51">
        <f>SUM(C9:H9,C11:D11,F11:G11,C15:D15,F15:G15,H16,E16:F16,C16)/3</f>
        <v>1</v>
      </c>
    </row>
    <row r="52" spans="4:21" x14ac:dyDescent="0.25">
      <c r="D52">
        <f>SUM(D7)</f>
        <v>0</v>
      </c>
      <c r="E52" t="s">
        <v>65</v>
      </c>
      <c r="F52">
        <f>SUM(C6)</f>
        <v>1</v>
      </c>
      <c r="J52">
        <f>SUM(C5:K5)</f>
        <v>1</v>
      </c>
      <c r="K52" t="s">
        <v>65</v>
      </c>
      <c r="L52">
        <f>SUM(D4,G4,J4,C6:D6,F6:G6,I6:J6)*0.5</f>
        <v>1</v>
      </c>
      <c r="M52" t="s">
        <v>76</v>
      </c>
      <c r="N52">
        <f>SUM(C15:D15,C16,E16:F16,F15:G15,H16,I15:I16)</f>
        <v>1</v>
      </c>
      <c r="P52">
        <f>SUM(C6:D6,F6:G6,C12:G12,F13,C13)</f>
        <v>2</v>
      </c>
      <c r="R52" t="s">
        <v>72</v>
      </c>
      <c r="S52">
        <f>SUM(C23,F23,I23,L23)</f>
        <v>1</v>
      </c>
      <c r="T52" t="s">
        <v>65</v>
      </c>
      <c r="U52">
        <f>SUM(C9:K9,C11:D11,F11:G11,I11:J11,C15:D15,F15:G15,I15:J15,K16,H16:I16,E16:F16,C16)/3</f>
        <v>1</v>
      </c>
    </row>
    <row r="53" spans="4:21" x14ac:dyDescent="0.25">
      <c r="D53">
        <f>SUM(C6,D6,F6)</f>
        <v>1</v>
      </c>
      <c r="E53" t="s">
        <v>65</v>
      </c>
      <c r="F53">
        <f>SUM(C6:D6)</f>
        <v>1</v>
      </c>
      <c r="I53" t="s">
        <v>69</v>
      </c>
      <c r="J53">
        <f>SUM(C5:L5)</f>
        <v>1</v>
      </c>
      <c r="K53" t="s">
        <v>65</v>
      </c>
      <c r="L53">
        <f>SUM(D4,G4,J4,C6:D6,F6:G6,I6:J6)*0.5</f>
        <v>1</v>
      </c>
      <c r="N53">
        <f>SUM(C15:D15,F15:G15,I15:J15,H16:I16,E16:F16,C16)</f>
        <v>1</v>
      </c>
      <c r="P53">
        <f>SUM(C6:D6,F6:G6,I6,C12:I12,I13,F13,C13)</f>
        <v>2</v>
      </c>
      <c r="S53" t="s">
        <v>17</v>
      </c>
      <c r="T53" t="s">
        <v>91</v>
      </c>
    </row>
    <row r="54" spans="4:21" x14ac:dyDescent="0.25">
      <c r="D54">
        <f>SUM(C6:D6,F6:G6)</f>
        <v>1</v>
      </c>
      <c r="E54" t="s">
        <v>65</v>
      </c>
      <c r="F54">
        <f>SUM(C6:D6,F6)</f>
        <v>1</v>
      </c>
      <c r="J54">
        <f>SUM(C5:M5)</f>
        <v>1</v>
      </c>
      <c r="K54" t="s">
        <v>65</v>
      </c>
      <c r="L54">
        <f>SUM(D4,G4,J4,C6:D6,F6:G6,I6:J6,L6)*0.5</f>
        <v>1</v>
      </c>
      <c r="N54">
        <f>SUM(C15:D15,F15:G15,I15:J15,K16,I16,H16,F16,E16,C16)</f>
        <v>1</v>
      </c>
      <c r="P54">
        <f>SUM(C6:D6,F6:G6,I6:J6,C12:J12,I13,F13,C13)</f>
        <v>2</v>
      </c>
      <c r="R54" t="s">
        <v>84</v>
      </c>
      <c r="S54">
        <f>SUM(D24)</f>
        <v>0</v>
      </c>
      <c r="T54" t="s">
        <v>65</v>
      </c>
      <c r="U54">
        <v>0</v>
      </c>
    </row>
    <row r="55" spans="4:21" x14ac:dyDescent="0.25">
      <c r="D55">
        <f>SUM(C6:D6,F6:G6,I6)</f>
        <v>1</v>
      </c>
      <c r="E55" t="s">
        <v>65</v>
      </c>
      <c r="F55">
        <f>SUM(C6:D6,F6:G6)</f>
        <v>1</v>
      </c>
      <c r="J55">
        <f>SUM(C5:N5)</f>
        <v>1</v>
      </c>
      <c r="K55" t="s">
        <v>65</v>
      </c>
      <c r="L55">
        <f>SUM(D4,G4,J4,M4,C6:D6,F6:G6,I6:J6,L6:M6)*0.5</f>
        <v>1</v>
      </c>
      <c r="M55" t="s">
        <v>72</v>
      </c>
      <c r="N55">
        <f>SUM(C15:D15,F15:G15,I15:J15,L15,K16:L16,H16:I16,E16:F16,C16)</f>
        <v>1</v>
      </c>
      <c r="P55">
        <f>SUM(C6:D6,F6:G6,I6:J6,C12:K12,I13,F13,C13)</f>
        <v>2</v>
      </c>
      <c r="R55" t="s">
        <v>75</v>
      </c>
      <c r="S55">
        <f>SUM(D24,G24)</f>
        <v>0</v>
      </c>
      <c r="T55" t="s">
        <v>65</v>
      </c>
      <c r="U55">
        <f>SUM(C11:D11,F11,D8,C9:F9)</f>
        <v>1</v>
      </c>
    </row>
    <row r="56" spans="4:21" x14ac:dyDescent="0.25">
      <c r="D56">
        <f>SUM(C6:D6,F6:G6,I6:J6)</f>
        <v>1</v>
      </c>
      <c r="E56" t="s">
        <v>65</v>
      </c>
      <c r="F56">
        <f>SUM(C6:D6,F6:G6,I6)</f>
        <v>1</v>
      </c>
      <c r="N56">
        <f>SUM(C15:D15,F15:G15,I15:J15,L15:M15,K16:L16,H16:I16,E16:F16,C16)</f>
        <v>1</v>
      </c>
      <c r="P56">
        <f>SUM(C6:D6,F6:G6,I6:J6,L6,C12:L12,L13,I13,F13,C13)</f>
        <v>2</v>
      </c>
      <c r="R56" t="s">
        <v>76</v>
      </c>
      <c r="S56">
        <f>SUM(D24,G24,J24)</f>
        <v>1</v>
      </c>
      <c r="T56" t="s">
        <v>65</v>
      </c>
      <c r="U56">
        <f>SUM(D8,G8,C11:D11,F11:G11,I11,C9:I9)</f>
        <v>3</v>
      </c>
    </row>
    <row r="57" spans="4:21" x14ac:dyDescent="0.25">
      <c r="D57">
        <f>SUM(C6:D6,F6:G6,I6:J6,L6)</f>
        <v>1</v>
      </c>
      <c r="E57" t="s">
        <v>65</v>
      </c>
      <c r="F57">
        <f>SUM(C6:D6,F6:G6,I6:J6)</f>
        <v>1</v>
      </c>
      <c r="J57" t="s">
        <v>8</v>
      </c>
      <c r="K57" t="s">
        <v>74</v>
      </c>
      <c r="N57">
        <f>SUM(C15:D15,F15:G15,I15:J15,L15:M15,N16,K16:L16,H16:I16,E16:F16,C16)</f>
        <v>1</v>
      </c>
      <c r="P57">
        <f>SUM(C6:D6,F6:G6,I6:J6,L6:M6,C12:M12,L13,I13,F13,C13)</f>
        <v>2</v>
      </c>
      <c r="R57" t="s">
        <v>72</v>
      </c>
      <c r="S57">
        <f>SUM(D24,G24,J24,M24)</f>
        <v>1</v>
      </c>
      <c r="T57" t="s">
        <v>65</v>
      </c>
      <c r="U57">
        <f>SUM(D8,G8,J8,C11:D11,F11:G11,I11:J11,L11,C9:L9)</f>
        <v>3</v>
      </c>
    </row>
    <row r="58" spans="4:21" x14ac:dyDescent="0.25">
      <c r="D58">
        <f>SUM(C6:D6,F6:G6,I6:J6,L6:M6)</f>
        <v>1</v>
      </c>
      <c r="E58" t="s">
        <v>65</v>
      </c>
      <c r="F58">
        <f>SUM(C6:D6,F6:G6,I6:J6,L6)</f>
        <v>1</v>
      </c>
      <c r="I58" t="s">
        <v>75</v>
      </c>
      <c r="J58">
        <f>SUM(F11)</f>
        <v>0</v>
      </c>
      <c r="K58">
        <f>SUM(D76,F66)*0.5</f>
        <v>0.5</v>
      </c>
      <c r="N58" t="s">
        <v>10</v>
      </c>
      <c r="O58" t="s">
        <v>85</v>
      </c>
      <c r="S58" t="s">
        <v>18</v>
      </c>
      <c r="T58" t="s">
        <v>92</v>
      </c>
    </row>
    <row r="59" spans="4:21" x14ac:dyDescent="0.25">
      <c r="D59" t="s">
        <v>5</v>
      </c>
      <c r="E59" t="s">
        <v>66</v>
      </c>
      <c r="J59">
        <f>SUM(F11:G11)</f>
        <v>1</v>
      </c>
      <c r="K59">
        <f>SUM(F70,D77)*0.5</f>
        <v>1</v>
      </c>
      <c r="M59" t="s">
        <v>84</v>
      </c>
      <c r="N59">
        <f>SUM(D17)</f>
        <v>0</v>
      </c>
      <c r="O59" t="s">
        <v>65</v>
      </c>
      <c r="P59">
        <f>SUM(C13,C12,C15:C16)*0.5</f>
        <v>0.5</v>
      </c>
      <c r="R59" t="s">
        <v>89</v>
      </c>
      <c r="S59">
        <f>SUM(C25:E25)</f>
        <v>0</v>
      </c>
      <c r="T59" t="s">
        <v>68</v>
      </c>
      <c r="U59">
        <v>0</v>
      </c>
    </row>
    <row r="60" spans="4:21" x14ac:dyDescent="0.25">
      <c r="D60">
        <f>SUM(D8)</f>
        <v>0</v>
      </c>
      <c r="E60" t="s">
        <v>65</v>
      </c>
      <c r="F60">
        <f>SUM(C12:C13)</f>
        <v>1</v>
      </c>
      <c r="I60" t="s">
        <v>76</v>
      </c>
      <c r="J60">
        <f>SUM(F11:G11,I11)</f>
        <v>1</v>
      </c>
      <c r="K60">
        <f>SUM(D79,F69)*0.5</f>
        <v>1</v>
      </c>
      <c r="M60" t="s">
        <v>75</v>
      </c>
      <c r="N60">
        <f>SUM(D17,G17)</f>
        <v>1</v>
      </c>
      <c r="P60">
        <f>SUM(C12:F12,C13,F13,C15:D15,C16,E16:F16,F15)*0.5</f>
        <v>1</v>
      </c>
      <c r="R60" t="s">
        <v>71</v>
      </c>
      <c r="S60">
        <f>SUM(C25:F25)</f>
        <v>0</v>
      </c>
      <c r="T60" t="s">
        <v>68</v>
      </c>
      <c r="U60">
        <f>SUM(C5:E5,C7:D7,C12:E12,C13,C15:D15,E16,C16)/4</f>
        <v>0.25</v>
      </c>
    </row>
    <row r="61" spans="4:21" x14ac:dyDescent="0.25">
      <c r="D61">
        <f>SUM(D8,G8)</f>
        <v>1</v>
      </c>
      <c r="F61">
        <f>SUM(C12:C13,D12:F12,F13)</f>
        <v>1</v>
      </c>
      <c r="J61">
        <f>SUM(I11:J11,F11:G11,C11:D11)</f>
        <v>1</v>
      </c>
      <c r="K61">
        <f>SUM(F70,D80)*0.5</f>
        <v>1</v>
      </c>
      <c r="M61" t="s">
        <v>76</v>
      </c>
      <c r="N61">
        <f>SUM(D17,G17,J17)</f>
        <v>1</v>
      </c>
      <c r="P61">
        <f>SUM(C12:I12,I13,F13,C13,C15:D15,F15:G15,I15,H16:I16,E16:F16,C16)*0.5</f>
        <v>1</v>
      </c>
      <c r="S61">
        <f>SUM(C25:G25)</f>
        <v>0</v>
      </c>
      <c r="T61" t="s">
        <v>68</v>
      </c>
      <c r="U61">
        <f>SUM(C5:E5,C7:D7,C12:E12,C13,C15:D15,E16,C16,F16,F15,F12,F13,F7,F5)/4</f>
        <v>0.75</v>
      </c>
    </row>
    <row r="62" spans="4:21" x14ac:dyDescent="0.25">
      <c r="D62">
        <f>SUM(D8,G8,J8)</f>
        <v>1</v>
      </c>
      <c r="E62" t="s">
        <v>65</v>
      </c>
      <c r="F62">
        <f>SUM(C12:I12,I13,F13,C13)</f>
        <v>1</v>
      </c>
      <c r="I62" t="s">
        <v>72</v>
      </c>
      <c r="J62">
        <f>SUM(C11:D11,F11:G11,I11:J11,L11)</f>
        <v>1</v>
      </c>
      <c r="K62">
        <f>SUM(F72,D82)*0.5</f>
        <v>1</v>
      </c>
      <c r="M62" t="s">
        <v>72</v>
      </c>
      <c r="N62">
        <f>SUM(D17,G17,J17,M17)</f>
        <v>1</v>
      </c>
      <c r="P62">
        <f>SUM(C12:L12,L13,I13,F13,C13,C15:D15,F15:G15,I15:J15,L15,K16:L16,H16:I16,E16:F16,C16)*0.5</f>
        <v>1</v>
      </c>
      <c r="S62">
        <f>SUM(C25:H25)</f>
        <v>0</v>
      </c>
      <c r="T62" t="s">
        <v>68</v>
      </c>
      <c r="U62">
        <f>SUM(G12,C5:E5,C7:D7,C12:E12,C13,C15:D15,E16,C16,F16,F15,F12,F13,F7,F5,G15,G7,G5)/4</f>
        <v>1</v>
      </c>
    </row>
    <row r="63" spans="4:21" x14ac:dyDescent="0.25">
      <c r="D63">
        <f>SUM(D8,G8,J8,M8)</f>
        <v>1</v>
      </c>
      <c r="F63">
        <f>SUM(C12:L12,L13,I13,F13,C13)</f>
        <v>1</v>
      </c>
      <c r="J63">
        <f>SUM(C11:D11,F11:G11,I11:J11,L11:M11)</f>
        <v>1</v>
      </c>
      <c r="K63">
        <f>SUM(D83,F73)*0.5</f>
        <v>1</v>
      </c>
      <c r="N63" t="s">
        <v>11</v>
      </c>
      <c r="O63" t="s">
        <v>86</v>
      </c>
      <c r="R63" t="s">
        <v>67</v>
      </c>
      <c r="S63">
        <f>SUM(C25:I25)</f>
        <v>0</v>
      </c>
      <c r="T63" t="s">
        <v>68</v>
      </c>
      <c r="U63">
        <f>SUM(C5:E5,C7:D7,C12:E12,C13,C15:D15,E16,C16,F16,F15,F12,F13,F7,F5,G15,G7,G5,H16,G12:H12,H5)/4</f>
        <v>1</v>
      </c>
    </row>
    <row r="64" spans="4:21" x14ac:dyDescent="0.25">
      <c r="D64" t="s">
        <v>6</v>
      </c>
      <c r="E64" t="s">
        <v>9</v>
      </c>
      <c r="J64" t="s">
        <v>9</v>
      </c>
      <c r="K64" t="s">
        <v>80</v>
      </c>
      <c r="M64" t="s">
        <v>75</v>
      </c>
      <c r="N64">
        <f>SUM(F18)</f>
        <v>0</v>
      </c>
      <c r="O64" t="s">
        <v>65</v>
      </c>
      <c r="P64">
        <f>SUM(C10:E10,D17)*0.5</f>
        <v>0</v>
      </c>
      <c r="S64">
        <f>SUM(C25:J25)</f>
        <v>1</v>
      </c>
      <c r="T64" t="s">
        <v>68</v>
      </c>
      <c r="U64">
        <f>SUM(C5:E5,C7:D7,C12:E12,C13,C15:D15,E16,C16,F16,F15,F12,F13,F7,F5,G15,G7,G5,H16,G12:H12,H5,I16,I15,I12,I7,I5)/4</f>
        <v>1</v>
      </c>
    </row>
    <row r="65" spans="3:21" x14ac:dyDescent="0.25">
      <c r="D65">
        <f>SUM(E9)</f>
        <v>0</v>
      </c>
      <c r="E65" t="s">
        <v>65</v>
      </c>
      <c r="F65">
        <f>SUM(C14:D14)</f>
        <v>1</v>
      </c>
      <c r="J65">
        <f>SUM(C14)</f>
        <v>0</v>
      </c>
      <c r="K65" t="s">
        <v>65</v>
      </c>
      <c r="L65">
        <v>0</v>
      </c>
      <c r="M65" t="s">
        <v>72</v>
      </c>
      <c r="N65">
        <f>SUM(F18,L18)</f>
        <v>1</v>
      </c>
      <c r="P65">
        <f>SUM(C10:K10,D17,G17,J17)*0.5</f>
        <v>1</v>
      </c>
      <c r="S65">
        <f>SUM(C25:K25)</f>
        <v>1</v>
      </c>
      <c r="T65" t="s">
        <v>68</v>
      </c>
      <c r="U65">
        <f>SUM(C5:E5,C7:D7,C12:E12,C13,C15:D15,E16,C16,F16,F15,F12,F13,F7,F5,G15,G7,G5,H16,G12:H12,H5,I16,I15,I12,I7,I5,J15,J12,J7,J5)/4</f>
        <v>1</v>
      </c>
    </row>
    <row r="66" spans="3:21" x14ac:dyDescent="0.25">
      <c r="C66" t="s">
        <v>71</v>
      </c>
      <c r="D66">
        <f>SUM(C9:F9)</f>
        <v>1</v>
      </c>
      <c r="E66" t="s">
        <v>65</v>
      </c>
      <c r="F66">
        <f>SUM(C14:E14)</f>
        <v>1</v>
      </c>
      <c r="J66">
        <f>SUM(C14:D14)</f>
        <v>1</v>
      </c>
      <c r="K66" t="s">
        <v>65</v>
      </c>
      <c r="L66">
        <f>SUM(C12:C13)</f>
        <v>1</v>
      </c>
      <c r="N66" t="s">
        <v>12</v>
      </c>
      <c r="O66" t="s">
        <v>87</v>
      </c>
      <c r="R66" t="s">
        <v>69</v>
      </c>
      <c r="S66">
        <f>SUM(C25:L25)</f>
        <v>1</v>
      </c>
      <c r="T66" t="s">
        <v>68</v>
      </c>
      <c r="U66">
        <f>SUM(C5:E5,C7:D7,C12:E12,C13,C15:D15,E16,C16,F16,F15,F12,F13,F7,F5,G15,G7,G5,H16,G12:H12,H5,I16,I15,I12,I7,I5,J15,J12,J7,J5,K16,K12)/4</f>
        <v>1</v>
      </c>
    </row>
    <row r="67" spans="3:21" x14ac:dyDescent="0.25">
      <c r="D67">
        <f>SUM(C9:G9)</f>
        <v>1</v>
      </c>
      <c r="E67" t="s">
        <v>65</v>
      </c>
      <c r="F67">
        <f>SUM(C14:F14)</f>
        <v>1</v>
      </c>
      <c r="J67">
        <f>SUM(C14:E14)</f>
        <v>1</v>
      </c>
      <c r="K67" t="s">
        <v>65</v>
      </c>
      <c r="L67">
        <f>SUM(C12:D12,C13)</f>
        <v>1</v>
      </c>
      <c r="M67" t="s">
        <v>84</v>
      </c>
      <c r="N67">
        <f>SUM(D19)</f>
        <v>0</v>
      </c>
      <c r="O67" t="s">
        <v>65</v>
      </c>
      <c r="P67">
        <v>0</v>
      </c>
      <c r="S67">
        <f>SUM(C25:M25)</f>
        <v>1</v>
      </c>
      <c r="T67" t="s">
        <v>68</v>
      </c>
      <c r="U67">
        <f>SUM(C5:E5,C7:D7,C12:E12,C13,C15:D15,E16,C16,F16,F15,F12,F13,F7,F5,G15,G7,G5,H16,G12:H12,H5,I16,I15,I12,I7,I5,J15,J12,J7,J5,K16,K12,L16,L12,L15,L7,L5)/4</f>
        <v>1</v>
      </c>
    </row>
    <row r="68" spans="3:21" x14ac:dyDescent="0.25">
      <c r="D68">
        <f>SUM(C9:H9)</f>
        <v>1</v>
      </c>
      <c r="E68" t="s">
        <v>65</v>
      </c>
      <c r="F68">
        <f>SUM(C14:G14)</f>
        <v>1</v>
      </c>
      <c r="I68" t="s">
        <v>75</v>
      </c>
      <c r="J68">
        <f>SUM(C14:F14)</f>
        <v>1</v>
      </c>
      <c r="K68" t="s">
        <v>65</v>
      </c>
      <c r="L68">
        <f>SUM(C12:E12,C13)</f>
        <v>1</v>
      </c>
      <c r="M68" t="s">
        <v>75</v>
      </c>
      <c r="N68">
        <f>SUM(D19,G19)</f>
        <v>0</v>
      </c>
      <c r="P68">
        <f>SUM(D17,C11:D11,F11)*0.5</f>
        <v>0</v>
      </c>
      <c r="S68">
        <f>SUM(C25:N25)</f>
        <v>1</v>
      </c>
      <c r="T68" t="s">
        <v>68</v>
      </c>
      <c r="U68">
        <f>SUM(C5:E5,C7:D7,C12:E12,C13,C15:D15,E16,C16,F16,F15,F12,F13,F7,F5,G15,G7,G5,H16,G12:H12,H5,I16,I15,I12,I7,I5,J15,J12,J7,J5,K16,K12,L16,L12,L15,L7,L5,M15,M12,M7,M5)/4</f>
        <v>1</v>
      </c>
    </row>
    <row r="69" spans="3:21" x14ac:dyDescent="0.25">
      <c r="C69" t="s">
        <v>67</v>
      </c>
      <c r="D69">
        <f>SUM(C9:I9)</f>
        <v>1</v>
      </c>
      <c r="E69" t="s">
        <v>65</v>
      </c>
      <c r="F69">
        <f>SUM(C14:H14)</f>
        <v>1</v>
      </c>
      <c r="J69">
        <f>SUM(C14:G14)</f>
        <v>1</v>
      </c>
      <c r="K69" t="s">
        <v>65</v>
      </c>
      <c r="L69">
        <f>SUM(C12:F12,C13,F13)</f>
        <v>1</v>
      </c>
      <c r="M69" t="s">
        <v>76</v>
      </c>
      <c r="N69">
        <f>SUM(D19,G19,J19)</f>
        <v>0</v>
      </c>
      <c r="P69">
        <f>SUM(C11:D11,F11:G11,I11,D17,G17)*0.5</f>
        <v>1</v>
      </c>
      <c r="S69" t="s">
        <v>19</v>
      </c>
      <c r="T69" t="s">
        <v>93</v>
      </c>
    </row>
    <row r="70" spans="3:21" x14ac:dyDescent="0.25">
      <c r="D70">
        <f>SUM(C9:J9)</f>
        <v>1</v>
      </c>
      <c r="E70" t="s">
        <v>65</v>
      </c>
      <c r="F70">
        <f>SUM(C14:I14)</f>
        <v>1</v>
      </c>
      <c r="J70">
        <f>SUM(C14:H14)</f>
        <v>1</v>
      </c>
      <c r="K70" t="s">
        <v>65</v>
      </c>
      <c r="L70">
        <f>SUM(C12:G12,F13,C13)</f>
        <v>1</v>
      </c>
      <c r="M70" t="s">
        <v>72</v>
      </c>
      <c r="N70">
        <f>SUM(D19,G19,J19,M19)</f>
        <v>1</v>
      </c>
      <c r="P70">
        <f>SUM(C11:D11,F11:G11,I11:J11,L11,D17,G17,J17)*0.5</f>
        <v>1</v>
      </c>
      <c r="R70" t="s">
        <v>89</v>
      </c>
      <c r="S70">
        <f>SUM(C26:E26)</f>
        <v>0</v>
      </c>
      <c r="T70" t="s">
        <v>65</v>
      </c>
      <c r="U70">
        <v>0</v>
      </c>
    </row>
    <row r="71" spans="3:21" x14ac:dyDescent="0.25">
      <c r="D71">
        <f>SUM(C9:K9)</f>
        <v>1</v>
      </c>
      <c r="E71" t="s">
        <v>65</v>
      </c>
      <c r="F71">
        <f>SUM(C14:J14)</f>
        <v>1</v>
      </c>
      <c r="I71" t="s">
        <v>76</v>
      </c>
      <c r="J71">
        <f>SUM(C14:I14)</f>
        <v>1</v>
      </c>
      <c r="K71" t="s">
        <v>65</v>
      </c>
      <c r="L71">
        <f>SUM(C12:H12,F13,C13)</f>
        <v>1</v>
      </c>
      <c r="N71" t="s">
        <v>13</v>
      </c>
      <c r="O71" t="s">
        <v>88</v>
      </c>
      <c r="R71" t="s">
        <v>71</v>
      </c>
      <c r="S71">
        <f>SUM(C26:F26)</f>
        <v>0</v>
      </c>
      <c r="T71" t="s">
        <v>65</v>
      </c>
      <c r="U71">
        <f>SUM(C14:E14,C15:D15,C16,E16)/2</f>
        <v>0.5</v>
      </c>
    </row>
    <row r="72" spans="3:21" x14ac:dyDescent="0.25">
      <c r="C72" t="s">
        <v>72</v>
      </c>
      <c r="D72">
        <f>SUM(C9:L9)</f>
        <v>1</v>
      </c>
      <c r="E72" t="s">
        <v>65</v>
      </c>
      <c r="F72">
        <f>SUM(C14:K14)</f>
        <v>1</v>
      </c>
      <c r="J72">
        <f>SUM(C14:J14)</f>
        <v>1</v>
      </c>
      <c r="K72" t="s">
        <v>65</v>
      </c>
      <c r="L72">
        <f>SUM(C12:I12,I13,F13,C13)</f>
        <v>1</v>
      </c>
      <c r="M72" t="s">
        <v>71</v>
      </c>
      <c r="N72">
        <f>SUM(F20)</f>
        <v>0</v>
      </c>
      <c r="O72" t="s">
        <v>65</v>
      </c>
      <c r="P72">
        <f>SUM(C15:D15,E16,C16,C9:E9)*0.5</f>
        <v>0</v>
      </c>
      <c r="S72">
        <f>SUM(C26:G26)</f>
        <v>0</v>
      </c>
      <c r="T72" t="s">
        <v>65</v>
      </c>
      <c r="U72">
        <f>SUM(C14:F14,C15:D15,F15,E16:F16,C16)/2</f>
        <v>1</v>
      </c>
    </row>
    <row r="73" spans="3:21" x14ac:dyDescent="0.25">
      <c r="D73">
        <f>SUM(C9:M9)</f>
        <v>1</v>
      </c>
      <c r="E73" t="s">
        <v>65</v>
      </c>
      <c r="F73">
        <f>SUM(C14:L14)</f>
        <v>1</v>
      </c>
      <c r="J73">
        <f>SUM(C14:K14)</f>
        <v>1</v>
      </c>
      <c r="K73" t="s">
        <v>65</v>
      </c>
      <c r="L73">
        <f>SUM(C12:J12,I13,F13,C13)</f>
        <v>1</v>
      </c>
      <c r="M73" t="s">
        <v>69</v>
      </c>
      <c r="N73">
        <f>SUM(F20,L20)</f>
        <v>1</v>
      </c>
      <c r="O73" t="s">
        <v>65</v>
      </c>
      <c r="P73">
        <f>SUM(C9:K9,C15:D15,C16,E16:F16,F15:G15,H16:I16,I15:J15,K16)*0.5</f>
        <v>1</v>
      </c>
      <c r="S73">
        <f>SUM(C26:H26)</f>
        <v>0</v>
      </c>
      <c r="T73" t="s">
        <v>65</v>
      </c>
      <c r="U73">
        <f>SUM(C14:G14,F15:G15,C15:D15,C16,E16:F16)/2</f>
        <v>1</v>
      </c>
    </row>
    <row r="74" spans="3:21" x14ac:dyDescent="0.25">
      <c r="D74">
        <f>SUM(C9:N9)</f>
        <v>1</v>
      </c>
      <c r="E74" t="s">
        <v>65</v>
      </c>
      <c r="F74">
        <f>SUM(C9:M9)</f>
        <v>1</v>
      </c>
      <c r="I74" t="s">
        <v>72</v>
      </c>
      <c r="J74">
        <f>SUM(C14:L14)</f>
        <v>1</v>
      </c>
      <c r="K74" t="s">
        <v>65</v>
      </c>
      <c r="L74">
        <f>SUM(C12:K12,I13,F13,C13)</f>
        <v>1</v>
      </c>
      <c r="N74" t="s">
        <v>14</v>
      </c>
      <c r="O74" t="s">
        <v>10</v>
      </c>
      <c r="R74" t="s">
        <v>67</v>
      </c>
      <c r="S74">
        <f>SUM(C26:I26)</f>
        <v>0</v>
      </c>
      <c r="T74" t="s">
        <v>65</v>
      </c>
      <c r="U74">
        <f>SUM(C14:H14,C15:D15,F15:G15,H16,E16:F16,C16)/2</f>
        <v>1</v>
      </c>
    </row>
    <row r="75" spans="3:21" x14ac:dyDescent="0.25">
      <c r="D75" t="s">
        <v>7</v>
      </c>
      <c r="E75" t="s">
        <v>73</v>
      </c>
      <c r="J75">
        <f>SUM(C14:M14)</f>
        <v>1</v>
      </c>
      <c r="K75" t="s">
        <v>65</v>
      </c>
      <c r="L75">
        <f>SUM(C12:L12,L13,I13,F13,C13)</f>
        <v>1</v>
      </c>
      <c r="M75" t="s">
        <v>89</v>
      </c>
      <c r="N75">
        <f>SUM(C21)</f>
        <v>0</v>
      </c>
      <c r="O75" t="s">
        <v>65</v>
      </c>
      <c r="P75">
        <v>0</v>
      </c>
      <c r="S75">
        <f>SUM(C26:J26)</f>
        <v>1</v>
      </c>
      <c r="T75" t="s">
        <v>65</v>
      </c>
      <c r="U75">
        <f>SUM(C14:I14,I15,F15:G15,C15:D15,H16:I16,E16:F16,C16)/2</f>
        <v>1</v>
      </c>
    </row>
    <row r="76" spans="3:21" x14ac:dyDescent="0.25">
      <c r="D76">
        <f>SUM(C10:D10)</f>
        <v>0</v>
      </c>
      <c r="F76">
        <f>SUM(C14:E14)</f>
        <v>1</v>
      </c>
      <c r="J76">
        <f>SUM(C14:N14)</f>
        <v>1</v>
      </c>
      <c r="K76" t="s">
        <v>65</v>
      </c>
      <c r="L76">
        <f>SUM(C12:M12,L13,I13,F13,C13)</f>
        <v>1</v>
      </c>
      <c r="M76" t="s">
        <v>67</v>
      </c>
      <c r="N76">
        <f>SUM(C21,I21)</f>
        <v>1</v>
      </c>
      <c r="O76" t="s">
        <v>65</v>
      </c>
      <c r="P76">
        <f>SUM(G17,D17)</f>
        <v>1</v>
      </c>
      <c r="S76">
        <f>SUM(C26:K26)</f>
        <v>1</v>
      </c>
      <c r="T76" t="s">
        <v>65</v>
      </c>
      <c r="U76">
        <f>SUM(C14:J14,I15:J15,F15:G15,C15:D15,H16:I16,E16:F16,C16)/2</f>
        <v>1</v>
      </c>
    </row>
    <row r="77" spans="3:21" x14ac:dyDescent="0.25">
      <c r="C77" t="s">
        <v>71</v>
      </c>
      <c r="D77">
        <f>SUM(C10:F10)</f>
        <v>1</v>
      </c>
      <c r="F77">
        <f>SUM(C14:F14)</f>
        <v>1</v>
      </c>
      <c r="N77" t="s">
        <v>21</v>
      </c>
      <c r="O77" t="s">
        <v>4</v>
      </c>
      <c r="R77" t="s">
        <v>69</v>
      </c>
      <c r="S77">
        <f>SUM(C26:L26)</f>
        <v>1</v>
      </c>
      <c r="T77" t="s">
        <v>65</v>
      </c>
      <c r="U77">
        <f>SUM(C14:K14,I15:J15,F15:G15,E16:F16,C15:D15,C16,H16:I16,K16)/2</f>
        <v>1</v>
      </c>
    </row>
    <row r="78" spans="3:21" x14ac:dyDescent="0.25">
      <c r="D78">
        <f>SUM(C10:G10)</f>
        <v>1</v>
      </c>
      <c r="F78">
        <f>SUM(C14:G14)</f>
        <v>1</v>
      </c>
      <c r="M78" t="s">
        <v>89</v>
      </c>
      <c r="N78">
        <f>SUM(C28)</f>
        <v>0</v>
      </c>
      <c r="O78" t="s">
        <v>65</v>
      </c>
      <c r="P78">
        <v>0</v>
      </c>
      <c r="S78">
        <f>SUM(C26:M26)</f>
        <v>1</v>
      </c>
      <c r="T78" t="s">
        <v>65</v>
      </c>
      <c r="U78">
        <f>SUM(C14:L14,L15:L16,K16,I15:J15,H16:I16,F15:G15,E16:F16,C15:D15,C16)/2</f>
        <v>1</v>
      </c>
    </row>
    <row r="79" spans="3:21" x14ac:dyDescent="0.25">
      <c r="D79">
        <f>SUM(C10:H10)</f>
        <v>1</v>
      </c>
      <c r="F79">
        <f>SUM(C14:H14)</f>
        <v>1</v>
      </c>
      <c r="M79" t="s">
        <v>71</v>
      </c>
      <c r="N79">
        <f>SUM(C28,F28)</f>
        <v>0</v>
      </c>
      <c r="O79" t="s">
        <v>65</v>
      </c>
      <c r="P79">
        <f>SUM(C7:D7)</f>
        <v>0</v>
      </c>
      <c r="S79">
        <f>SUM(C26:N26)</f>
        <v>1</v>
      </c>
      <c r="T79" t="s">
        <v>65</v>
      </c>
      <c r="U79">
        <f>SUM(C14:M14,L15:M15,I15:J15,F15:G15,C15:D15,C16,E16:F16,H16:I16,K16:L16)/2</f>
        <v>1</v>
      </c>
    </row>
    <row r="80" spans="3:21" x14ac:dyDescent="0.25">
      <c r="C80" t="s">
        <v>67</v>
      </c>
      <c r="D80">
        <f>SUM(C10:I10)</f>
        <v>1</v>
      </c>
      <c r="F80">
        <f>SUM(C14:I14)</f>
        <v>1</v>
      </c>
      <c r="M80" t="s">
        <v>67</v>
      </c>
      <c r="N80">
        <f>SUM(C28,F28,I28)</f>
        <v>1</v>
      </c>
      <c r="O80" t="s">
        <v>65</v>
      </c>
      <c r="P80">
        <f>SUM(C7:D7,F7:G7)</f>
        <v>1</v>
      </c>
      <c r="S80" t="s">
        <v>20</v>
      </c>
      <c r="T80" t="s">
        <v>4</v>
      </c>
    </row>
    <row r="81" spans="1:21" x14ac:dyDescent="0.25">
      <c r="D81">
        <f>SUM(C10:J10)</f>
        <v>1</v>
      </c>
      <c r="F81">
        <f>SUM(C14:J14)</f>
        <v>1</v>
      </c>
      <c r="M81" t="s">
        <v>69</v>
      </c>
      <c r="N81">
        <f>SUM(C28,F28,I28,L28)</f>
        <v>1</v>
      </c>
      <c r="O81" t="s">
        <v>65</v>
      </c>
      <c r="P81">
        <f>SUM(C7:D7,F7:G7,I7:J7)</f>
        <v>1</v>
      </c>
      <c r="S81">
        <f>SUM(C27)</f>
        <v>0</v>
      </c>
      <c r="T81" t="s">
        <v>65</v>
      </c>
      <c r="U81">
        <v>0</v>
      </c>
    </row>
    <row r="82" spans="1:21" x14ac:dyDescent="0.25">
      <c r="D82">
        <f>SUM(C10:K10)</f>
        <v>1</v>
      </c>
      <c r="F82">
        <f>SUM(C14:K14)</f>
        <v>1</v>
      </c>
      <c r="S82">
        <f>SUM(C27,I27)</f>
        <v>1</v>
      </c>
      <c r="T82" t="s">
        <v>65</v>
      </c>
      <c r="U82">
        <f>SUM(C7:D7,F7:G7)</f>
        <v>1</v>
      </c>
    </row>
    <row r="83" spans="1:21" x14ac:dyDescent="0.25">
      <c r="C83" t="s">
        <v>69</v>
      </c>
      <c r="D83">
        <f>SUM(C10:L10)</f>
        <v>1</v>
      </c>
      <c r="F83">
        <f>SUM(C14:L14)</f>
        <v>1</v>
      </c>
    </row>
    <row r="84" spans="1:21" x14ac:dyDescent="0.25">
      <c r="D84">
        <f>SUM(C10:M10)</f>
        <v>1</v>
      </c>
      <c r="F84">
        <f>SUM(C14:M14)</f>
        <v>1</v>
      </c>
    </row>
    <row r="85" spans="1:21" x14ac:dyDescent="0.25">
      <c r="D85">
        <f>SUM(C10:N10)</f>
        <v>1</v>
      </c>
      <c r="F85">
        <f>SUM(C14:N14)</f>
        <v>1</v>
      </c>
    </row>
    <row r="87" spans="1:21" x14ac:dyDescent="0.25">
      <c r="A87" t="s">
        <v>97</v>
      </c>
    </row>
    <row r="88" spans="1:21" x14ac:dyDescent="0.25">
      <c r="C88" s="1" t="s">
        <v>26</v>
      </c>
      <c r="D88" s="1" t="s">
        <v>27</v>
      </c>
      <c r="E88" s="1" t="s">
        <v>28</v>
      </c>
      <c r="F88" s="2" t="s">
        <v>33</v>
      </c>
      <c r="G88" s="2" t="s">
        <v>34</v>
      </c>
      <c r="H88" s="2" t="s">
        <v>36</v>
      </c>
      <c r="I88" s="3" t="s">
        <v>37</v>
      </c>
      <c r="J88" s="3" t="s">
        <v>38</v>
      </c>
      <c r="K88" s="3" t="s">
        <v>35</v>
      </c>
      <c r="L88" s="4" t="s">
        <v>39</v>
      </c>
      <c r="M88" s="4" t="s">
        <v>40</v>
      </c>
      <c r="N88" s="4" t="s">
        <v>41</v>
      </c>
      <c r="Q88" s="4" t="s">
        <v>94</v>
      </c>
    </row>
    <row r="89" spans="1:21" x14ac:dyDescent="0.25">
      <c r="A89" t="s">
        <v>0</v>
      </c>
      <c r="C89">
        <v>1</v>
      </c>
      <c r="D89">
        <v>1</v>
      </c>
      <c r="E89">
        <v>1000</v>
      </c>
      <c r="F89">
        <v>10</v>
      </c>
      <c r="G89">
        <v>10</v>
      </c>
      <c r="H89">
        <v>1000</v>
      </c>
      <c r="I89">
        <v>100</v>
      </c>
      <c r="J89">
        <v>100</v>
      </c>
      <c r="K89">
        <v>1000</v>
      </c>
      <c r="L89">
        <v>1000</v>
      </c>
      <c r="M89">
        <v>1000</v>
      </c>
      <c r="N89">
        <v>1000</v>
      </c>
      <c r="Q89" t="s">
        <v>95</v>
      </c>
    </row>
    <row r="90" spans="1:21" x14ac:dyDescent="0.25">
      <c r="A90" t="s">
        <v>1</v>
      </c>
      <c r="C90">
        <v>1</v>
      </c>
      <c r="D90">
        <v>1</v>
      </c>
      <c r="E90">
        <v>1000</v>
      </c>
      <c r="F90">
        <v>10</v>
      </c>
      <c r="G90">
        <v>10</v>
      </c>
      <c r="H90">
        <v>1000</v>
      </c>
      <c r="I90">
        <v>100</v>
      </c>
      <c r="J90">
        <v>100</v>
      </c>
      <c r="K90">
        <v>1000</v>
      </c>
      <c r="L90">
        <v>1000</v>
      </c>
      <c r="M90">
        <v>1000</v>
      </c>
      <c r="N90">
        <v>1000</v>
      </c>
    </row>
    <row r="91" spans="1:21" x14ac:dyDescent="0.25">
      <c r="A91" t="s">
        <v>2</v>
      </c>
      <c r="C91">
        <v>10</v>
      </c>
      <c r="D91">
        <v>10</v>
      </c>
      <c r="E91">
        <v>1000</v>
      </c>
      <c r="F91">
        <v>1</v>
      </c>
      <c r="G91">
        <v>1</v>
      </c>
      <c r="H91">
        <v>1000</v>
      </c>
      <c r="I91">
        <v>100</v>
      </c>
      <c r="J91">
        <v>100</v>
      </c>
      <c r="K91">
        <v>1000</v>
      </c>
      <c r="L91">
        <v>1000</v>
      </c>
      <c r="M91">
        <v>1000</v>
      </c>
      <c r="N91">
        <v>1000</v>
      </c>
    </row>
    <row r="92" spans="1:21" x14ac:dyDescent="0.25">
      <c r="A92" t="s">
        <v>3</v>
      </c>
      <c r="C92">
        <v>1</v>
      </c>
      <c r="D92">
        <v>1</v>
      </c>
      <c r="E92">
        <v>1000</v>
      </c>
      <c r="F92">
        <v>10</v>
      </c>
      <c r="G92">
        <v>10</v>
      </c>
      <c r="H92">
        <v>1000</v>
      </c>
      <c r="I92">
        <v>100</v>
      </c>
      <c r="J92">
        <v>100</v>
      </c>
      <c r="K92">
        <v>1000</v>
      </c>
      <c r="L92">
        <v>1000</v>
      </c>
      <c r="M92">
        <v>1000</v>
      </c>
      <c r="N92">
        <v>1000</v>
      </c>
    </row>
    <row r="93" spans="1:21" x14ac:dyDescent="0.25">
      <c r="A93" t="s">
        <v>4</v>
      </c>
      <c r="C93">
        <v>10</v>
      </c>
      <c r="D93">
        <v>10</v>
      </c>
      <c r="E93">
        <v>1000</v>
      </c>
      <c r="F93">
        <v>1</v>
      </c>
      <c r="G93">
        <v>1</v>
      </c>
      <c r="H93">
        <v>1000</v>
      </c>
      <c r="I93">
        <v>100</v>
      </c>
      <c r="J93">
        <v>100</v>
      </c>
      <c r="K93">
        <v>1000</v>
      </c>
      <c r="L93">
        <v>1000</v>
      </c>
      <c r="M93">
        <v>1000</v>
      </c>
      <c r="N93">
        <v>1000</v>
      </c>
    </row>
    <row r="94" spans="1:21" x14ac:dyDescent="0.25">
      <c r="A94" t="s">
        <v>5</v>
      </c>
      <c r="C94">
        <v>10</v>
      </c>
      <c r="D94">
        <v>10</v>
      </c>
      <c r="E94">
        <v>1000</v>
      </c>
      <c r="F94">
        <v>1</v>
      </c>
      <c r="G94">
        <v>1</v>
      </c>
      <c r="H94">
        <v>1000</v>
      </c>
      <c r="I94">
        <v>100</v>
      </c>
      <c r="J94">
        <v>100</v>
      </c>
      <c r="K94">
        <v>1000</v>
      </c>
      <c r="L94">
        <v>1000</v>
      </c>
      <c r="M94">
        <v>1000</v>
      </c>
      <c r="N94">
        <v>1000</v>
      </c>
    </row>
    <row r="95" spans="1:21" x14ac:dyDescent="0.25">
      <c r="A95" t="s">
        <v>6</v>
      </c>
      <c r="C95">
        <v>10</v>
      </c>
      <c r="D95">
        <v>10</v>
      </c>
      <c r="E95">
        <v>1000</v>
      </c>
      <c r="F95">
        <v>1</v>
      </c>
      <c r="G95">
        <v>1</v>
      </c>
      <c r="H95">
        <v>1000</v>
      </c>
      <c r="I95">
        <v>100</v>
      </c>
      <c r="J95">
        <v>100</v>
      </c>
      <c r="K95">
        <v>1000</v>
      </c>
      <c r="L95">
        <v>1000</v>
      </c>
      <c r="M95">
        <v>1000</v>
      </c>
      <c r="N95">
        <v>1000</v>
      </c>
    </row>
    <row r="96" spans="1:21" x14ac:dyDescent="0.25">
      <c r="A96" t="s">
        <v>7</v>
      </c>
      <c r="C96">
        <v>10</v>
      </c>
      <c r="D96">
        <v>10</v>
      </c>
      <c r="E96">
        <v>1000</v>
      </c>
      <c r="F96">
        <v>1</v>
      </c>
      <c r="G96">
        <v>1</v>
      </c>
      <c r="H96">
        <v>1000</v>
      </c>
      <c r="I96">
        <v>100</v>
      </c>
      <c r="J96">
        <v>100</v>
      </c>
      <c r="K96">
        <v>1000</v>
      </c>
      <c r="L96">
        <v>1000</v>
      </c>
      <c r="M96">
        <v>1000</v>
      </c>
      <c r="N96">
        <v>1000</v>
      </c>
    </row>
    <row r="97" spans="1:14" x14ac:dyDescent="0.25">
      <c r="A97" t="s">
        <v>8</v>
      </c>
      <c r="C97">
        <v>10</v>
      </c>
      <c r="D97">
        <v>10</v>
      </c>
      <c r="E97">
        <v>1000</v>
      </c>
      <c r="F97">
        <v>1</v>
      </c>
      <c r="G97">
        <v>1</v>
      </c>
      <c r="H97">
        <v>1000</v>
      </c>
      <c r="I97">
        <v>100</v>
      </c>
      <c r="J97">
        <v>100</v>
      </c>
      <c r="K97">
        <v>1000</v>
      </c>
      <c r="L97">
        <v>1000</v>
      </c>
      <c r="M97">
        <v>1000</v>
      </c>
      <c r="N97">
        <v>1000</v>
      </c>
    </row>
    <row r="98" spans="1:14" x14ac:dyDescent="0.25">
      <c r="A98" s="3" t="s">
        <v>30</v>
      </c>
      <c r="C98">
        <v>1</v>
      </c>
      <c r="D98">
        <v>1</v>
      </c>
      <c r="E98">
        <v>1000</v>
      </c>
      <c r="F98">
        <v>10</v>
      </c>
      <c r="G98">
        <v>10</v>
      </c>
      <c r="H98">
        <v>1000</v>
      </c>
      <c r="I98">
        <v>100</v>
      </c>
      <c r="J98">
        <v>100</v>
      </c>
      <c r="K98">
        <v>1000</v>
      </c>
      <c r="L98">
        <v>1000</v>
      </c>
      <c r="M98">
        <v>1000</v>
      </c>
      <c r="N98">
        <v>1000</v>
      </c>
    </row>
    <row r="99" spans="1:14" x14ac:dyDescent="0.25">
      <c r="A99" s="3" t="s">
        <v>29</v>
      </c>
      <c r="C99">
        <v>1</v>
      </c>
      <c r="D99">
        <v>1</v>
      </c>
      <c r="E99">
        <v>1000</v>
      </c>
      <c r="F99">
        <v>10</v>
      </c>
      <c r="G99">
        <v>10</v>
      </c>
      <c r="H99">
        <v>1000</v>
      </c>
      <c r="I99">
        <v>100</v>
      </c>
      <c r="J99">
        <v>100</v>
      </c>
      <c r="K99">
        <v>1000</v>
      </c>
      <c r="L99">
        <v>1000</v>
      </c>
      <c r="M99">
        <v>1000</v>
      </c>
      <c r="N99">
        <v>1000</v>
      </c>
    </row>
    <row r="100" spans="1:14" x14ac:dyDescent="0.25">
      <c r="A100" t="s">
        <v>9</v>
      </c>
      <c r="C100">
        <v>1</v>
      </c>
      <c r="D100">
        <v>1</v>
      </c>
      <c r="E100">
        <v>1000</v>
      </c>
      <c r="F100">
        <v>10</v>
      </c>
      <c r="G100">
        <v>10</v>
      </c>
      <c r="H100">
        <v>1000</v>
      </c>
      <c r="I100">
        <v>100</v>
      </c>
      <c r="J100">
        <v>100</v>
      </c>
      <c r="K100">
        <v>1000</v>
      </c>
      <c r="L100">
        <v>1000</v>
      </c>
      <c r="M100">
        <v>1000</v>
      </c>
      <c r="N100">
        <v>1000</v>
      </c>
    </row>
    <row r="101" spans="1:14" x14ac:dyDescent="0.25">
      <c r="A101" s="3" t="s">
        <v>32</v>
      </c>
      <c r="C101">
        <v>10</v>
      </c>
      <c r="D101">
        <v>10</v>
      </c>
      <c r="E101">
        <v>1000</v>
      </c>
      <c r="F101">
        <v>1</v>
      </c>
      <c r="G101">
        <v>1</v>
      </c>
      <c r="H101">
        <v>1000</v>
      </c>
      <c r="I101">
        <v>100</v>
      </c>
      <c r="J101">
        <v>100</v>
      </c>
      <c r="K101">
        <v>1000</v>
      </c>
      <c r="L101">
        <v>1000</v>
      </c>
      <c r="M101">
        <v>1000</v>
      </c>
      <c r="N101">
        <v>1000</v>
      </c>
    </row>
    <row r="102" spans="1:14" x14ac:dyDescent="0.25">
      <c r="A102" s="3" t="s">
        <v>31</v>
      </c>
      <c r="C102">
        <v>10</v>
      </c>
      <c r="D102">
        <v>10</v>
      </c>
      <c r="E102">
        <v>1000</v>
      </c>
      <c r="F102">
        <v>1</v>
      </c>
      <c r="G102">
        <v>1</v>
      </c>
      <c r="H102">
        <v>1000</v>
      </c>
      <c r="I102">
        <v>100</v>
      </c>
      <c r="J102">
        <v>100</v>
      </c>
      <c r="K102">
        <v>1000</v>
      </c>
      <c r="L102">
        <v>1000</v>
      </c>
      <c r="M102">
        <v>1000</v>
      </c>
      <c r="N102">
        <v>1000</v>
      </c>
    </row>
    <row r="103" spans="1:14" x14ac:dyDescent="0.25">
      <c r="A103" t="s">
        <v>10</v>
      </c>
      <c r="C103">
        <v>1000</v>
      </c>
      <c r="D103">
        <v>1000</v>
      </c>
      <c r="E103">
        <v>1000</v>
      </c>
      <c r="F103">
        <v>10</v>
      </c>
      <c r="G103">
        <v>10</v>
      </c>
      <c r="H103">
        <v>1000</v>
      </c>
      <c r="I103">
        <v>1</v>
      </c>
      <c r="J103">
        <v>1</v>
      </c>
      <c r="K103">
        <v>1000</v>
      </c>
      <c r="L103">
        <v>10</v>
      </c>
      <c r="M103">
        <v>10</v>
      </c>
      <c r="N103">
        <v>1000</v>
      </c>
    </row>
    <row r="104" spans="1:14" x14ac:dyDescent="0.25">
      <c r="A104" t="s">
        <v>11</v>
      </c>
      <c r="C104">
        <v>1000</v>
      </c>
      <c r="D104">
        <v>1000</v>
      </c>
      <c r="E104">
        <v>1000</v>
      </c>
      <c r="F104">
        <v>10</v>
      </c>
      <c r="G104">
        <v>10</v>
      </c>
      <c r="H104">
        <v>1000</v>
      </c>
      <c r="I104">
        <v>1</v>
      </c>
      <c r="J104">
        <v>1</v>
      </c>
      <c r="K104">
        <v>1000</v>
      </c>
      <c r="L104">
        <v>10</v>
      </c>
      <c r="M104">
        <v>10</v>
      </c>
      <c r="N104">
        <v>1000</v>
      </c>
    </row>
    <row r="105" spans="1:14" x14ac:dyDescent="0.25">
      <c r="A105" t="s">
        <v>12</v>
      </c>
      <c r="C105">
        <v>1000</v>
      </c>
      <c r="D105">
        <v>1000</v>
      </c>
      <c r="E105">
        <v>1000</v>
      </c>
      <c r="F105">
        <v>100</v>
      </c>
      <c r="G105">
        <v>100</v>
      </c>
      <c r="H105">
        <v>1000</v>
      </c>
      <c r="I105">
        <v>10</v>
      </c>
      <c r="J105">
        <v>10</v>
      </c>
      <c r="K105">
        <v>1000</v>
      </c>
      <c r="L105">
        <v>1</v>
      </c>
      <c r="M105">
        <v>1</v>
      </c>
      <c r="N105">
        <v>1000</v>
      </c>
    </row>
    <row r="106" spans="1:14" x14ac:dyDescent="0.25">
      <c r="A106" s="8" t="s">
        <v>13</v>
      </c>
      <c r="C106">
        <v>1000</v>
      </c>
      <c r="D106">
        <v>1000</v>
      </c>
      <c r="E106">
        <v>1000</v>
      </c>
      <c r="F106">
        <v>10</v>
      </c>
      <c r="G106">
        <v>10</v>
      </c>
      <c r="H106">
        <v>1000</v>
      </c>
      <c r="I106">
        <v>1</v>
      </c>
      <c r="J106">
        <v>1</v>
      </c>
      <c r="K106">
        <v>1000</v>
      </c>
      <c r="L106">
        <v>10</v>
      </c>
      <c r="M106">
        <v>10</v>
      </c>
      <c r="N106">
        <v>1000</v>
      </c>
    </row>
    <row r="107" spans="1:14" x14ac:dyDescent="0.25">
      <c r="A107" s="8" t="s">
        <v>14</v>
      </c>
      <c r="C107">
        <v>1000</v>
      </c>
      <c r="D107">
        <v>1000</v>
      </c>
      <c r="E107">
        <v>1000</v>
      </c>
      <c r="F107">
        <v>100</v>
      </c>
      <c r="G107">
        <v>100</v>
      </c>
      <c r="H107">
        <v>1000</v>
      </c>
      <c r="I107">
        <v>10</v>
      </c>
      <c r="J107">
        <v>10</v>
      </c>
      <c r="K107">
        <v>1000</v>
      </c>
      <c r="L107">
        <v>1</v>
      </c>
      <c r="M107">
        <v>1</v>
      </c>
      <c r="N107">
        <v>1000</v>
      </c>
    </row>
    <row r="108" spans="1:14" x14ac:dyDescent="0.25">
      <c r="A108" s="8" t="s">
        <v>15</v>
      </c>
      <c r="C108">
        <v>1000</v>
      </c>
      <c r="D108">
        <v>1000</v>
      </c>
      <c r="E108">
        <v>1000</v>
      </c>
      <c r="F108">
        <v>100</v>
      </c>
      <c r="G108">
        <v>100</v>
      </c>
      <c r="H108">
        <v>1000</v>
      </c>
      <c r="I108">
        <v>10</v>
      </c>
      <c r="J108">
        <v>10</v>
      </c>
      <c r="K108">
        <v>1000</v>
      </c>
      <c r="L108">
        <v>1</v>
      </c>
      <c r="M108">
        <v>1</v>
      </c>
      <c r="N108">
        <v>1000</v>
      </c>
    </row>
    <row r="109" spans="1:14" x14ac:dyDescent="0.25">
      <c r="A109" s="8" t="s">
        <v>16</v>
      </c>
      <c r="C109">
        <v>1000</v>
      </c>
      <c r="D109">
        <v>1000</v>
      </c>
      <c r="E109">
        <v>1000</v>
      </c>
      <c r="F109">
        <v>10</v>
      </c>
      <c r="G109">
        <v>10</v>
      </c>
      <c r="H109">
        <v>1000</v>
      </c>
      <c r="I109">
        <v>1</v>
      </c>
      <c r="J109">
        <v>1</v>
      </c>
      <c r="K109">
        <v>1000</v>
      </c>
      <c r="L109">
        <v>10</v>
      </c>
      <c r="M109">
        <v>10</v>
      </c>
      <c r="N109">
        <v>1000</v>
      </c>
    </row>
    <row r="110" spans="1:14" x14ac:dyDescent="0.25">
      <c r="A110" s="8" t="s">
        <v>17</v>
      </c>
      <c r="C110">
        <v>1000</v>
      </c>
      <c r="D110">
        <v>1000</v>
      </c>
      <c r="E110">
        <v>1000</v>
      </c>
      <c r="F110">
        <v>10</v>
      </c>
      <c r="G110">
        <v>10</v>
      </c>
      <c r="H110">
        <v>1000</v>
      </c>
      <c r="I110">
        <v>1</v>
      </c>
      <c r="J110">
        <v>1</v>
      </c>
      <c r="K110">
        <v>1000</v>
      </c>
      <c r="L110">
        <v>10</v>
      </c>
      <c r="M110">
        <v>10</v>
      </c>
      <c r="N110">
        <v>1000</v>
      </c>
    </row>
    <row r="111" spans="1:14" x14ac:dyDescent="0.25">
      <c r="A111" s="3" t="s">
        <v>18</v>
      </c>
      <c r="C111">
        <v>1000</v>
      </c>
      <c r="D111">
        <v>1000</v>
      </c>
      <c r="E111">
        <v>1000</v>
      </c>
      <c r="F111">
        <v>10</v>
      </c>
      <c r="G111">
        <v>10</v>
      </c>
      <c r="H111">
        <v>1000</v>
      </c>
      <c r="I111">
        <v>1</v>
      </c>
      <c r="J111">
        <v>1</v>
      </c>
      <c r="K111">
        <v>1000</v>
      </c>
      <c r="L111">
        <v>10</v>
      </c>
      <c r="M111">
        <v>10</v>
      </c>
      <c r="N111">
        <v>1000</v>
      </c>
    </row>
    <row r="112" spans="1:14" x14ac:dyDescent="0.25">
      <c r="A112" s="3" t="s">
        <v>19</v>
      </c>
      <c r="C112">
        <v>1000</v>
      </c>
      <c r="D112">
        <v>1000</v>
      </c>
      <c r="E112">
        <v>1000</v>
      </c>
      <c r="F112">
        <v>10</v>
      </c>
      <c r="G112">
        <v>10</v>
      </c>
      <c r="H112">
        <v>1000</v>
      </c>
      <c r="I112">
        <v>1</v>
      </c>
      <c r="J112">
        <v>1</v>
      </c>
      <c r="K112">
        <v>1000</v>
      </c>
      <c r="L112">
        <v>10</v>
      </c>
      <c r="M112">
        <v>10</v>
      </c>
      <c r="N112">
        <v>1000</v>
      </c>
    </row>
    <row r="113" spans="1:14" x14ac:dyDescent="0.25">
      <c r="A113" s="3" t="s">
        <v>20</v>
      </c>
      <c r="C113">
        <v>1000</v>
      </c>
      <c r="D113">
        <v>1000</v>
      </c>
      <c r="E113">
        <v>1000</v>
      </c>
      <c r="F113">
        <v>10</v>
      </c>
      <c r="G113">
        <v>10</v>
      </c>
      <c r="H113">
        <v>1000</v>
      </c>
      <c r="I113">
        <v>1</v>
      </c>
      <c r="J113">
        <v>1</v>
      </c>
      <c r="K113">
        <v>1000</v>
      </c>
      <c r="L113">
        <v>10</v>
      </c>
      <c r="M113">
        <v>10</v>
      </c>
      <c r="N113">
        <v>1000</v>
      </c>
    </row>
    <row r="114" spans="1:14" x14ac:dyDescent="0.25">
      <c r="A114" s="3" t="s">
        <v>21</v>
      </c>
      <c r="C114">
        <v>1000</v>
      </c>
      <c r="D114">
        <v>1000</v>
      </c>
      <c r="E114">
        <v>1000</v>
      </c>
      <c r="F114">
        <v>10</v>
      </c>
      <c r="G114">
        <v>10</v>
      </c>
      <c r="H114">
        <v>1000</v>
      </c>
      <c r="I114">
        <v>1</v>
      </c>
      <c r="J114">
        <v>1</v>
      </c>
      <c r="K114">
        <v>1000</v>
      </c>
      <c r="L114">
        <v>10</v>
      </c>
      <c r="M114">
        <v>10</v>
      </c>
      <c r="N114">
        <v>1000</v>
      </c>
    </row>
    <row r="115" spans="1:14" x14ac:dyDescent="0.25">
      <c r="A115" t="s">
        <v>22</v>
      </c>
      <c r="C115">
        <v>1000</v>
      </c>
      <c r="D115">
        <v>1000</v>
      </c>
      <c r="E115">
        <v>1000</v>
      </c>
      <c r="F115">
        <v>100</v>
      </c>
      <c r="G115">
        <v>100</v>
      </c>
      <c r="H115">
        <v>1000</v>
      </c>
      <c r="I115">
        <v>1</v>
      </c>
      <c r="J115">
        <v>1</v>
      </c>
      <c r="K115">
        <v>1000</v>
      </c>
      <c r="L115">
        <v>1</v>
      </c>
      <c r="M115">
        <v>1</v>
      </c>
      <c r="N115">
        <v>1000</v>
      </c>
    </row>
    <row r="116" spans="1:14" x14ac:dyDescent="0.25">
      <c r="A116" t="s">
        <v>23</v>
      </c>
      <c r="C116">
        <v>1</v>
      </c>
      <c r="D116">
        <v>1</v>
      </c>
      <c r="E116">
        <v>1000</v>
      </c>
      <c r="F116">
        <v>1</v>
      </c>
      <c r="G116">
        <v>1</v>
      </c>
      <c r="H116">
        <v>1000</v>
      </c>
      <c r="I116">
        <v>1</v>
      </c>
      <c r="J116">
        <v>1</v>
      </c>
      <c r="K116">
        <v>1000</v>
      </c>
      <c r="L116">
        <v>1</v>
      </c>
      <c r="M116">
        <v>1</v>
      </c>
      <c r="N116">
        <v>1000</v>
      </c>
    </row>
    <row r="117" spans="1:14" x14ac:dyDescent="0.25">
      <c r="A117" t="s">
        <v>24</v>
      </c>
      <c r="C117">
        <v>1</v>
      </c>
      <c r="D117">
        <v>1</v>
      </c>
      <c r="E117">
        <v>1000</v>
      </c>
      <c r="F117">
        <v>1</v>
      </c>
      <c r="G117">
        <v>1</v>
      </c>
      <c r="H117">
        <v>1000</v>
      </c>
      <c r="I117">
        <v>100</v>
      </c>
      <c r="J117">
        <v>100</v>
      </c>
      <c r="K117">
        <v>1000</v>
      </c>
      <c r="L117">
        <v>1000</v>
      </c>
      <c r="M117">
        <v>1000</v>
      </c>
      <c r="N117">
        <v>1000</v>
      </c>
    </row>
    <row r="118" spans="1:14" x14ac:dyDescent="0.25">
      <c r="A118" t="s">
        <v>25</v>
      </c>
      <c r="C118">
        <v>1</v>
      </c>
      <c r="D118">
        <v>1</v>
      </c>
      <c r="E118">
        <v>1000</v>
      </c>
      <c r="F118">
        <v>1</v>
      </c>
      <c r="G118">
        <v>1</v>
      </c>
      <c r="H118">
        <v>1000</v>
      </c>
      <c r="I118">
        <v>100</v>
      </c>
      <c r="J118">
        <v>100</v>
      </c>
      <c r="K118">
        <v>1000</v>
      </c>
      <c r="L118">
        <v>1000</v>
      </c>
      <c r="M118">
        <v>1000</v>
      </c>
      <c r="N118">
        <v>1000</v>
      </c>
    </row>
    <row r="119" spans="1:14" x14ac:dyDescent="0.25">
      <c r="A119" t="s">
        <v>46</v>
      </c>
      <c r="C119">
        <v>1</v>
      </c>
      <c r="D119">
        <v>1</v>
      </c>
      <c r="E119">
        <v>1000</v>
      </c>
      <c r="F119">
        <v>1</v>
      </c>
      <c r="G119">
        <v>1</v>
      </c>
      <c r="H119">
        <v>1000</v>
      </c>
      <c r="I119">
        <v>1</v>
      </c>
      <c r="J119">
        <v>1</v>
      </c>
      <c r="K119">
        <v>1000</v>
      </c>
      <c r="L119">
        <v>1</v>
      </c>
      <c r="M119">
        <v>1</v>
      </c>
      <c r="N119">
        <v>1000</v>
      </c>
    </row>
    <row r="121" spans="1:14" x14ac:dyDescent="0.25">
      <c r="C121" s="1" t="s">
        <v>26</v>
      </c>
      <c r="D121" s="1" t="s">
        <v>27</v>
      </c>
      <c r="E121" s="1" t="s">
        <v>28</v>
      </c>
      <c r="F121" s="2" t="s">
        <v>33</v>
      </c>
      <c r="G121" s="2" t="s">
        <v>34</v>
      </c>
      <c r="H121" s="2" t="s">
        <v>36</v>
      </c>
      <c r="I121" s="3" t="s">
        <v>37</v>
      </c>
      <c r="J121" s="3" t="s">
        <v>38</v>
      </c>
      <c r="K121" s="3" t="s">
        <v>35</v>
      </c>
      <c r="L121" s="4" t="s">
        <v>39</v>
      </c>
      <c r="M121" s="4" t="s">
        <v>40</v>
      </c>
      <c r="N121" s="4" t="s">
        <v>41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A8733-0052-48E1-A709-8F09A00A6BEF}">
  <dimension ref="A1:AH121"/>
  <sheetViews>
    <sheetView tabSelected="1" topLeftCell="L1" zoomScale="70" zoomScaleNormal="70" workbookViewId="0">
      <selection activeCell="AF14" sqref="AF14"/>
    </sheetView>
  </sheetViews>
  <sheetFormatPr defaultRowHeight="15" x14ac:dyDescent="0.25"/>
  <cols>
    <col min="1" max="1" width="17.28515625" bestFit="1" customWidth="1"/>
    <col min="3" max="3" width="9.42578125" bestFit="1" customWidth="1"/>
    <col min="4" max="4" width="12" bestFit="1" customWidth="1"/>
    <col min="5" max="5" width="13.42578125" bestFit="1" customWidth="1"/>
    <col min="6" max="6" width="9.42578125" bestFit="1" customWidth="1"/>
    <col min="7" max="7" width="12" bestFit="1" customWidth="1"/>
    <col min="8" max="8" width="13.42578125" bestFit="1" customWidth="1"/>
    <col min="9" max="9" width="9.42578125" bestFit="1" customWidth="1"/>
    <col min="10" max="10" width="12" bestFit="1" customWidth="1"/>
    <col min="11" max="11" width="13.42578125" bestFit="1" customWidth="1"/>
    <col min="12" max="12" width="9.42578125" bestFit="1" customWidth="1"/>
    <col min="13" max="13" width="12" bestFit="1" customWidth="1"/>
    <col min="14" max="14" width="13.42578125" bestFit="1" customWidth="1"/>
    <col min="15" max="15" width="11.5703125" bestFit="1" customWidth="1"/>
    <col min="24" max="24" width="32.42578125" bestFit="1" customWidth="1"/>
    <col min="25" max="25" width="13" bestFit="1" customWidth="1"/>
    <col min="28" max="29" width="11.140625" bestFit="1" customWidth="1"/>
    <col min="32" max="33" width="11.140625" bestFit="1" customWidth="1"/>
  </cols>
  <sheetData>
    <row r="1" spans="1:32" x14ac:dyDescent="0.25">
      <c r="Q1" t="s">
        <v>43</v>
      </c>
    </row>
    <row r="2" spans="1:32" x14ac:dyDescent="0.25">
      <c r="C2" s="1" t="s">
        <v>26</v>
      </c>
      <c r="D2" s="1" t="s">
        <v>27</v>
      </c>
      <c r="E2" s="1" t="s">
        <v>28</v>
      </c>
      <c r="F2" s="2" t="s">
        <v>33</v>
      </c>
      <c r="G2" s="2" t="s">
        <v>34</v>
      </c>
      <c r="H2" s="2" t="s">
        <v>36</v>
      </c>
      <c r="I2" s="3" t="s">
        <v>37</v>
      </c>
      <c r="J2" s="3" t="s">
        <v>38</v>
      </c>
      <c r="K2" s="3" t="s">
        <v>35</v>
      </c>
      <c r="L2" s="4" t="s">
        <v>39</v>
      </c>
      <c r="M2" s="4" t="s">
        <v>40</v>
      </c>
      <c r="N2" s="4" t="s">
        <v>41</v>
      </c>
      <c r="O2" s="7" t="s">
        <v>42</v>
      </c>
      <c r="Q2" s="6" t="s">
        <v>44</v>
      </c>
      <c r="T2" s="4" t="s">
        <v>45</v>
      </c>
      <c r="X2" t="s">
        <v>51</v>
      </c>
    </row>
    <row r="3" spans="1:32" x14ac:dyDescent="0.25">
      <c r="A3" t="s">
        <v>0</v>
      </c>
      <c r="C3" s="5">
        <v>1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>
        <f>SUM(C3:N3)</f>
        <v>1</v>
      </c>
      <c r="Q3" s="6">
        <v>1</v>
      </c>
      <c r="S3">
        <f>O3</f>
        <v>1</v>
      </c>
      <c r="T3" s="6">
        <v>1</v>
      </c>
    </row>
    <row r="4" spans="1:32" x14ac:dyDescent="0.25">
      <c r="A4" t="s">
        <v>1</v>
      </c>
      <c r="C4">
        <v>0</v>
      </c>
      <c r="D4" s="5">
        <v>1</v>
      </c>
      <c r="E4">
        <v>0</v>
      </c>
      <c r="F4">
        <v>0</v>
      </c>
      <c r="G4" s="5">
        <v>0</v>
      </c>
      <c r="H4">
        <v>0</v>
      </c>
      <c r="I4">
        <v>0</v>
      </c>
      <c r="J4" s="5">
        <v>0</v>
      </c>
      <c r="K4">
        <v>0</v>
      </c>
      <c r="L4">
        <v>0</v>
      </c>
      <c r="M4" s="5">
        <v>0</v>
      </c>
      <c r="N4">
        <v>0</v>
      </c>
      <c r="O4">
        <f>SUM(D4,G4,J4,M4)</f>
        <v>1</v>
      </c>
      <c r="Q4" s="6">
        <v>1</v>
      </c>
      <c r="S4">
        <f t="shared" ref="S4:S11" si="0">O4</f>
        <v>1</v>
      </c>
      <c r="T4" s="6">
        <v>1</v>
      </c>
      <c r="X4" t="s">
        <v>52</v>
      </c>
    </row>
    <row r="5" spans="1:32" x14ac:dyDescent="0.25">
      <c r="A5" t="s">
        <v>2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>
        <f>SUM(E5:N5)</f>
        <v>1</v>
      </c>
      <c r="Q5" s="6">
        <v>1</v>
      </c>
      <c r="S5">
        <f t="shared" si="0"/>
        <v>1</v>
      </c>
      <c r="T5" s="6">
        <v>1</v>
      </c>
      <c r="X5" t="s">
        <v>53</v>
      </c>
    </row>
    <row r="6" spans="1:32" x14ac:dyDescent="0.25">
      <c r="A6" t="s">
        <v>3</v>
      </c>
      <c r="C6" s="5">
        <v>1</v>
      </c>
      <c r="D6" s="5">
        <v>0</v>
      </c>
      <c r="E6">
        <v>0</v>
      </c>
      <c r="F6" s="5">
        <v>0</v>
      </c>
      <c r="G6" s="5">
        <v>0</v>
      </c>
      <c r="H6">
        <v>0</v>
      </c>
      <c r="I6" s="5">
        <v>0</v>
      </c>
      <c r="J6" s="5">
        <v>0</v>
      </c>
      <c r="K6">
        <v>0</v>
      </c>
      <c r="L6" s="5">
        <v>0</v>
      </c>
      <c r="M6" s="5">
        <v>0</v>
      </c>
      <c r="N6">
        <v>0</v>
      </c>
      <c r="O6">
        <f>SUM(L6:M6,I6:J6,F6:G6,C6:D6)</f>
        <v>1</v>
      </c>
      <c r="Q6" s="6">
        <v>1</v>
      </c>
      <c r="S6">
        <f t="shared" si="0"/>
        <v>1</v>
      </c>
      <c r="T6" s="6">
        <v>1</v>
      </c>
      <c r="X6" t="s">
        <v>54</v>
      </c>
    </row>
    <row r="7" spans="1:32" x14ac:dyDescent="0.25">
      <c r="A7" t="s">
        <v>4</v>
      </c>
      <c r="C7" s="5">
        <v>0</v>
      </c>
      <c r="D7" s="5">
        <v>0</v>
      </c>
      <c r="E7">
        <v>0</v>
      </c>
      <c r="F7" s="5">
        <v>1</v>
      </c>
      <c r="G7" s="5">
        <v>0</v>
      </c>
      <c r="H7">
        <v>0</v>
      </c>
      <c r="I7" s="5">
        <v>0</v>
      </c>
      <c r="J7" s="5">
        <v>0</v>
      </c>
      <c r="K7">
        <v>0</v>
      </c>
      <c r="L7" s="5">
        <v>0</v>
      </c>
      <c r="M7" s="5">
        <v>0</v>
      </c>
      <c r="N7">
        <v>0</v>
      </c>
      <c r="O7">
        <f>SUM(L7:M7,I7:J7,F7:G7,D7)</f>
        <v>1</v>
      </c>
      <c r="Q7" s="6">
        <v>1</v>
      </c>
      <c r="S7">
        <f t="shared" si="0"/>
        <v>1</v>
      </c>
      <c r="T7" s="6">
        <v>1</v>
      </c>
      <c r="X7" t="s">
        <v>55</v>
      </c>
    </row>
    <row r="8" spans="1:32" x14ac:dyDescent="0.25">
      <c r="A8" t="s">
        <v>5</v>
      </c>
      <c r="C8">
        <v>0</v>
      </c>
      <c r="D8" s="5">
        <v>0</v>
      </c>
      <c r="E8">
        <v>0</v>
      </c>
      <c r="F8">
        <v>0</v>
      </c>
      <c r="G8" s="5">
        <v>1</v>
      </c>
      <c r="H8">
        <v>0</v>
      </c>
      <c r="I8">
        <v>0</v>
      </c>
      <c r="J8" s="5">
        <v>0</v>
      </c>
      <c r="K8">
        <v>0</v>
      </c>
      <c r="L8">
        <v>0</v>
      </c>
      <c r="M8" s="5">
        <v>0</v>
      </c>
      <c r="N8">
        <v>0</v>
      </c>
      <c r="O8">
        <f>SUM(M8,J8,G8,D8)</f>
        <v>1</v>
      </c>
      <c r="Q8" s="6">
        <v>1</v>
      </c>
      <c r="S8">
        <f t="shared" si="0"/>
        <v>1</v>
      </c>
      <c r="T8" s="6">
        <v>1</v>
      </c>
      <c r="X8" t="s">
        <v>56</v>
      </c>
    </row>
    <row r="9" spans="1:32" x14ac:dyDescent="0.25">
      <c r="A9" t="s">
        <v>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>
        <f>SUM(E9:N9)</f>
        <v>1</v>
      </c>
      <c r="Q9" s="6">
        <v>1</v>
      </c>
      <c r="S9">
        <f t="shared" si="0"/>
        <v>1</v>
      </c>
      <c r="T9" s="6">
        <v>1</v>
      </c>
    </row>
    <row r="10" spans="1:32" x14ac:dyDescent="0.25">
      <c r="A10" t="s">
        <v>7</v>
      </c>
      <c r="C10" s="5">
        <v>0</v>
      </c>
      <c r="D10" s="5">
        <v>0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>
        <f>SUM(D10:N10)</f>
        <v>1</v>
      </c>
      <c r="Q10" s="6">
        <v>1</v>
      </c>
      <c r="S10">
        <f t="shared" si="0"/>
        <v>1</v>
      </c>
      <c r="T10" s="6">
        <v>1</v>
      </c>
      <c r="X10" t="s">
        <v>57</v>
      </c>
    </row>
    <row r="11" spans="1:32" x14ac:dyDescent="0.25">
      <c r="A11" t="s">
        <v>8</v>
      </c>
      <c r="C11" s="5">
        <v>0</v>
      </c>
      <c r="D11" s="5">
        <v>0</v>
      </c>
      <c r="E11">
        <v>0</v>
      </c>
      <c r="F11" s="5">
        <v>0</v>
      </c>
      <c r="G11" s="5">
        <v>1</v>
      </c>
      <c r="H11">
        <v>0</v>
      </c>
      <c r="I11" s="5">
        <v>0</v>
      </c>
      <c r="J11" s="5">
        <v>0</v>
      </c>
      <c r="K11">
        <v>0</v>
      </c>
      <c r="L11" s="5">
        <v>0</v>
      </c>
      <c r="M11" s="5">
        <v>0</v>
      </c>
      <c r="N11">
        <v>0</v>
      </c>
      <c r="O11">
        <f>SUM(L11:M11,I11:J11,F11:G11)</f>
        <v>1</v>
      </c>
      <c r="Q11" s="6">
        <v>1</v>
      </c>
      <c r="S11">
        <f t="shared" si="0"/>
        <v>1</v>
      </c>
      <c r="T11" s="6">
        <v>1</v>
      </c>
    </row>
    <row r="12" spans="1:32" x14ac:dyDescent="0.25">
      <c r="A12" s="3" t="s">
        <v>30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>
        <f>SUM(C12:N12,L13,I13,F13,C13)</f>
        <v>1</v>
      </c>
      <c r="Q12" s="6">
        <v>1</v>
      </c>
      <c r="S12">
        <f>SUM(O12:O13)</f>
        <v>1</v>
      </c>
      <c r="T12" s="6">
        <v>1</v>
      </c>
      <c r="X12" t="s">
        <v>58</v>
      </c>
    </row>
    <row r="13" spans="1:32" x14ac:dyDescent="0.25">
      <c r="A13" s="3" t="s">
        <v>29</v>
      </c>
      <c r="C13" s="5">
        <v>1</v>
      </c>
      <c r="D13">
        <v>0</v>
      </c>
      <c r="E13">
        <v>0</v>
      </c>
      <c r="F13" s="5">
        <v>0</v>
      </c>
      <c r="G13">
        <v>0</v>
      </c>
      <c r="H13">
        <v>0</v>
      </c>
      <c r="I13" s="5">
        <v>0</v>
      </c>
      <c r="J13">
        <v>0</v>
      </c>
      <c r="K13">
        <v>0</v>
      </c>
      <c r="L13" s="5">
        <v>0</v>
      </c>
      <c r="M13">
        <v>0</v>
      </c>
      <c r="N13">
        <v>0</v>
      </c>
      <c r="Q13" s="6"/>
      <c r="T13" s="6"/>
    </row>
    <row r="14" spans="1:32" x14ac:dyDescent="0.25">
      <c r="A14" t="s">
        <v>9</v>
      </c>
      <c r="C14" s="5">
        <v>0</v>
      </c>
      <c r="D14" s="5">
        <v>1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>
        <f>SUM(D14:N14)</f>
        <v>1</v>
      </c>
      <c r="Q14" s="6">
        <v>1</v>
      </c>
      <c r="S14">
        <f>O14</f>
        <v>1</v>
      </c>
      <c r="T14" s="6">
        <v>1</v>
      </c>
    </row>
    <row r="15" spans="1:32" x14ac:dyDescent="0.25">
      <c r="A15" s="3" t="s">
        <v>32</v>
      </c>
      <c r="C15" s="5">
        <v>0</v>
      </c>
      <c r="D15" s="5">
        <v>0</v>
      </c>
      <c r="E15" s="6">
        <v>0</v>
      </c>
      <c r="F15" s="5">
        <v>1</v>
      </c>
      <c r="G15" s="5">
        <v>0</v>
      </c>
      <c r="H15">
        <v>0</v>
      </c>
      <c r="I15" s="5">
        <v>0</v>
      </c>
      <c r="J15" s="5">
        <v>0</v>
      </c>
      <c r="K15">
        <v>0</v>
      </c>
      <c r="L15" s="5">
        <v>0</v>
      </c>
      <c r="M15" s="5">
        <v>0</v>
      </c>
      <c r="N15">
        <v>0</v>
      </c>
      <c r="O15">
        <f>SUM(L15:M15,I15:J15,F15:G15,C15:D15,N16,K16:L16,H16:I16,E16:F16,C16)</f>
        <v>1</v>
      </c>
      <c r="Q15" s="6">
        <v>1</v>
      </c>
      <c r="S15">
        <f>SUM(O15:O16)</f>
        <v>1</v>
      </c>
      <c r="T15" s="6">
        <v>1</v>
      </c>
    </row>
    <row r="16" spans="1:32" x14ac:dyDescent="0.25">
      <c r="A16" s="3" t="s">
        <v>31</v>
      </c>
      <c r="C16" s="5">
        <v>0</v>
      </c>
      <c r="D16">
        <v>0</v>
      </c>
      <c r="E16" s="5">
        <v>0</v>
      </c>
      <c r="F16" s="5">
        <v>0</v>
      </c>
      <c r="G16">
        <v>0</v>
      </c>
      <c r="H16" s="5">
        <v>0</v>
      </c>
      <c r="I16" s="5">
        <v>0</v>
      </c>
      <c r="J16">
        <v>0</v>
      </c>
      <c r="K16" s="5">
        <v>0</v>
      </c>
      <c r="L16" s="5">
        <v>0</v>
      </c>
      <c r="M16">
        <v>0</v>
      </c>
      <c r="N16" s="5">
        <v>0</v>
      </c>
      <c r="O16" s="6"/>
      <c r="Q16" s="6"/>
      <c r="T16" s="6"/>
      <c r="X16">
        <v>2022</v>
      </c>
      <c r="AB16">
        <v>2023</v>
      </c>
      <c r="AF16">
        <v>2024</v>
      </c>
    </row>
    <row r="17" spans="1:34" x14ac:dyDescent="0.25">
      <c r="A17" t="s">
        <v>10</v>
      </c>
      <c r="C17">
        <v>0</v>
      </c>
      <c r="D17" s="5">
        <v>0</v>
      </c>
      <c r="E17">
        <v>0</v>
      </c>
      <c r="F17">
        <v>0</v>
      </c>
      <c r="G17" s="5">
        <v>1</v>
      </c>
      <c r="H17">
        <v>0</v>
      </c>
      <c r="I17">
        <v>0</v>
      </c>
      <c r="J17" s="5">
        <v>0</v>
      </c>
      <c r="K17">
        <v>0</v>
      </c>
      <c r="L17">
        <v>0</v>
      </c>
      <c r="M17" s="5">
        <v>0</v>
      </c>
      <c r="N17">
        <v>0</v>
      </c>
      <c r="O17">
        <f>SUM(M17,J17,G17,D17)</f>
        <v>1</v>
      </c>
      <c r="Q17" s="6">
        <v>1</v>
      </c>
      <c r="S17">
        <f>O17</f>
        <v>1</v>
      </c>
      <c r="T17" s="6">
        <v>1</v>
      </c>
      <c r="X17" t="s">
        <v>77</v>
      </c>
      <c r="Y17" t="s">
        <v>78</v>
      </c>
      <c r="Z17" t="s">
        <v>79</v>
      </c>
      <c r="AB17" t="s">
        <v>77</v>
      </c>
      <c r="AC17" t="s">
        <v>78</v>
      </c>
      <c r="AD17" t="s">
        <v>79</v>
      </c>
      <c r="AF17" t="s">
        <v>77</v>
      </c>
      <c r="AG17" t="s">
        <v>78</v>
      </c>
      <c r="AH17" t="s">
        <v>79</v>
      </c>
    </row>
    <row r="18" spans="1:34" x14ac:dyDescent="0.25">
      <c r="A18" t="s">
        <v>11</v>
      </c>
      <c r="C18">
        <v>0</v>
      </c>
      <c r="D18">
        <v>0</v>
      </c>
      <c r="E18">
        <v>0</v>
      </c>
      <c r="F18" s="5">
        <v>0</v>
      </c>
      <c r="G18">
        <v>0</v>
      </c>
      <c r="H18">
        <v>0</v>
      </c>
      <c r="I18">
        <v>0</v>
      </c>
      <c r="J18">
        <v>0</v>
      </c>
      <c r="K18">
        <v>0</v>
      </c>
      <c r="L18" s="5">
        <v>1</v>
      </c>
      <c r="M18">
        <v>0</v>
      </c>
      <c r="N18">
        <v>0</v>
      </c>
      <c r="O18">
        <f>SUM(L18,F18)</f>
        <v>1</v>
      </c>
      <c r="Q18" s="6">
        <v>1</v>
      </c>
      <c r="S18">
        <f t="shared" ref="S18:S19" si="1">O18</f>
        <v>1</v>
      </c>
      <c r="T18" s="6">
        <v>1</v>
      </c>
      <c r="X18" t="s">
        <v>0</v>
      </c>
      <c r="Y18" t="s">
        <v>1</v>
      </c>
      <c r="Z18" t="s">
        <v>101</v>
      </c>
      <c r="AB18" t="s">
        <v>4</v>
      </c>
      <c r="AC18" t="s">
        <v>5</v>
      </c>
      <c r="AD18" t="s">
        <v>2</v>
      </c>
      <c r="AF18" t="s">
        <v>14</v>
      </c>
      <c r="AG18" t="s">
        <v>17</v>
      </c>
      <c r="AH18" t="s">
        <v>18</v>
      </c>
    </row>
    <row r="19" spans="1:34" x14ac:dyDescent="0.25">
      <c r="A19" t="s">
        <v>12</v>
      </c>
      <c r="C19">
        <v>0</v>
      </c>
      <c r="D19" s="5">
        <v>0</v>
      </c>
      <c r="E19">
        <v>0</v>
      </c>
      <c r="F19">
        <v>0</v>
      </c>
      <c r="G19" s="5">
        <v>0</v>
      </c>
      <c r="H19">
        <v>0</v>
      </c>
      <c r="I19">
        <v>0</v>
      </c>
      <c r="J19" s="5">
        <v>0</v>
      </c>
      <c r="K19">
        <v>0</v>
      </c>
      <c r="L19">
        <v>0</v>
      </c>
      <c r="M19" s="5">
        <v>1</v>
      </c>
      <c r="N19">
        <v>0</v>
      </c>
      <c r="O19">
        <f>SUM(M19,J19,G19,D19)</f>
        <v>1</v>
      </c>
      <c r="Q19" s="6">
        <v>1</v>
      </c>
      <c r="S19">
        <f t="shared" si="1"/>
        <v>1</v>
      </c>
      <c r="T19" s="6">
        <v>1</v>
      </c>
      <c r="X19" t="s">
        <v>3</v>
      </c>
      <c r="Y19" t="s">
        <v>9</v>
      </c>
      <c r="Z19" t="s">
        <v>98</v>
      </c>
      <c r="AB19" t="s">
        <v>7</v>
      </c>
      <c r="AC19" t="s">
        <v>106</v>
      </c>
      <c r="AD19" t="s">
        <v>6</v>
      </c>
      <c r="AF19" t="s">
        <v>16</v>
      </c>
      <c r="AG19" t="s">
        <v>19</v>
      </c>
    </row>
    <row r="20" spans="1:34" x14ac:dyDescent="0.25">
      <c r="A20" s="8" t="s">
        <v>13</v>
      </c>
      <c r="C20">
        <v>0</v>
      </c>
      <c r="D20">
        <v>0</v>
      </c>
      <c r="E20">
        <v>0</v>
      </c>
      <c r="F20" s="5">
        <v>0</v>
      </c>
      <c r="G20">
        <v>0</v>
      </c>
      <c r="H20">
        <v>0</v>
      </c>
      <c r="I20">
        <v>0</v>
      </c>
      <c r="J20">
        <v>0</v>
      </c>
      <c r="K20">
        <v>0</v>
      </c>
      <c r="L20" s="5">
        <v>1</v>
      </c>
      <c r="M20">
        <v>0</v>
      </c>
      <c r="N20">
        <v>0</v>
      </c>
      <c r="O20">
        <f>SUM(L20,F20)</f>
        <v>1</v>
      </c>
      <c r="Q20" s="6">
        <v>1</v>
      </c>
      <c r="S20">
        <f>SUM(O20:O24)</f>
        <v>5</v>
      </c>
      <c r="T20" s="6">
        <v>5</v>
      </c>
      <c r="X20" t="s">
        <v>29</v>
      </c>
      <c r="Y20" t="s">
        <v>103</v>
      </c>
      <c r="AB20" t="s">
        <v>32</v>
      </c>
      <c r="AC20" t="s">
        <v>10</v>
      </c>
      <c r="AD20" t="s">
        <v>103</v>
      </c>
      <c r="AF20" t="s">
        <v>20</v>
      </c>
      <c r="AG20" t="s">
        <v>104</v>
      </c>
    </row>
    <row r="21" spans="1:34" x14ac:dyDescent="0.25">
      <c r="A21" s="8" t="s">
        <v>14</v>
      </c>
      <c r="C21" s="5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5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f>SUM(I21,C21)</f>
        <v>1</v>
      </c>
      <c r="Q21" s="6">
        <v>1</v>
      </c>
      <c r="T21" s="6"/>
      <c r="Y21" t="s">
        <v>101</v>
      </c>
      <c r="AB21" t="s">
        <v>103</v>
      </c>
      <c r="AC21" t="s">
        <v>98</v>
      </c>
      <c r="AD21" t="s">
        <v>25</v>
      </c>
      <c r="AG21" t="s">
        <v>103</v>
      </c>
    </row>
    <row r="22" spans="1:34" x14ac:dyDescent="0.25">
      <c r="A22" s="8" t="s">
        <v>15</v>
      </c>
      <c r="C22">
        <v>0</v>
      </c>
      <c r="D22">
        <v>0</v>
      </c>
      <c r="E22">
        <v>0</v>
      </c>
      <c r="F22">
        <v>0</v>
      </c>
      <c r="G22" s="5">
        <v>0</v>
      </c>
      <c r="H22">
        <v>0</v>
      </c>
      <c r="I22">
        <v>0</v>
      </c>
      <c r="J22">
        <v>0</v>
      </c>
      <c r="K22">
        <v>0</v>
      </c>
      <c r="L22">
        <v>0</v>
      </c>
      <c r="M22" s="5">
        <v>1</v>
      </c>
      <c r="N22">
        <v>0</v>
      </c>
      <c r="O22">
        <f>SUM(M22,G22)</f>
        <v>1</v>
      </c>
      <c r="Q22" s="6">
        <v>1</v>
      </c>
      <c r="T22" s="6"/>
      <c r="Y22" t="s">
        <v>25</v>
      </c>
      <c r="AB22" t="s">
        <v>98</v>
      </c>
    </row>
    <row r="23" spans="1:34" x14ac:dyDescent="0.25">
      <c r="A23" s="8" t="s">
        <v>16</v>
      </c>
      <c r="C23" s="5">
        <v>0</v>
      </c>
      <c r="D23">
        <v>0</v>
      </c>
      <c r="E23">
        <v>0</v>
      </c>
      <c r="F23" s="5">
        <v>0</v>
      </c>
      <c r="G23">
        <v>0</v>
      </c>
      <c r="H23">
        <v>0</v>
      </c>
      <c r="I23" s="5">
        <v>1</v>
      </c>
      <c r="J23">
        <v>0</v>
      </c>
      <c r="K23">
        <v>0</v>
      </c>
      <c r="L23" s="5">
        <v>0</v>
      </c>
      <c r="M23">
        <v>0</v>
      </c>
      <c r="N23">
        <v>0</v>
      </c>
      <c r="O23">
        <f>SUM(L23,I23,F23,C23)</f>
        <v>1</v>
      </c>
      <c r="Q23" s="6">
        <v>1</v>
      </c>
      <c r="T23" s="6"/>
    </row>
    <row r="24" spans="1:34" x14ac:dyDescent="0.25">
      <c r="A24" s="8" t="s">
        <v>17</v>
      </c>
      <c r="C24">
        <v>0</v>
      </c>
      <c r="D24" s="5">
        <v>0</v>
      </c>
      <c r="E24">
        <v>0</v>
      </c>
      <c r="F24">
        <v>0</v>
      </c>
      <c r="G24" s="5">
        <v>0</v>
      </c>
      <c r="H24">
        <v>0</v>
      </c>
      <c r="I24">
        <v>0</v>
      </c>
      <c r="J24" s="5">
        <v>1</v>
      </c>
      <c r="K24">
        <v>0</v>
      </c>
      <c r="L24">
        <v>0</v>
      </c>
      <c r="M24" s="5">
        <v>0</v>
      </c>
      <c r="N24">
        <v>0</v>
      </c>
      <c r="O24">
        <f>SUM(M24,J24,G24,D24)</f>
        <v>1</v>
      </c>
      <c r="Q24" s="6">
        <v>1</v>
      </c>
      <c r="T24" s="6"/>
    </row>
    <row r="25" spans="1:34" x14ac:dyDescent="0.25">
      <c r="A25" s="3" t="s">
        <v>18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1</v>
      </c>
      <c r="L25" s="5">
        <v>0</v>
      </c>
      <c r="M25" s="5">
        <v>0</v>
      </c>
      <c r="N25" s="5">
        <v>0</v>
      </c>
      <c r="O25">
        <f>SUM(C25:N25)</f>
        <v>1</v>
      </c>
      <c r="Q25" s="6">
        <v>1</v>
      </c>
      <c r="S25">
        <f>SUM(O25:O28)</f>
        <v>4</v>
      </c>
      <c r="T25" s="6">
        <v>4</v>
      </c>
    </row>
    <row r="26" spans="1:34" x14ac:dyDescent="0.25">
      <c r="A26" s="3" t="s">
        <v>19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>
        <f>SUM(C26:N26)</f>
        <v>1</v>
      </c>
      <c r="Q26" s="6">
        <v>1</v>
      </c>
      <c r="T26" s="6"/>
      <c r="X26" t="s">
        <v>77</v>
      </c>
      <c r="Y26" t="s">
        <v>78</v>
      </c>
      <c r="Z26" t="s">
        <v>79</v>
      </c>
    </row>
    <row r="27" spans="1:34" x14ac:dyDescent="0.25">
      <c r="A27" s="3" t="s">
        <v>20</v>
      </c>
      <c r="C27" s="5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5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SUM(I27,C27)</f>
        <v>1</v>
      </c>
      <c r="Q27" s="6">
        <v>1</v>
      </c>
      <c r="T27" s="6"/>
      <c r="X27" t="s">
        <v>11</v>
      </c>
      <c r="Y27" t="s">
        <v>12</v>
      </c>
      <c r="Z27" t="s">
        <v>98</v>
      </c>
    </row>
    <row r="28" spans="1:34" x14ac:dyDescent="0.25">
      <c r="A28" s="3" t="s">
        <v>21</v>
      </c>
      <c r="C28" s="5">
        <v>0</v>
      </c>
      <c r="D28">
        <v>0</v>
      </c>
      <c r="E28">
        <v>0</v>
      </c>
      <c r="F28" s="5">
        <v>0</v>
      </c>
      <c r="G28">
        <v>0</v>
      </c>
      <c r="H28">
        <v>0</v>
      </c>
      <c r="I28" s="5">
        <v>0</v>
      </c>
      <c r="J28">
        <v>0</v>
      </c>
      <c r="K28">
        <v>0</v>
      </c>
      <c r="L28" s="5">
        <v>1</v>
      </c>
      <c r="M28">
        <v>0</v>
      </c>
      <c r="N28">
        <v>0</v>
      </c>
      <c r="O28">
        <f>SUM(L28,I28,F28,C28)</f>
        <v>1</v>
      </c>
      <c r="Q28" s="6">
        <v>1</v>
      </c>
      <c r="T28" s="6"/>
      <c r="X28" t="s">
        <v>13</v>
      </c>
      <c r="Y28" t="s">
        <v>15</v>
      </c>
    </row>
    <row r="29" spans="1:34" x14ac:dyDescent="0.25">
      <c r="A29" t="s">
        <v>22</v>
      </c>
      <c r="C29" s="5">
        <v>0</v>
      </c>
      <c r="D29" s="5">
        <v>0</v>
      </c>
      <c r="E29">
        <v>0</v>
      </c>
      <c r="F29" s="5">
        <v>0</v>
      </c>
      <c r="G29" s="5">
        <v>0</v>
      </c>
      <c r="H29">
        <v>0</v>
      </c>
      <c r="I29" s="5">
        <v>0</v>
      </c>
      <c r="J29" s="5">
        <v>1</v>
      </c>
      <c r="K29">
        <v>0</v>
      </c>
      <c r="L29" s="5">
        <v>0</v>
      </c>
      <c r="M29" s="5">
        <v>1</v>
      </c>
      <c r="N29">
        <v>0</v>
      </c>
      <c r="O29">
        <f>SUM(L29:M29,I29:J29,F29:G29,C29:D29)</f>
        <v>2</v>
      </c>
      <c r="Q29" s="6">
        <v>2</v>
      </c>
      <c r="S29">
        <f>O29</f>
        <v>2</v>
      </c>
      <c r="T29" s="6">
        <v>2</v>
      </c>
      <c r="X29" t="s">
        <v>21</v>
      </c>
      <c r="Y29" t="s">
        <v>104</v>
      </c>
    </row>
    <row r="30" spans="1:34" x14ac:dyDescent="0.25">
      <c r="A30" t="s">
        <v>23</v>
      </c>
      <c r="C30" s="5">
        <v>0</v>
      </c>
      <c r="D30" s="5">
        <v>1</v>
      </c>
      <c r="E30" s="5">
        <v>0</v>
      </c>
      <c r="F30" s="5">
        <v>1</v>
      </c>
      <c r="G30" s="5">
        <v>0</v>
      </c>
      <c r="H30" s="5">
        <v>1</v>
      </c>
      <c r="I30" s="5">
        <v>0</v>
      </c>
      <c r="J30" s="5">
        <v>1</v>
      </c>
      <c r="K30" s="5">
        <v>0</v>
      </c>
      <c r="L30" s="5">
        <v>0</v>
      </c>
      <c r="M30" s="5">
        <v>1</v>
      </c>
      <c r="N30" s="5">
        <v>0</v>
      </c>
      <c r="O30">
        <f>SUM(C30:N30)</f>
        <v>5</v>
      </c>
      <c r="Q30" s="6">
        <v>5</v>
      </c>
      <c r="S30">
        <f t="shared" ref="S30:S32" si="2">O30</f>
        <v>5</v>
      </c>
      <c r="T30" s="6">
        <v>5</v>
      </c>
      <c r="X30" t="s">
        <v>98</v>
      </c>
      <c r="Y30" t="s">
        <v>103</v>
      </c>
    </row>
    <row r="31" spans="1:34" x14ac:dyDescent="0.25">
      <c r="A31" t="s">
        <v>24</v>
      </c>
      <c r="C31" s="5">
        <v>0</v>
      </c>
      <c r="D31" s="5">
        <v>1</v>
      </c>
      <c r="E31" s="5">
        <v>1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  <c r="O31">
        <f>SUM(C31:N31)</f>
        <v>2</v>
      </c>
      <c r="Q31" s="6">
        <v>2</v>
      </c>
      <c r="S31">
        <f t="shared" si="2"/>
        <v>2</v>
      </c>
      <c r="T31" s="6">
        <v>2</v>
      </c>
    </row>
    <row r="32" spans="1:34" x14ac:dyDescent="0.25">
      <c r="A32" t="s">
        <v>25</v>
      </c>
      <c r="C32" s="5">
        <v>0</v>
      </c>
      <c r="D32" s="5">
        <v>1</v>
      </c>
      <c r="E32" s="5">
        <v>0</v>
      </c>
      <c r="F32" s="5">
        <v>0</v>
      </c>
      <c r="G32" s="5">
        <v>0</v>
      </c>
      <c r="H32" s="5">
        <v>1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>
        <f>SUM(C32:N32)</f>
        <v>2</v>
      </c>
      <c r="Q32" s="6">
        <v>2</v>
      </c>
      <c r="S32">
        <f t="shared" si="2"/>
        <v>2</v>
      </c>
      <c r="T32" s="6">
        <v>2</v>
      </c>
    </row>
    <row r="33" spans="1:21" x14ac:dyDescent="0.25">
      <c r="A33" t="s">
        <v>46</v>
      </c>
      <c r="C33" s="5">
        <v>0</v>
      </c>
      <c r="D33" s="5">
        <v>0</v>
      </c>
      <c r="E33" s="5">
        <v>1</v>
      </c>
      <c r="F33" s="5">
        <v>1</v>
      </c>
      <c r="G33" s="5">
        <v>1</v>
      </c>
      <c r="H33" s="5">
        <v>0</v>
      </c>
      <c r="I33" s="5">
        <v>0</v>
      </c>
      <c r="J33" s="5">
        <v>0</v>
      </c>
      <c r="K33" s="5">
        <v>0</v>
      </c>
      <c r="L33" s="5">
        <v>1</v>
      </c>
      <c r="M33" s="5">
        <v>0</v>
      </c>
      <c r="N33" s="5">
        <v>1</v>
      </c>
      <c r="O33">
        <f>SUM(C33:N33)</f>
        <v>5</v>
      </c>
      <c r="Q33" s="6">
        <v>1000</v>
      </c>
    </row>
    <row r="34" spans="1:21" x14ac:dyDescent="0.25">
      <c r="A34" t="s">
        <v>99</v>
      </c>
      <c r="C34">
        <f>SUM(C3:C29)</f>
        <v>3</v>
      </c>
      <c r="D34">
        <f t="shared" ref="D34:N34" si="3">SUM(D3:D29)</f>
        <v>2</v>
      </c>
      <c r="E34">
        <f t="shared" si="3"/>
        <v>0</v>
      </c>
      <c r="F34">
        <f t="shared" si="3"/>
        <v>3</v>
      </c>
      <c r="G34">
        <f t="shared" si="3"/>
        <v>3</v>
      </c>
      <c r="H34">
        <f t="shared" si="3"/>
        <v>2</v>
      </c>
      <c r="I34">
        <f>SUM(I3:I29)</f>
        <v>3</v>
      </c>
      <c r="J34">
        <f t="shared" si="3"/>
        <v>3</v>
      </c>
      <c r="K34">
        <f t="shared" si="3"/>
        <v>1</v>
      </c>
      <c r="L34">
        <f t="shared" si="3"/>
        <v>3</v>
      </c>
      <c r="M34">
        <f t="shared" si="3"/>
        <v>3</v>
      </c>
      <c r="N34">
        <f t="shared" si="3"/>
        <v>0</v>
      </c>
      <c r="Q34" s="6"/>
    </row>
    <row r="35" spans="1:21" x14ac:dyDescent="0.25">
      <c r="C35" s="1" t="s">
        <v>26</v>
      </c>
      <c r="D35" s="1" t="s">
        <v>27</v>
      </c>
      <c r="E35" s="1" t="s">
        <v>28</v>
      </c>
      <c r="F35" s="2" t="s">
        <v>33</v>
      </c>
      <c r="G35" s="2" t="s">
        <v>34</v>
      </c>
      <c r="H35" s="2" t="s">
        <v>36</v>
      </c>
      <c r="I35" s="3" t="s">
        <v>37</v>
      </c>
      <c r="J35" s="3" t="s">
        <v>38</v>
      </c>
      <c r="K35" s="3" t="s">
        <v>35</v>
      </c>
      <c r="L35" s="4" t="s">
        <v>39</v>
      </c>
      <c r="M35" s="4" t="s">
        <v>40</v>
      </c>
      <c r="N35" s="4" t="s">
        <v>41</v>
      </c>
    </row>
    <row r="36" spans="1:21" x14ac:dyDescent="0.25">
      <c r="B36" t="s">
        <v>96</v>
      </c>
      <c r="C36">
        <f>SUMPRODUCT(C3:N33,C89:N119)</f>
        <v>85</v>
      </c>
    </row>
    <row r="38" spans="1:21" x14ac:dyDescent="0.25">
      <c r="A38" t="s">
        <v>48</v>
      </c>
      <c r="C38">
        <f>SUM(C3,C5:C7,C9:C16,C21,C23,C25:C33)</f>
        <v>3</v>
      </c>
      <c r="D38">
        <f>SUM(D3:D12,D14:D15,D17,D19,D24:D26,D29:D33)</f>
        <v>5</v>
      </c>
      <c r="E38">
        <f>SUM(E3,E5,E9:E10,E12,E14,E16,E25:E26,E30:E33)</f>
        <v>2</v>
      </c>
      <c r="F38">
        <f>SUM(F3,F5:F7,F9:F16,F18,F20,F23,F25:F26,F28:F33)</f>
        <v>5</v>
      </c>
      <c r="G38">
        <f>SUM(G3:G12,G14:G15,G17,G19,G22,G24:G26,G29:G33)</f>
        <v>4</v>
      </c>
      <c r="H38">
        <f>SUM(H3,H5,H9:H10,H12,H14,H16,H25:H26,H30:H33)</f>
        <v>4</v>
      </c>
      <c r="I38">
        <f>SUM(I3,I5:I7,I9:I16,I21,I23,I25:I33)</f>
        <v>3</v>
      </c>
      <c r="J38">
        <f>SUM(J3:J12,J14:J15,J17,J19,J24:J26,J29:J33)</f>
        <v>4</v>
      </c>
      <c r="K38">
        <f>SUM(K3,K5,K9:K10,K12,K14,K16,K25:K26,K30:K33)</f>
        <v>1</v>
      </c>
      <c r="L38">
        <f>SUM(L3,L5:L7,L9:L16,L18,L20,L23,L25:L26,L28:L33)</f>
        <v>4</v>
      </c>
      <c r="M38">
        <f>SUM(M3:M12,M14,M15,M17,M19,M22,M24:M26,M29:M33)</f>
        <v>4</v>
      </c>
      <c r="N38">
        <f>SUM(N3,N5,N9:N10,N12,N14,N16,N25,N26,N30,N32,N31,N33)</f>
        <v>1</v>
      </c>
    </row>
    <row r="39" spans="1:21" x14ac:dyDescent="0.25">
      <c r="A39" t="s">
        <v>47</v>
      </c>
      <c r="C39">
        <v>5</v>
      </c>
      <c r="D39">
        <v>5</v>
      </c>
      <c r="E39">
        <v>5</v>
      </c>
      <c r="F39">
        <v>5</v>
      </c>
      <c r="G39">
        <v>5</v>
      </c>
      <c r="H39">
        <v>5</v>
      </c>
      <c r="I39">
        <v>5</v>
      </c>
      <c r="J39">
        <v>5</v>
      </c>
      <c r="K39">
        <v>5</v>
      </c>
      <c r="L39">
        <v>5</v>
      </c>
      <c r="M39">
        <v>5</v>
      </c>
      <c r="N39">
        <v>5</v>
      </c>
    </row>
    <row r="40" spans="1:21" x14ac:dyDescent="0.25">
      <c r="A40" t="s">
        <v>100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</row>
    <row r="41" spans="1:21" x14ac:dyDescent="0.25">
      <c r="A41" t="s">
        <v>49</v>
      </c>
    </row>
    <row r="42" spans="1:21" x14ac:dyDescent="0.25">
      <c r="A42">
        <f>SUM(C38:N38)*3</f>
        <v>120</v>
      </c>
      <c r="B42" t="s">
        <v>50</v>
      </c>
      <c r="C42">
        <v>120</v>
      </c>
    </row>
    <row r="43" spans="1:21" x14ac:dyDescent="0.25">
      <c r="D43" t="s">
        <v>63</v>
      </c>
      <c r="F43" t="s">
        <v>62</v>
      </c>
      <c r="J43" t="s">
        <v>70</v>
      </c>
    </row>
    <row r="44" spans="1:21" x14ac:dyDescent="0.25">
      <c r="A44" t="s">
        <v>59</v>
      </c>
      <c r="D44" t="s">
        <v>60</v>
      </c>
      <c r="E44" t="s">
        <v>61</v>
      </c>
      <c r="J44" t="s">
        <v>60</v>
      </c>
      <c r="K44" t="s">
        <v>61</v>
      </c>
      <c r="N44" t="s">
        <v>60</v>
      </c>
      <c r="O44" t="s">
        <v>81</v>
      </c>
      <c r="S44" t="s">
        <v>60</v>
      </c>
      <c r="T44" t="s">
        <v>61</v>
      </c>
    </row>
    <row r="45" spans="1:21" x14ac:dyDescent="0.25">
      <c r="A45" t="s">
        <v>0</v>
      </c>
      <c r="D45" t="s">
        <v>1</v>
      </c>
      <c r="E45" t="s">
        <v>0</v>
      </c>
      <c r="J45" t="s">
        <v>2</v>
      </c>
      <c r="K45" t="s">
        <v>64</v>
      </c>
      <c r="N45" t="s">
        <v>82</v>
      </c>
      <c r="O45" t="s">
        <v>83</v>
      </c>
      <c r="S45" t="s">
        <v>15</v>
      </c>
      <c r="T45" t="s">
        <v>10</v>
      </c>
    </row>
    <row r="46" spans="1:21" x14ac:dyDescent="0.25">
      <c r="A46" t="s">
        <v>3</v>
      </c>
      <c r="D46">
        <f>D4</f>
        <v>1</v>
      </c>
      <c r="E46" t="s">
        <v>65</v>
      </c>
      <c r="F46">
        <f>SUM(C3)</f>
        <v>1</v>
      </c>
      <c r="J46">
        <f>SUM($E$5)</f>
        <v>0</v>
      </c>
      <c r="K46" t="s">
        <v>65</v>
      </c>
      <c r="L46">
        <f>SUM(D4,C6:D6)*0.5</f>
        <v>1</v>
      </c>
      <c r="M46" t="s">
        <v>84</v>
      </c>
      <c r="N46">
        <f>SUM(C15:C16)</f>
        <v>0</v>
      </c>
      <c r="O46" t="s">
        <v>65</v>
      </c>
      <c r="P46">
        <v>0</v>
      </c>
      <c r="R46" t="s">
        <v>89</v>
      </c>
      <c r="S46">
        <f>SUM(C21)</f>
        <v>0</v>
      </c>
      <c r="T46" t="s">
        <v>65</v>
      </c>
      <c r="U46">
        <v>0</v>
      </c>
    </row>
    <row r="47" spans="1:21" x14ac:dyDescent="0.25">
      <c r="D47">
        <f>SUM(D4:G4)</f>
        <v>1</v>
      </c>
      <c r="E47" t="s">
        <v>65</v>
      </c>
      <c r="F47">
        <f>SUM(C3:F3)</f>
        <v>1</v>
      </c>
      <c r="I47" t="s">
        <v>71</v>
      </c>
      <c r="J47">
        <f>SUM(C5:F5)</f>
        <v>0</v>
      </c>
      <c r="K47" t="s">
        <v>65</v>
      </c>
      <c r="L47">
        <f>SUM(D4,C6:D6)*0.5</f>
        <v>1</v>
      </c>
      <c r="N47">
        <f>SUM(C15:C16,D15)</f>
        <v>0</v>
      </c>
      <c r="P47">
        <f>SUM(C6,C12:C13)</f>
        <v>2</v>
      </c>
      <c r="R47" t="s">
        <v>67</v>
      </c>
      <c r="S47">
        <f>SUM(C21,I21)</f>
        <v>1</v>
      </c>
      <c r="T47" t="s">
        <v>65</v>
      </c>
      <c r="U47">
        <f>SUM(D17,G17)</f>
        <v>1</v>
      </c>
    </row>
    <row r="48" spans="1:21" x14ac:dyDescent="0.25">
      <c r="D48">
        <f>SUM(D4,G4,J4)</f>
        <v>1</v>
      </c>
      <c r="E48" t="s">
        <v>65</v>
      </c>
      <c r="F48">
        <f>SUM(C3:I3)</f>
        <v>1</v>
      </c>
      <c r="J48">
        <f>SUM(C5:G5)</f>
        <v>0</v>
      </c>
      <c r="K48" t="s">
        <v>65</v>
      </c>
      <c r="L48">
        <f>SUM(D4,C6:D6,F6)*0.5</f>
        <v>1</v>
      </c>
      <c r="N48">
        <f>SUM(C15:D15,C16,E16)</f>
        <v>0</v>
      </c>
      <c r="P48">
        <f>SUM(C6:D6,C12:D12,C13)</f>
        <v>2</v>
      </c>
      <c r="S48" t="s">
        <v>16</v>
      </c>
      <c r="T48" t="s">
        <v>90</v>
      </c>
    </row>
    <row r="49" spans="4:21" x14ac:dyDescent="0.25">
      <c r="D49">
        <f>SUM(D4,G4,J4,M4)</f>
        <v>1</v>
      </c>
      <c r="E49" t="s">
        <v>65</v>
      </c>
      <c r="F49">
        <f>SUM(C3:L3)</f>
        <v>1</v>
      </c>
      <c r="J49">
        <f>SUM(C5:H5)</f>
        <v>1</v>
      </c>
      <c r="K49" t="s">
        <v>65</v>
      </c>
      <c r="L49">
        <f>SUM(D4,G4,C6:G6)*0.5</f>
        <v>1</v>
      </c>
      <c r="M49" t="s">
        <v>75</v>
      </c>
      <c r="N49">
        <f>SUM(C15:D15,C16,E16,F15:F16)</f>
        <v>1</v>
      </c>
      <c r="P49">
        <f>SUM(C6:D7,C12:C13,D12)</f>
        <v>2</v>
      </c>
      <c r="R49" t="s">
        <v>84</v>
      </c>
      <c r="S49">
        <f>SUM(C23)</f>
        <v>0</v>
      </c>
      <c r="T49" t="s">
        <v>65</v>
      </c>
      <c r="U49">
        <v>0</v>
      </c>
    </row>
    <row r="50" spans="4:21" x14ac:dyDescent="0.25">
      <c r="I50" t="s">
        <v>67</v>
      </c>
      <c r="J50">
        <f>SUM(C5:I5)</f>
        <v>1</v>
      </c>
      <c r="K50" t="s">
        <v>68</v>
      </c>
      <c r="L50">
        <f>SUM(D4,G4,C6:D6,F6:G6)*0.5</f>
        <v>1</v>
      </c>
      <c r="N50">
        <f>SUM(C15:D15,C16,E16,F15:F16,G15)</f>
        <v>1</v>
      </c>
      <c r="P50">
        <f>SUM(C6:D6,F6,C12:F12,F13,C13)</f>
        <v>2</v>
      </c>
      <c r="R50" t="s">
        <v>75</v>
      </c>
      <c r="S50">
        <f>SUM(C23,F23)</f>
        <v>0</v>
      </c>
      <c r="U50">
        <f>SUM(C11:D11,C9:E9,C15:D15,C16)/3</f>
        <v>0</v>
      </c>
    </row>
    <row r="51" spans="4:21" x14ac:dyDescent="0.25">
      <c r="D51" t="s">
        <v>4</v>
      </c>
      <c r="E51" t="s">
        <v>3</v>
      </c>
      <c r="J51">
        <f>SUM(C5:J5)</f>
        <v>1</v>
      </c>
      <c r="K51" t="s">
        <v>68</v>
      </c>
      <c r="L51">
        <f>SUM(D4,G4,C6:D6,F6:G6,I6)*0.5</f>
        <v>1</v>
      </c>
      <c r="N51">
        <f>SUM(C15:D15,C16,E16:F16,F15:G15,H16)</f>
        <v>1</v>
      </c>
      <c r="P51">
        <f>SUM(C6:D6,F6:G6,C12:G12,F13,C13)</f>
        <v>2</v>
      </c>
      <c r="R51" t="s">
        <v>76</v>
      </c>
      <c r="S51">
        <f>SUM(C23,F23,I23)</f>
        <v>1</v>
      </c>
      <c r="U51">
        <f>SUM(C9:H9,C11:D11,F11:G11,C15:D15,F15:G15,H16,E16:F16,C16)/3</f>
        <v>1</v>
      </c>
    </row>
    <row r="52" spans="4:21" x14ac:dyDescent="0.25">
      <c r="D52">
        <f>SUM(D7)</f>
        <v>0</v>
      </c>
      <c r="E52" t="s">
        <v>65</v>
      </c>
      <c r="F52">
        <f>SUM(C6)</f>
        <v>1</v>
      </c>
      <c r="J52">
        <f>SUM(C5:K5)</f>
        <v>1</v>
      </c>
      <c r="K52" t="s">
        <v>65</v>
      </c>
      <c r="L52">
        <f>SUM(D4,G4,J4,C6:D6,F6:G6,I6:J6)*0.5</f>
        <v>1</v>
      </c>
      <c r="M52" t="s">
        <v>76</v>
      </c>
      <c r="N52">
        <f>SUM(C15:D15,C16,E16:F16,F15:G15,H16,I15:I16)</f>
        <v>1</v>
      </c>
      <c r="P52">
        <f>SUM(C6:D6,F6:G6,C12:G12,F13,C13)</f>
        <v>2</v>
      </c>
      <c r="R52" t="s">
        <v>72</v>
      </c>
      <c r="S52">
        <f>SUM(C23,F23,I23,L23)</f>
        <v>1</v>
      </c>
      <c r="U52">
        <f>SUM(C9:K9,C11:D11,F11:G11,I11:J11,C15:D15,F15:G15,I15:J15,K16,H16:I16,E16:F16,C16)/3</f>
        <v>1</v>
      </c>
    </row>
    <row r="53" spans="4:21" x14ac:dyDescent="0.25">
      <c r="D53">
        <f>SUM(C6,D6,F6)</f>
        <v>1</v>
      </c>
      <c r="E53" t="s">
        <v>65</v>
      </c>
      <c r="F53">
        <f>SUM(C6:D6)</f>
        <v>1</v>
      </c>
      <c r="I53" t="s">
        <v>69</v>
      </c>
      <c r="J53">
        <f>SUM(C5:L5)</f>
        <v>1</v>
      </c>
      <c r="K53" t="s">
        <v>65</v>
      </c>
      <c r="L53">
        <f>SUM(D4,G4,J4,C6:D6,F6:G6,I6:J6)*0.5</f>
        <v>1</v>
      </c>
      <c r="N53">
        <f>SUM(C15:D15,F15:G15,I15:J15,H16:I16,E16:F16,C16)</f>
        <v>1</v>
      </c>
      <c r="P53">
        <f>SUM(C6:D6,F6:G6,I6,C12:I12,I13,F13,C13)</f>
        <v>2</v>
      </c>
      <c r="S53" t="s">
        <v>17</v>
      </c>
      <c r="T53" t="s">
        <v>91</v>
      </c>
    </row>
    <row r="54" spans="4:21" x14ac:dyDescent="0.25">
      <c r="D54">
        <f>SUM(C6:D6,F6:G6)</f>
        <v>1</v>
      </c>
      <c r="E54" t="s">
        <v>65</v>
      </c>
      <c r="F54">
        <f>SUM(C6:D6,F6)</f>
        <v>1</v>
      </c>
      <c r="J54">
        <f>SUM(C5:M5)</f>
        <v>1</v>
      </c>
      <c r="K54" t="s">
        <v>65</v>
      </c>
      <c r="L54">
        <f>SUM(D4,G4,J4,C6:D6,F6:G6,I6:J6,L6)*0.5</f>
        <v>1</v>
      </c>
      <c r="N54">
        <f>SUM(C15:D15,F15:G15,I15:J15,K16,I16,H16,F16,E16,C16)</f>
        <v>1</v>
      </c>
      <c r="P54">
        <f>SUM(C6:D6,F6:G6,I6:J6,C12:J12,I13,F13,C13)</f>
        <v>2</v>
      </c>
      <c r="R54" t="s">
        <v>84</v>
      </c>
      <c r="S54">
        <f>SUM(D24)</f>
        <v>0</v>
      </c>
      <c r="T54" t="s">
        <v>65</v>
      </c>
      <c r="U54">
        <v>0</v>
      </c>
    </row>
    <row r="55" spans="4:21" x14ac:dyDescent="0.25">
      <c r="D55">
        <f>SUM(C6:D6,F6:G6,I6)</f>
        <v>1</v>
      </c>
      <c r="E55" t="s">
        <v>65</v>
      </c>
      <c r="F55">
        <f>SUM(C6:D6,F6:G6)</f>
        <v>1</v>
      </c>
      <c r="J55">
        <f>SUM(C5:N5)</f>
        <v>1</v>
      </c>
      <c r="K55" t="s">
        <v>65</v>
      </c>
      <c r="L55">
        <f>SUM(D4,G4,J4,M4,C6:D6,F6:G6,I6:J6,L6:M6)*0.5</f>
        <v>1</v>
      </c>
      <c r="M55" t="s">
        <v>72</v>
      </c>
      <c r="N55">
        <f>SUM(C15:D15,F15:G15,I15:J15,L15,K16:L16,H16:I16,E16:F16,C16)</f>
        <v>1</v>
      </c>
      <c r="P55">
        <f>SUM(C6:D6,F6:G6,I6:J6,C12:K12,I13,F13,C13)</f>
        <v>2</v>
      </c>
      <c r="R55" t="s">
        <v>75</v>
      </c>
      <c r="S55">
        <f>SUM(D24,G24)</f>
        <v>0</v>
      </c>
      <c r="U55">
        <f>SUM(C11:D11,F11,D8,C9:F9)</f>
        <v>0</v>
      </c>
    </row>
    <row r="56" spans="4:21" x14ac:dyDescent="0.25">
      <c r="D56">
        <f>SUM(C6:D6,F6:G6,I6:J6)</f>
        <v>1</v>
      </c>
      <c r="E56" t="s">
        <v>65</v>
      </c>
      <c r="F56">
        <f>SUM(C6:D6,F6:G6,I6)</f>
        <v>1</v>
      </c>
      <c r="N56">
        <f>SUM(C15:D15,F15:G15,I15:J15,L15:M15,K16:L16,H16:I16,E16:F16,C16)</f>
        <v>1</v>
      </c>
      <c r="P56">
        <f>SUM(C6:D6,F6:G6,I6:J6,L6,C12:L12,L13,I13,F13,C13)</f>
        <v>2</v>
      </c>
      <c r="R56" t="s">
        <v>76</v>
      </c>
      <c r="S56">
        <f>SUM(D24,G24,J24)</f>
        <v>1</v>
      </c>
      <c r="U56">
        <f>SUM(D8,G8,C11:D11,F11:G11,I11,C9:I9)</f>
        <v>3</v>
      </c>
    </row>
    <row r="57" spans="4:21" x14ac:dyDescent="0.25">
      <c r="D57">
        <f>SUM(C6:D6,F6:G6,I6:J6,L6)</f>
        <v>1</v>
      </c>
      <c r="E57" t="s">
        <v>65</v>
      </c>
      <c r="F57">
        <f>SUM(C6:D6,F6:G6,I6:J6)</f>
        <v>1</v>
      </c>
      <c r="J57" t="s">
        <v>8</v>
      </c>
      <c r="K57" t="s">
        <v>74</v>
      </c>
      <c r="N57">
        <f>SUM(C15:D15,F15:G15,I15:J15,L15:M15,N16,K16:L16,H16:I16,E16:F16,C16)</f>
        <v>1</v>
      </c>
      <c r="P57">
        <f>SUM(C6:D6,F6:G6,I6:J6,L6:M6,C12:M12,L13,I13,F13,C13)</f>
        <v>2</v>
      </c>
      <c r="R57" t="s">
        <v>72</v>
      </c>
      <c r="S57">
        <f>SUM(D24,G24,J24,M24)</f>
        <v>1</v>
      </c>
      <c r="U57">
        <f>SUM(D8,G8,J8,C11:D11,F11:G11,I11:J11,L11,C9:L9)</f>
        <v>3</v>
      </c>
    </row>
    <row r="58" spans="4:21" x14ac:dyDescent="0.25">
      <c r="D58">
        <f>SUM(C6:D6,F6:G6,I6:J6,L6:M6)</f>
        <v>1</v>
      </c>
      <c r="E58" t="s">
        <v>65</v>
      </c>
      <c r="F58">
        <f>SUM(C6:D6,F6:G6,I6:J6,L6)</f>
        <v>1</v>
      </c>
      <c r="I58" t="s">
        <v>75</v>
      </c>
      <c r="J58">
        <f>SUM(F11)</f>
        <v>0</v>
      </c>
      <c r="K58">
        <f>SUM(D76,F66)*0.5</f>
        <v>0.5</v>
      </c>
      <c r="N58" t="s">
        <v>10</v>
      </c>
      <c r="O58" t="s">
        <v>85</v>
      </c>
      <c r="S58" t="s">
        <v>18</v>
      </c>
      <c r="T58" t="s">
        <v>92</v>
      </c>
    </row>
    <row r="59" spans="4:21" x14ac:dyDescent="0.25">
      <c r="D59" t="s">
        <v>5</v>
      </c>
      <c r="E59" t="s">
        <v>66</v>
      </c>
      <c r="J59">
        <f>SUM(F11:G11)</f>
        <v>1</v>
      </c>
      <c r="K59">
        <f>SUM(F70,D77)*0.5</f>
        <v>1</v>
      </c>
      <c r="M59" t="s">
        <v>84</v>
      </c>
      <c r="N59">
        <f>SUM(D17)</f>
        <v>0</v>
      </c>
      <c r="O59" t="s">
        <v>65</v>
      </c>
      <c r="P59">
        <f>SUM(C13,C12,C15:C16)*0.5</f>
        <v>0.5</v>
      </c>
      <c r="R59" t="s">
        <v>89</v>
      </c>
      <c r="S59">
        <f>SUM(C25:E25)</f>
        <v>0</v>
      </c>
      <c r="T59" t="s">
        <v>68</v>
      </c>
      <c r="U59">
        <v>0</v>
      </c>
    </row>
    <row r="60" spans="4:21" x14ac:dyDescent="0.25">
      <c r="D60">
        <f>SUM(D8)</f>
        <v>0</v>
      </c>
      <c r="E60" t="s">
        <v>65</v>
      </c>
      <c r="F60">
        <f>SUM(C12:C13)</f>
        <v>1</v>
      </c>
      <c r="I60" t="s">
        <v>76</v>
      </c>
      <c r="J60">
        <f>SUM(F11:G11,I11)</f>
        <v>1</v>
      </c>
      <c r="K60">
        <f>SUM(D79,F69)*0.5</f>
        <v>1</v>
      </c>
      <c r="M60" t="s">
        <v>75</v>
      </c>
      <c r="N60">
        <f>SUM(D17,G17)</f>
        <v>1</v>
      </c>
      <c r="P60">
        <f>SUM(C12:F12,C13,F13,C15:D15,C16,E16:F16,F15)*0.5</f>
        <v>1</v>
      </c>
      <c r="R60" t="s">
        <v>71</v>
      </c>
      <c r="S60">
        <f>SUM(C25:F25)</f>
        <v>0</v>
      </c>
      <c r="U60">
        <f>SUM(C5:E5,C7:D7,C12:E12,C13,C15:D15,E16,C16)/4</f>
        <v>0.25</v>
      </c>
    </row>
    <row r="61" spans="4:21" x14ac:dyDescent="0.25">
      <c r="D61">
        <f>SUM(D8,G8)</f>
        <v>1</v>
      </c>
      <c r="F61">
        <f>SUM(C12:C13,D12:F12,F13)</f>
        <v>1</v>
      </c>
      <c r="J61">
        <f>SUM(I11:J11,F11:G11,C11:D11)</f>
        <v>1</v>
      </c>
      <c r="K61">
        <f>SUM(F70,D80)*0.5</f>
        <v>1</v>
      </c>
      <c r="M61" t="s">
        <v>76</v>
      </c>
      <c r="N61">
        <f>SUM(D17,G17,J17)</f>
        <v>1</v>
      </c>
      <c r="P61">
        <f>SUM(C12:I12,I13,F13,C13,C15:D15,F15:G15,I15,H16:I16,E16:F16,C16)*0.5</f>
        <v>1</v>
      </c>
      <c r="S61">
        <f>SUM(C25:G25)</f>
        <v>0</v>
      </c>
      <c r="U61">
        <f>SUM(C5:E5,C7:D7,C12:E12,C13,C15:D15,E16,C16,F16,F15,F12,F13,F7,F5)/4</f>
        <v>0.75</v>
      </c>
    </row>
    <row r="62" spans="4:21" x14ac:dyDescent="0.25">
      <c r="D62">
        <f>SUM(D8,G8,J8)</f>
        <v>1</v>
      </c>
      <c r="E62" t="s">
        <v>65</v>
      </c>
      <c r="F62">
        <f>SUM(C12:I12,I13,F13,C13)</f>
        <v>1</v>
      </c>
      <c r="I62" t="s">
        <v>72</v>
      </c>
      <c r="J62">
        <f>SUM(C11:D11,F11:G11,I11:J11,L11)</f>
        <v>1</v>
      </c>
      <c r="K62">
        <f>SUM(F72,D82)*0.5</f>
        <v>1</v>
      </c>
      <c r="M62" t="s">
        <v>72</v>
      </c>
      <c r="N62">
        <f>SUM(D17,G17,J17,M17)</f>
        <v>1</v>
      </c>
      <c r="P62">
        <f>SUM(C12:L12,L13,I13,F13,C13,C15:D15,F15:G15,I15:J15,L15,K16:L16,H16:I16,E16:F16,C16)*0.5</f>
        <v>1</v>
      </c>
      <c r="S62">
        <f>SUM(C25:H25)</f>
        <v>0</v>
      </c>
      <c r="U62">
        <f>SUM(G12,C5:E5,C7:D7,C12:E12,C13,C15:D15,E16,C16,F16,F15,F12,F13,F7,F5,G15,G7,G5)/4</f>
        <v>0.75</v>
      </c>
    </row>
    <row r="63" spans="4:21" x14ac:dyDescent="0.25">
      <c r="D63">
        <f>SUM(D8,G8,J8,M8)</f>
        <v>1</v>
      </c>
      <c r="F63">
        <f>SUM(C12:L12,L13,I13,F13,C13)</f>
        <v>1</v>
      </c>
      <c r="J63">
        <f>SUM(C11:D11,F11:G11,I11:J11,L11:M11)</f>
        <v>1</v>
      </c>
      <c r="K63">
        <f>SUM(D83,F73)*0.5</f>
        <v>1</v>
      </c>
      <c r="N63" t="s">
        <v>11</v>
      </c>
      <c r="O63" t="s">
        <v>86</v>
      </c>
      <c r="R63" t="s">
        <v>67</v>
      </c>
      <c r="S63">
        <f>SUM(C25:I25)</f>
        <v>0</v>
      </c>
      <c r="U63">
        <f>SUM(C5:E5,C7:D7,C12:E12,C13,C15:D15,E16,C16,F16,F15,F12,F13,F7,F5,G15,G7,G5,H16,G12:H12,H5)/4</f>
        <v>1</v>
      </c>
    </row>
    <row r="64" spans="4:21" x14ac:dyDescent="0.25">
      <c r="D64" t="s">
        <v>6</v>
      </c>
      <c r="E64" t="s">
        <v>9</v>
      </c>
      <c r="J64" t="s">
        <v>9</v>
      </c>
      <c r="K64" t="s">
        <v>80</v>
      </c>
      <c r="M64" t="s">
        <v>75</v>
      </c>
      <c r="N64">
        <f>SUM(F18)</f>
        <v>0</v>
      </c>
      <c r="O64" t="s">
        <v>65</v>
      </c>
      <c r="P64">
        <f>SUM(C10:E10,D17)*0.5</f>
        <v>0</v>
      </c>
      <c r="S64">
        <f>SUM(C25:J25)</f>
        <v>0</v>
      </c>
      <c r="U64">
        <f>SUM(C5:E5,C7:D7,C12:E12,C13,C15:D15,E16,C16,F16,F15,F12,F13,F7,F5,G15,G7,G5,H16,G12:H12,H5,I16,I15,I12,I7,I5)/4</f>
        <v>1</v>
      </c>
    </row>
    <row r="65" spans="3:21" x14ac:dyDescent="0.25">
      <c r="D65">
        <f>SUM(E9)</f>
        <v>0</v>
      </c>
      <c r="E65" t="s">
        <v>65</v>
      </c>
      <c r="F65">
        <f>SUM(C14:D14)</f>
        <v>1</v>
      </c>
      <c r="J65">
        <f>SUM(C14)</f>
        <v>0</v>
      </c>
      <c r="K65" t="s">
        <v>65</v>
      </c>
      <c r="L65">
        <v>0</v>
      </c>
      <c r="M65" t="s">
        <v>72</v>
      </c>
      <c r="N65">
        <f>SUM(F18,L18)</f>
        <v>1</v>
      </c>
      <c r="P65">
        <f>SUM(C10:K10,D17,G17,J17)*0.5</f>
        <v>1</v>
      </c>
      <c r="S65">
        <f>SUM(C25:K25)</f>
        <v>1</v>
      </c>
      <c r="U65">
        <f>SUM(C5:E5,C7:D7,C12:E12,C13,C15:D15,E16,C16,F16,F15,F12,F13,F7,F5,G15,G7,G5,H16,G12:H12,H5,I16,I15,I12,I7,I5,J15,J12,J7,J5)/4</f>
        <v>1</v>
      </c>
    </row>
    <row r="66" spans="3:21" x14ac:dyDescent="0.25">
      <c r="C66" t="s">
        <v>71</v>
      </c>
      <c r="D66">
        <f>SUM(C9:F9)</f>
        <v>0</v>
      </c>
      <c r="E66" t="s">
        <v>65</v>
      </c>
      <c r="F66">
        <f>SUM(C14:E14)</f>
        <v>1</v>
      </c>
      <c r="J66">
        <f>SUM(C14:D14)</f>
        <v>1</v>
      </c>
      <c r="K66" t="s">
        <v>65</v>
      </c>
      <c r="L66">
        <f>SUM(C12:C13)</f>
        <v>1</v>
      </c>
      <c r="N66" t="s">
        <v>12</v>
      </c>
      <c r="O66" t="s">
        <v>87</v>
      </c>
      <c r="R66" t="s">
        <v>69</v>
      </c>
      <c r="S66">
        <f>SUM(C25:L25)</f>
        <v>1</v>
      </c>
      <c r="U66">
        <f>SUM(C5:E5,C7:D7,C12:E12,C13,C15:D15,E16,C16,F16,F15,F12,F13,F7,F5,G15,G7,G5,H16,G12:H12,H5,I16,I15,I12,I7,I5,J15,J12,J7,J5,K16,K12)/4</f>
        <v>1</v>
      </c>
    </row>
    <row r="67" spans="3:21" x14ac:dyDescent="0.25">
      <c r="D67">
        <f>SUM(C9:G9)</f>
        <v>0</v>
      </c>
      <c r="E67" t="s">
        <v>65</v>
      </c>
      <c r="F67">
        <f>SUM(C14:F14)</f>
        <v>1</v>
      </c>
      <c r="J67">
        <f>SUM(C14:E14)</f>
        <v>1</v>
      </c>
      <c r="K67" t="s">
        <v>65</v>
      </c>
      <c r="L67">
        <f>SUM(C12:D12,C13)</f>
        <v>1</v>
      </c>
      <c r="M67" t="s">
        <v>84</v>
      </c>
      <c r="N67">
        <f>SUM(D19)</f>
        <v>0</v>
      </c>
      <c r="O67" t="s">
        <v>65</v>
      </c>
      <c r="P67">
        <v>0</v>
      </c>
      <c r="S67">
        <f>SUM(C25:M25)</f>
        <v>1</v>
      </c>
      <c r="U67">
        <f>SUM(C5:E5,C7:D7,C12:E12,C13,C15:D15,E16,C16,F16,F15,F12,F13,F7,F5,G15,G7,G5,H16,G12:H12,H5,I16,I15,I12,I7,I5,J15,J12,J7,J5,K16,K12,L16,L12,L15,L7,L5)/4</f>
        <v>1</v>
      </c>
    </row>
    <row r="68" spans="3:21" x14ac:dyDescent="0.25">
      <c r="D68">
        <f>SUM(C9:H9)</f>
        <v>1</v>
      </c>
      <c r="E68" t="s">
        <v>65</v>
      </c>
      <c r="F68">
        <f>SUM(C14:G14)</f>
        <v>1</v>
      </c>
      <c r="I68" t="s">
        <v>75</v>
      </c>
      <c r="J68">
        <f>SUM(C14:F14)</f>
        <v>1</v>
      </c>
      <c r="K68" t="s">
        <v>65</v>
      </c>
      <c r="L68">
        <f>SUM(C12:E12,C13)</f>
        <v>1</v>
      </c>
      <c r="M68" t="s">
        <v>75</v>
      </c>
      <c r="N68">
        <f>SUM(D19,G19)</f>
        <v>0</v>
      </c>
      <c r="P68">
        <f>SUM(D17,C11:D11,F11)*0.5</f>
        <v>0</v>
      </c>
      <c r="S68">
        <f>SUM(C25:N25)</f>
        <v>1</v>
      </c>
      <c r="U68">
        <f>SUM(C5:E5,C7:D7,C12:E12,C13,C15:D15,E16,C16,F16,F15,F12,F13,F7,F5,G15,G7,G5,H16,G12:H12,H5,I16,I15,I12,I7,I5,J15,J12,J7,J5,K16,K12,L16,L12,L15,L7,L5,M15,M12,M7,M5)/4</f>
        <v>1</v>
      </c>
    </row>
    <row r="69" spans="3:21" x14ac:dyDescent="0.25">
      <c r="C69" t="s">
        <v>67</v>
      </c>
      <c r="D69">
        <f>SUM(C9:I9)</f>
        <v>1</v>
      </c>
      <c r="E69" t="s">
        <v>65</v>
      </c>
      <c r="F69">
        <f>SUM(C14:H14)</f>
        <v>1</v>
      </c>
      <c r="J69">
        <f>SUM(C14:G14)</f>
        <v>1</v>
      </c>
      <c r="K69" t="s">
        <v>65</v>
      </c>
      <c r="L69">
        <f>SUM(C12:F12,C13,F13)</f>
        <v>1</v>
      </c>
      <c r="M69" t="s">
        <v>76</v>
      </c>
      <c r="N69">
        <f>SUM(D19,G19,J19)</f>
        <v>0</v>
      </c>
      <c r="P69">
        <f>SUM(C11:D11,F11:G11,I11,D17,G17)*0.5</f>
        <v>1</v>
      </c>
      <c r="S69" t="s">
        <v>19</v>
      </c>
      <c r="T69" t="s">
        <v>93</v>
      </c>
    </row>
    <row r="70" spans="3:21" x14ac:dyDescent="0.25">
      <c r="D70">
        <f>SUM(C9:J9)</f>
        <v>1</v>
      </c>
      <c r="E70" t="s">
        <v>65</v>
      </c>
      <c r="F70">
        <f>SUM(C14:I14)</f>
        <v>1</v>
      </c>
      <c r="J70">
        <f>SUM(C14:H14)</f>
        <v>1</v>
      </c>
      <c r="K70" t="s">
        <v>65</v>
      </c>
      <c r="L70">
        <f>SUM(C12:G12,F13,C13)</f>
        <v>1</v>
      </c>
      <c r="M70" t="s">
        <v>72</v>
      </c>
      <c r="N70">
        <f>SUM(D19,G19,J19,M19)</f>
        <v>1</v>
      </c>
      <c r="P70">
        <f>SUM(C11:D11,F11:G11,I11:J11,L11,D17,G17,J17)*0.5</f>
        <v>1</v>
      </c>
      <c r="R70" t="s">
        <v>89</v>
      </c>
      <c r="S70">
        <f>SUM(C26:E26)</f>
        <v>0</v>
      </c>
      <c r="T70" t="s">
        <v>65</v>
      </c>
      <c r="U70">
        <v>0</v>
      </c>
    </row>
    <row r="71" spans="3:21" x14ac:dyDescent="0.25">
      <c r="D71">
        <f>SUM(C9:K9)</f>
        <v>1</v>
      </c>
      <c r="E71" t="s">
        <v>65</v>
      </c>
      <c r="F71">
        <f>SUM(C14:J14)</f>
        <v>1</v>
      </c>
      <c r="I71" t="s">
        <v>76</v>
      </c>
      <c r="J71">
        <f>SUM(C14:I14)</f>
        <v>1</v>
      </c>
      <c r="K71" t="s">
        <v>65</v>
      </c>
      <c r="L71">
        <f>SUM(C12:H12,F13,C13)</f>
        <v>1</v>
      </c>
      <c r="N71" t="s">
        <v>13</v>
      </c>
      <c r="O71" t="s">
        <v>88</v>
      </c>
      <c r="R71" t="s">
        <v>71</v>
      </c>
      <c r="S71">
        <f>SUM(C26:F26)</f>
        <v>0</v>
      </c>
      <c r="U71">
        <f>SUM(C14:E14,C15:D15,C16,E16)/2</f>
        <v>0.5</v>
      </c>
    </row>
    <row r="72" spans="3:21" x14ac:dyDescent="0.25">
      <c r="C72" t="s">
        <v>72</v>
      </c>
      <c r="D72">
        <f>SUM(C9:L9)</f>
        <v>1</v>
      </c>
      <c r="E72" t="s">
        <v>65</v>
      </c>
      <c r="F72">
        <f>SUM(C14:K14)</f>
        <v>1</v>
      </c>
      <c r="J72">
        <f>SUM(C14:J14)</f>
        <v>1</v>
      </c>
      <c r="K72" t="s">
        <v>65</v>
      </c>
      <c r="L72">
        <f>SUM(C12:I12,I13,F13,C13)</f>
        <v>1</v>
      </c>
      <c r="M72" t="s">
        <v>71</v>
      </c>
      <c r="N72">
        <f>SUM(F20)</f>
        <v>0</v>
      </c>
      <c r="O72" t="s">
        <v>65</v>
      </c>
      <c r="P72">
        <f>SUM(C15:D15,E16,C16,C9:E9)*0.5</f>
        <v>0</v>
      </c>
      <c r="S72">
        <f>SUM(C26:G26)</f>
        <v>0</v>
      </c>
      <c r="U72">
        <f>SUM(C14:F14,C15:D15,F15,E16:F16,C16)/2</f>
        <v>1</v>
      </c>
    </row>
    <row r="73" spans="3:21" x14ac:dyDescent="0.25">
      <c r="D73">
        <f>SUM(C9:M9)</f>
        <v>1</v>
      </c>
      <c r="E73" t="s">
        <v>65</v>
      </c>
      <c r="F73">
        <f>SUM(C14:L14)</f>
        <v>1</v>
      </c>
      <c r="J73">
        <f>SUM(C14:K14)</f>
        <v>1</v>
      </c>
      <c r="K73" t="s">
        <v>65</v>
      </c>
      <c r="L73">
        <f>SUM(C12:J12,I13,F13,C13)</f>
        <v>1</v>
      </c>
      <c r="M73" t="s">
        <v>69</v>
      </c>
      <c r="N73">
        <f>SUM(F20,L20)</f>
        <v>1</v>
      </c>
      <c r="P73">
        <f>SUM(C9:K9,C15:D15,C16,E16:F16,F15:G15,H16:I16,I15:J15,K16)*0.5</f>
        <v>1</v>
      </c>
      <c r="S73">
        <f>SUM(C26:H26)</f>
        <v>0</v>
      </c>
      <c r="U73">
        <f>SUM(C14:G14,F15:G15,C15:D15,C16,E16:F16)/2</f>
        <v>1</v>
      </c>
    </row>
    <row r="74" spans="3:21" x14ac:dyDescent="0.25">
      <c r="D74">
        <f>SUM(C9:N9)</f>
        <v>1</v>
      </c>
      <c r="E74" t="s">
        <v>65</v>
      </c>
      <c r="F74">
        <f>SUM(C9:M9)</f>
        <v>1</v>
      </c>
      <c r="I74" t="s">
        <v>72</v>
      </c>
      <c r="J74">
        <f>SUM(C14:L14)</f>
        <v>1</v>
      </c>
      <c r="K74" t="s">
        <v>65</v>
      </c>
      <c r="L74">
        <f>SUM(C12:K12,I13,F13,C13)</f>
        <v>1</v>
      </c>
      <c r="N74" t="s">
        <v>14</v>
      </c>
      <c r="O74" t="s">
        <v>10</v>
      </c>
      <c r="R74" t="s">
        <v>67</v>
      </c>
      <c r="S74">
        <f>SUM(C26:I26)</f>
        <v>0</v>
      </c>
      <c r="U74">
        <f>SUM(C14:H14,C15:D15,F15:G15,H16,E16:F16,C16)/2</f>
        <v>1</v>
      </c>
    </row>
    <row r="75" spans="3:21" x14ac:dyDescent="0.25">
      <c r="D75" t="s">
        <v>7</v>
      </c>
      <c r="E75" t="s">
        <v>73</v>
      </c>
      <c r="J75">
        <f>SUM(C14:M14)</f>
        <v>1</v>
      </c>
      <c r="K75" t="s">
        <v>65</v>
      </c>
      <c r="L75">
        <f>SUM(C12:L12,L13,I13,F13,C13)</f>
        <v>1</v>
      </c>
      <c r="M75" t="s">
        <v>89</v>
      </c>
      <c r="N75">
        <f>SUM(C21)</f>
        <v>0</v>
      </c>
      <c r="O75" t="s">
        <v>65</v>
      </c>
      <c r="P75">
        <v>0</v>
      </c>
      <c r="S75">
        <f>SUM(C26:J26)</f>
        <v>1</v>
      </c>
      <c r="U75">
        <f>SUM(C14:I14,I15,F15:G15,C15:D15,H16:I16,E16:F16,C16)/2</f>
        <v>1</v>
      </c>
    </row>
    <row r="76" spans="3:21" x14ac:dyDescent="0.25">
      <c r="D76">
        <f>SUM(C10:D10)</f>
        <v>0</v>
      </c>
      <c r="F76">
        <f>SUM(C14:E14)</f>
        <v>1</v>
      </c>
      <c r="J76">
        <f>SUM(C14:N14)</f>
        <v>1</v>
      </c>
      <c r="K76" t="s">
        <v>65</v>
      </c>
      <c r="L76">
        <f>SUM(C12:M12,L13,I13,F13,C13)</f>
        <v>1</v>
      </c>
      <c r="M76" t="s">
        <v>67</v>
      </c>
      <c r="N76">
        <f>SUM(C21,I21)</f>
        <v>1</v>
      </c>
      <c r="O76" t="s">
        <v>65</v>
      </c>
      <c r="P76">
        <f>SUM(G17,D17)</f>
        <v>1</v>
      </c>
      <c r="S76">
        <f>SUM(C26:K26)</f>
        <v>1</v>
      </c>
      <c r="U76">
        <f>SUM(C14:J14,I15:J15,F15:G15,C15:D15,H16:I16,E16:F16,C16)/2</f>
        <v>1</v>
      </c>
    </row>
    <row r="77" spans="3:21" x14ac:dyDescent="0.25">
      <c r="C77" t="s">
        <v>71</v>
      </c>
      <c r="D77">
        <f>SUM(C10:F10)</f>
        <v>1</v>
      </c>
      <c r="F77">
        <f>SUM(C14:F14)</f>
        <v>1</v>
      </c>
      <c r="N77" t="s">
        <v>21</v>
      </c>
      <c r="O77" t="s">
        <v>4</v>
      </c>
      <c r="R77" t="s">
        <v>69</v>
      </c>
      <c r="S77">
        <f>SUM(C26:L26)</f>
        <v>1</v>
      </c>
      <c r="U77">
        <f>SUM(C14:K14,I15:J15,F15:G15,E16:F16,C15:D15,C16,H16:I16,K16)/2</f>
        <v>1</v>
      </c>
    </row>
    <row r="78" spans="3:21" x14ac:dyDescent="0.25">
      <c r="D78">
        <f>SUM(C10:G10)</f>
        <v>1</v>
      </c>
      <c r="F78">
        <f>SUM(C14:G14)</f>
        <v>1</v>
      </c>
      <c r="M78" t="s">
        <v>89</v>
      </c>
      <c r="N78">
        <f>SUM(C28)</f>
        <v>0</v>
      </c>
      <c r="O78" t="s">
        <v>65</v>
      </c>
      <c r="P78">
        <v>0</v>
      </c>
      <c r="S78">
        <f>SUM(C26:M26)</f>
        <v>1</v>
      </c>
      <c r="U78">
        <f>SUM(C14:L14,L15:L16,K16,I15:J15,H16:I16,F15:G15,E16:F16,C15:D15,C16)/2</f>
        <v>1</v>
      </c>
    </row>
    <row r="79" spans="3:21" x14ac:dyDescent="0.25">
      <c r="D79">
        <f>SUM(C10:H10)</f>
        <v>1</v>
      </c>
      <c r="F79">
        <f>SUM(C14:H14)</f>
        <v>1</v>
      </c>
      <c r="M79" t="s">
        <v>71</v>
      </c>
      <c r="N79">
        <f>SUM(C28,F28)</f>
        <v>0</v>
      </c>
      <c r="P79">
        <f>SUM(C7:D7)</f>
        <v>0</v>
      </c>
      <c r="S79">
        <f>SUM(C26:N26)</f>
        <v>1</v>
      </c>
      <c r="U79">
        <f>SUM(C14:M14,L15:M15,I15:J15,F15:G15,C15:D15,C16,E16:F16,H16:I16,K16:L16)/2</f>
        <v>1</v>
      </c>
    </row>
    <row r="80" spans="3:21" x14ac:dyDescent="0.25">
      <c r="C80" t="s">
        <v>67</v>
      </c>
      <c r="D80">
        <f>SUM(C10:I10)</f>
        <v>1</v>
      </c>
      <c r="F80">
        <f>SUM(C14:I14)</f>
        <v>1</v>
      </c>
      <c r="M80" t="s">
        <v>67</v>
      </c>
      <c r="N80">
        <f>SUM(C28,F28,I28)</f>
        <v>0</v>
      </c>
      <c r="P80">
        <f>SUM(C7:D7,F7:G7)</f>
        <v>1</v>
      </c>
      <c r="S80" t="s">
        <v>20</v>
      </c>
      <c r="T80" t="s">
        <v>4</v>
      </c>
    </row>
    <row r="81" spans="1:21" x14ac:dyDescent="0.25">
      <c r="D81">
        <f>SUM(C10:J10)</f>
        <v>1</v>
      </c>
      <c r="F81">
        <f>SUM(C14:J14)</f>
        <v>1</v>
      </c>
      <c r="M81" t="s">
        <v>69</v>
      </c>
      <c r="N81">
        <f>SUM(C28,F28,I28,L28)</f>
        <v>1</v>
      </c>
      <c r="P81">
        <f>SUM(C7:D7,F7:G7,I7:J7)</f>
        <v>1</v>
      </c>
      <c r="S81">
        <f>SUM(C27)</f>
        <v>0</v>
      </c>
      <c r="T81" t="s">
        <v>65</v>
      </c>
      <c r="U81">
        <v>0</v>
      </c>
    </row>
    <row r="82" spans="1:21" x14ac:dyDescent="0.25">
      <c r="D82">
        <f>SUM(C10:K10)</f>
        <v>1</v>
      </c>
      <c r="F82">
        <f>SUM(C14:K14)</f>
        <v>1</v>
      </c>
      <c r="S82">
        <f>SUM(C27,I27)</f>
        <v>1</v>
      </c>
      <c r="T82" t="s">
        <v>65</v>
      </c>
      <c r="U82">
        <f>SUM(C7:D7,F7:G7)</f>
        <v>1</v>
      </c>
    </row>
    <row r="83" spans="1:21" x14ac:dyDescent="0.25">
      <c r="C83" t="s">
        <v>69</v>
      </c>
      <c r="D83">
        <f>SUM(C10:L10)</f>
        <v>1</v>
      </c>
      <c r="F83">
        <f>SUM(C14:L14)</f>
        <v>1</v>
      </c>
    </row>
    <row r="84" spans="1:21" x14ac:dyDescent="0.25">
      <c r="D84">
        <f>SUM(C10:M10)</f>
        <v>1</v>
      </c>
      <c r="F84">
        <f>SUM(C14:M14)</f>
        <v>1</v>
      </c>
    </row>
    <row r="85" spans="1:21" x14ac:dyDescent="0.25">
      <c r="D85">
        <f>SUM(C10:N10)</f>
        <v>1</v>
      </c>
      <c r="F85">
        <f>SUM(C14:N14)</f>
        <v>1</v>
      </c>
    </row>
    <row r="87" spans="1:21" x14ac:dyDescent="0.25">
      <c r="A87" t="s">
        <v>97</v>
      </c>
    </row>
    <row r="88" spans="1:21" x14ac:dyDescent="0.25">
      <c r="C88" s="1" t="s">
        <v>26</v>
      </c>
      <c r="D88" s="1" t="s">
        <v>27</v>
      </c>
      <c r="E88" s="1" t="s">
        <v>28</v>
      </c>
      <c r="F88" s="2" t="s">
        <v>33</v>
      </c>
      <c r="G88" s="2" t="s">
        <v>34</v>
      </c>
      <c r="H88" s="2" t="s">
        <v>36</v>
      </c>
      <c r="I88" s="3" t="s">
        <v>37</v>
      </c>
      <c r="J88" s="3" t="s">
        <v>38</v>
      </c>
      <c r="K88" s="3" t="s">
        <v>35</v>
      </c>
      <c r="L88" s="4" t="s">
        <v>39</v>
      </c>
      <c r="M88" s="4" t="s">
        <v>40</v>
      </c>
      <c r="N88" s="4" t="s">
        <v>41</v>
      </c>
      <c r="Q88" s="4" t="s">
        <v>94</v>
      </c>
    </row>
    <row r="89" spans="1:21" x14ac:dyDescent="0.25">
      <c r="A89" t="s">
        <v>0</v>
      </c>
      <c r="C89">
        <v>1</v>
      </c>
      <c r="D89">
        <v>1</v>
      </c>
      <c r="E89">
        <v>1</v>
      </c>
      <c r="F89">
        <v>10</v>
      </c>
      <c r="G89">
        <v>10</v>
      </c>
      <c r="H89">
        <v>10</v>
      </c>
      <c r="I89">
        <v>100</v>
      </c>
      <c r="J89">
        <v>100</v>
      </c>
      <c r="K89">
        <v>100</v>
      </c>
      <c r="L89">
        <v>1000</v>
      </c>
      <c r="M89">
        <v>1000</v>
      </c>
      <c r="N89">
        <v>1000</v>
      </c>
      <c r="Q89" t="s">
        <v>95</v>
      </c>
    </row>
    <row r="90" spans="1:21" x14ac:dyDescent="0.25">
      <c r="A90" t="s">
        <v>1</v>
      </c>
      <c r="C90">
        <v>1</v>
      </c>
      <c r="D90">
        <v>1</v>
      </c>
      <c r="E90">
        <v>1</v>
      </c>
      <c r="F90">
        <v>10</v>
      </c>
      <c r="G90">
        <v>10</v>
      </c>
      <c r="H90">
        <v>10</v>
      </c>
      <c r="I90">
        <v>100</v>
      </c>
      <c r="J90">
        <v>100</v>
      </c>
      <c r="K90">
        <v>100</v>
      </c>
      <c r="L90">
        <v>1000</v>
      </c>
      <c r="M90">
        <v>1000</v>
      </c>
      <c r="N90">
        <v>1000</v>
      </c>
    </row>
    <row r="91" spans="1:21" x14ac:dyDescent="0.25">
      <c r="A91" t="s">
        <v>2</v>
      </c>
      <c r="C91">
        <v>10</v>
      </c>
      <c r="D91">
        <v>10</v>
      </c>
      <c r="E91">
        <v>10</v>
      </c>
      <c r="F91">
        <v>1</v>
      </c>
      <c r="G91">
        <v>1</v>
      </c>
      <c r="H91">
        <v>1</v>
      </c>
      <c r="I91">
        <v>100</v>
      </c>
      <c r="J91">
        <v>100</v>
      </c>
      <c r="K91">
        <v>100</v>
      </c>
      <c r="L91">
        <v>1000</v>
      </c>
      <c r="M91">
        <v>1000</v>
      </c>
      <c r="N91">
        <v>1000</v>
      </c>
    </row>
    <row r="92" spans="1:21" x14ac:dyDescent="0.25">
      <c r="A92" t="s">
        <v>3</v>
      </c>
      <c r="C92">
        <v>1</v>
      </c>
      <c r="D92">
        <v>1</v>
      </c>
      <c r="E92">
        <v>1</v>
      </c>
      <c r="F92">
        <v>10</v>
      </c>
      <c r="G92">
        <v>10</v>
      </c>
      <c r="H92">
        <v>10</v>
      </c>
      <c r="I92">
        <v>100</v>
      </c>
      <c r="J92">
        <v>100</v>
      </c>
      <c r="K92">
        <v>100</v>
      </c>
      <c r="L92">
        <v>1000</v>
      </c>
      <c r="M92">
        <v>1000</v>
      </c>
      <c r="N92">
        <v>1000</v>
      </c>
    </row>
    <row r="93" spans="1:21" x14ac:dyDescent="0.25">
      <c r="A93" t="s">
        <v>4</v>
      </c>
      <c r="C93">
        <v>10</v>
      </c>
      <c r="D93">
        <v>10</v>
      </c>
      <c r="E93">
        <v>10</v>
      </c>
      <c r="F93">
        <v>1</v>
      </c>
      <c r="G93">
        <v>1</v>
      </c>
      <c r="H93">
        <v>1</v>
      </c>
      <c r="I93">
        <v>100</v>
      </c>
      <c r="J93">
        <v>100</v>
      </c>
      <c r="K93">
        <v>100</v>
      </c>
      <c r="L93">
        <v>1000</v>
      </c>
      <c r="M93">
        <v>1000</v>
      </c>
      <c r="N93">
        <v>1000</v>
      </c>
    </row>
    <row r="94" spans="1:21" x14ac:dyDescent="0.25">
      <c r="A94" t="s">
        <v>5</v>
      </c>
      <c r="C94">
        <v>10</v>
      </c>
      <c r="D94">
        <v>10</v>
      </c>
      <c r="E94">
        <v>10</v>
      </c>
      <c r="F94">
        <v>1</v>
      </c>
      <c r="G94">
        <v>1</v>
      </c>
      <c r="H94">
        <v>1</v>
      </c>
      <c r="I94">
        <v>100</v>
      </c>
      <c r="J94">
        <v>100</v>
      </c>
      <c r="K94">
        <v>100</v>
      </c>
      <c r="L94">
        <v>1000</v>
      </c>
      <c r="M94">
        <v>1000</v>
      </c>
      <c r="N94">
        <v>1000</v>
      </c>
    </row>
    <row r="95" spans="1:21" x14ac:dyDescent="0.25">
      <c r="A95" t="s">
        <v>6</v>
      </c>
      <c r="C95">
        <v>10</v>
      </c>
      <c r="D95">
        <v>10</v>
      </c>
      <c r="E95">
        <v>10</v>
      </c>
      <c r="F95">
        <v>1</v>
      </c>
      <c r="G95">
        <v>1</v>
      </c>
      <c r="H95">
        <v>1</v>
      </c>
      <c r="I95">
        <v>100</v>
      </c>
      <c r="J95">
        <v>100</v>
      </c>
      <c r="K95">
        <v>100</v>
      </c>
      <c r="L95">
        <v>1000</v>
      </c>
      <c r="M95">
        <v>1000</v>
      </c>
      <c r="N95">
        <v>1000</v>
      </c>
    </row>
    <row r="96" spans="1:21" x14ac:dyDescent="0.25">
      <c r="A96" t="s">
        <v>7</v>
      </c>
      <c r="C96">
        <v>10</v>
      </c>
      <c r="D96">
        <v>10</v>
      </c>
      <c r="E96">
        <v>10</v>
      </c>
      <c r="F96">
        <v>1</v>
      </c>
      <c r="G96">
        <v>1</v>
      </c>
      <c r="H96">
        <v>1</v>
      </c>
      <c r="I96">
        <v>100</v>
      </c>
      <c r="J96">
        <v>100</v>
      </c>
      <c r="K96">
        <v>100</v>
      </c>
      <c r="L96">
        <v>1000</v>
      </c>
      <c r="M96">
        <v>1000</v>
      </c>
      <c r="N96">
        <v>1000</v>
      </c>
    </row>
    <row r="97" spans="1:14" x14ac:dyDescent="0.25">
      <c r="A97" t="s">
        <v>8</v>
      </c>
      <c r="C97">
        <v>10</v>
      </c>
      <c r="D97">
        <v>10</v>
      </c>
      <c r="E97">
        <v>10</v>
      </c>
      <c r="F97">
        <v>1</v>
      </c>
      <c r="G97">
        <v>1</v>
      </c>
      <c r="H97">
        <v>1</v>
      </c>
      <c r="I97">
        <v>100</v>
      </c>
      <c r="J97">
        <v>100</v>
      </c>
      <c r="K97">
        <v>100</v>
      </c>
      <c r="L97">
        <v>1000</v>
      </c>
      <c r="M97">
        <v>1000</v>
      </c>
      <c r="N97">
        <v>1000</v>
      </c>
    </row>
    <row r="98" spans="1:14" x14ac:dyDescent="0.25">
      <c r="A98" s="3" t="s">
        <v>30</v>
      </c>
      <c r="C98">
        <v>1</v>
      </c>
      <c r="D98">
        <v>1</v>
      </c>
      <c r="E98">
        <v>1</v>
      </c>
      <c r="F98">
        <v>10</v>
      </c>
      <c r="G98">
        <v>10</v>
      </c>
      <c r="H98">
        <v>10</v>
      </c>
      <c r="I98">
        <v>100</v>
      </c>
      <c r="J98">
        <v>100</v>
      </c>
      <c r="K98">
        <v>100</v>
      </c>
      <c r="L98">
        <v>1000</v>
      </c>
      <c r="M98">
        <v>1000</v>
      </c>
      <c r="N98">
        <v>1000</v>
      </c>
    </row>
    <row r="99" spans="1:14" x14ac:dyDescent="0.25">
      <c r="A99" s="3" t="s">
        <v>29</v>
      </c>
      <c r="C99">
        <v>1</v>
      </c>
      <c r="D99">
        <v>1</v>
      </c>
      <c r="E99">
        <v>1</v>
      </c>
      <c r="F99">
        <v>10</v>
      </c>
      <c r="G99">
        <v>10</v>
      </c>
      <c r="H99">
        <v>10</v>
      </c>
      <c r="I99">
        <v>100</v>
      </c>
      <c r="J99">
        <v>100</v>
      </c>
      <c r="K99">
        <v>100</v>
      </c>
      <c r="L99">
        <v>1000</v>
      </c>
      <c r="M99">
        <v>1000</v>
      </c>
      <c r="N99">
        <v>1000</v>
      </c>
    </row>
    <row r="100" spans="1:14" x14ac:dyDescent="0.25">
      <c r="A100" t="s">
        <v>9</v>
      </c>
      <c r="C100">
        <v>1</v>
      </c>
      <c r="D100">
        <v>1</v>
      </c>
      <c r="E100">
        <v>1</v>
      </c>
      <c r="F100">
        <v>10</v>
      </c>
      <c r="G100">
        <v>10</v>
      </c>
      <c r="H100">
        <v>10</v>
      </c>
      <c r="I100">
        <v>100</v>
      </c>
      <c r="J100">
        <v>100</v>
      </c>
      <c r="K100">
        <v>100</v>
      </c>
      <c r="L100">
        <v>1000</v>
      </c>
      <c r="M100">
        <v>1000</v>
      </c>
      <c r="N100">
        <v>1000</v>
      </c>
    </row>
    <row r="101" spans="1:14" x14ac:dyDescent="0.25">
      <c r="A101" s="3" t="s">
        <v>32</v>
      </c>
      <c r="C101">
        <v>10</v>
      </c>
      <c r="D101">
        <v>10</v>
      </c>
      <c r="E101">
        <v>10</v>
      </c>
      <c r="F101">
        <v>1</v>
      </c>
      <c r="G101">
        <v>1</v>
      </c>
      <c r="H101">
        <v>1</v>
      </c>
      <c r="I101">
        <v>100</v>
      </c>
      <c r="J101">
        <v>100</v>
      </c>
      <c r="K101">
        <v>100</v>
      </c>
      <c r="L101">
        <v>1000</v>
      </c>
      <c r="M101">
        <v>1000</v>
      </c>
      <c r="N101">
        <v>1000</v>
      </c>
    </row>
    <row r="102" spans="1:14" x14ac:dyDescent="0.25">
      <c r="A102" s="3" t="s">
        <v>31</v>
      </c>
      <c r="C102">
        <v>10</v>
      </c>
      <c r="D102">
        <v>10</v>
      </c>
      <c r="E102">
        <v>10</v>
      </c>
      <c r="F102">
        <v>1</v>
      </c>
      <c r="G102">
        <v>1</v>
      </c>
      <c r="H102">
        <v>1</v>
      </c>
      <c r="I102">
        <v>100</v>
      </c>
      <c r="J102">
        <v>100</v>
      </c>
      <c r="K102">
        <v>100</v>
      </c>
      <c r="L102">
        <v>1000</v>
      </c>
      <c r="M102">
        <v>1000</v>
      </c>
      <c r="N102">
        <v>1000</v>
      </c>
    </row>
    <row r="103" spans="1:14" x14ac:dyDescent="0.25">
      <c r="A103" t="s">
        <v>10</v>
      </c>
      <c r="C103">
        <v>1000</v>
      </c>
      <c r="D103">
        <v>1000</v>
      </c>
      <c r="E103">
        <v>1000</v>
      </c>
      <c r="F103">
        <v>10</v>
      </c>
      <c r="G103">
        <v>10</v>
      </c>
      <c r="H103">
        <v>10</v>
      </c>
      <c r="I103">
        <v>1</v>
      </c>
      <c r="J103">
        <v>1</v>
      </c>
      <c r="K103">
        <v>1</v>
      </c>
      <c r="L103">
        <v>10</v>
      </c>
      <c r="M103">
        <v>10</v>
      </c>
      <c r="N103">
        <v>10</v>
      </c>
    </row>
    <row r="104" spans="1:14" x14ac:dyDescent="0.25">
      <c r="A104" t="s">
        <v>11</v>
      </c>
      <c r="C104">
        <v>1000</v>
      </c>
      <c r="D104">
        <v>1000</v>
      </c>
      <c r="E104">
        <v>1000</v>
      </c>
      <c r="F104">
        <v>10</v>
      </c>
      <c r="G104">
        <v>10</v>
      </c>
      <c r="H104">
        <v>10</v>
      </c>
      <c r="I104">
        <v>1</v>
      </c>
      <c r="J104">
        <v>1</v>
      </c>
      <c r="K104">
        <v>1</v>
      </c>
      <c r="L104">
        <v>10</v>
      </c>
      <c r="M104">
        <v>10</v>
      </c>
      <c r="N104">
        <v>10</v>
      </c>
    </row>
    <row r="105" spans="1:14" x14ac:dyDescent="0.25">
      <c r="A105" t="s">
        <v>12</v>
      </c>
      <c r="C105">
        <v>1000</v>
      </c>
      <c r="D105">
        <v>1000</v>
      </c>
      <c r="E105">
        <v>1000</v>
      </c>
      <c r="F105">
        <v>100</v>
      </c>
      <c r="G105">
        <v>100</v>
      </c>
      <c r="H105">
        <v>100</v>
      </c>
      <c r="I105">
        <v>10</v>
      </c>
      <c r="J105">
        <v>10</v>
      </c>
      <c r="K105">
        <v>10</v>
      </c>
      <c r="L105">
        <v>1</v>
      </c>
      <c r="M105">
        <v>1</v>
      </c>
      <c r="N105">
        <v>1</v>
      </c>
    </row>
    <row r="106" spans="1:14" x14ac:dyDescent="0.25">
      <c r="A106" s="8" t="s">
        <v>13</v>
      </c>
      <c r="C106">
        <v>1000</v>
      </c>
      <c r="D106">
        <v>1000</v>
      </c>
      <c r="E106">
        <v>1000</v>
      </c>
      <c r="F106">
        <v>10</v>
      </c>
      <c r="G106">
        <v>10</v>
      </c>
      <c r="H106">
        <v>10</v>
      </c>
      <c r="I106">
        <v>1</v>
      </c>
      <c r="J106">
        <v>1</v>
      </c>
      <c r="K106">
        <v>1</v>
      </c>
      <c r="L106">
        <v>10</v>
      </c>
      <c r="M106">
        <v>10</v>
      </c>
      <c r="N106">
        <v>10</v>
      </c>
    </row>
    <row r="107" spans="1:14" x14ac:dyDescent="0.25">
      <c r="A107" s="8" t="s">
        <v>14</v>
      </c>
      <c r="C107">
        <v>1000</v>
      </c>
      <c r="D107">
        <v>1000</v>
      </c>
      <c r="E107">
        <v>1000</v>
      </c>
      <c r="F107">
        <v>100</v>
      </c>
      <c r="G107">
        <v>100</v>
      </c>
      <c r="H107">
        <v>100</v>
      </c>
      <c r="I107">
        <v>10</v>
      </c>
      <c r="J107">
        <v>10</v>
      </c>
      <c r="K107">
        <v>10</v>
      </c>
      <c r="L107">
        <v>1</v>
      </c>
      <c r="M107">
        <v>1</v>
      </c>
      <c r="N107">
        <v>1</v>
      </c>
    </row>
    <row r="108" spans="1:14" x14ac:dyDescent="0.25">
      <c r="A108" s="8" t="s">
        <v>15</v>
      </c>
      <c r="C108">
        <v>1000</v>
      </c>
      <c r="D108">
        <v>1000</v>
      </c>
      <c r="E108">
        <v>1000</v>
      </c>
      <c r="F108">
        <v>100</v>
      </c>
      <c r="G108">
        <v>100</v>
      </c>
      <c r="H108">
        <v>100</v>
      </c>
      <c r="I108">
        <v>10</v>
      </c>
      <c r="J108">
        <v>10</v>
      </c>
      <c r="K108">
        <v>10</v>
      </c>
      <c r="L108">
        <v>1</v>
      </c>
      <c r="M108">
        <v>1</v>
      </c>
      <c r="N108">
        <v>1</v>
      </c>
    </row>
    <row r="109" spans="1:14" x14ac:dyDescent="0.25">
      <c r="A109" s="8" t="s">
        <v>16</v>
      </c>
      <c r="C109">
        <v>1000</v>
      </c>
      <c r="D109">
        <v>1000</v>
      </c>
      <c r="E109">
        <v>1000</v>
      </c>
      <c r="F109">
        <v>10</v>
      </c>
      <c r="G109">
        <v>10</v>
      </c>
      <c r="H109">
        <v>10</v>
      </c>
      <c r="I109">
        <v>1</v>
      </c>
      <c r="J109">
        <v>1</v>
      </c>
      <c r="K109">
        <v>1</v>
      </c>
      <c r="L109">
        <v>10</v>
      </c>
      <c r="M109">
        <v>10</v>
      </c>
      <c r="N109">
        <v>10</v>
      </c>
    </row>
    <row r="110" spans="1:14" x14ac:dyDescent="0.25">
      <c r="A110" s="8" t="s">
        <v>17</v>
      </c>
      <c r="C110">
        <v>1000</v>
      </c>
      <c r="D110">
        <v>1000</v>
      </c>
      <c r="E110">
        <v>1000</v>
      </c>
      <c r="F110">
        <v>10</v>
      </c>
      <c r="G110">
        <v>10</v>
      </c>
      <c r="H110">
        <v>10</v>
      </c>
      <c r="I110">
        <v>1</v>
      </c>
      <c r="J110">
        <v>1</v>
      </c>
      <c r="K110">
        <v>1</v>
      </c>
      <c r="L110">
        <v>10</v>
      </c>
      <c r="M110">
        <v>10</v>
      </c>
      <c r="N110">
        <v>10</v>
      </c>
    </row>
    <row r="111" spans="1:14" x14ac:dyDescent="0.25">
      <c r="A111" s="3" t="s">
        <v>18</v>
      </c>
      <c r="C111">
        <v>1000</v>
      </c>
      <c r="D111">
        <v>1000</v>
      </c>
      <c r="E111">
        <v>1000</v>
      </c>
      <c r="F111">
        <v>10</v>
      </c>
      <c r="G111">
        <v>10</v>
      </c>
      <c r="H111">
        <v>10</v>
      </c>
      <c r="I111">
        <v>1</v>
      </c>
      <c r="J111">
        <v>1</v>
      </c>
      <c r="K111">
        <v>1</v>
      </c>
      <c r="L111">
        <v>10</v>
      </c>
      <c r="M111">
        <v>10</v>
      </c>
      <c r="N111">
        <v>10</v>
      </c>
    </row>
    <row r="112" spans="1:14" x14ac:dyDescent="0.25">
      <c r="A112" s="3" t="s">
        <v>19</v>
      </c>
      <c r="C112">
        <v>1000</v>
      </c>
      <c r="D112">
        <v>1000</v>
      </c>
      <c r="E112">
        <v>1000</v>
      </c>
      <c r="F112">
        <v>10</v>
      </c>
      <c r="G112">
        <v>10</v>
      </c>
      <c r="H112">
        <v>10</v>
      </c>
      <c r="I112">
        <v>1</v>
      </c>
      <c r="J112">
        <v>1</v>
      </c>
      <c r="K112">
        <v>1</v>
      </c>
      <c r="L112">
        <v>10</v>
      </c>
      <c r="M112">
        <v>10</v>
      </c>
      <c r="N112">
        <v>10</v>
      </c>
    </row>
    <row r="113" spans="1:14" x14ac:dyDescent="0.25">
      <c r="A113" s="3" t="s">
        <v>20</v>
      </c>
      <c r="C113">
        <v>1000</v>
      </c>
      <c r="D113">
        <v>1000</v>
      </c>
      <c r="E113">
        <v>1000</v>
      </c>
      <c r="F113">
        <v>10</v>
      </c>
      <c r="G113">
        <v>10</v>
      </c>
      <c r="H113">
        <v>10</v>
      </c>
      <c r="I113">
        <v>1</v>
      </c>
      <c r="J113">
        <v>1</v>
      </c>
      <c r="K113">
        <v>1</v>
      </c>
      <c r="L113">
        <v>10</v>
      </c>
      <c r="M113">
        <v>10</v>
      </c>
      <c r="N113">
        <v>10</v>
      </c>
    </row>
    <row r="114" spans="1:14" x14ac:dyDescent="0.25">
      <c r="A114" s="3" t="s">
        <v>21</v>
      </c>
      <c r="C114">
        <v>1000</v>
      </c>
      <c r="D114">
        <v>1000</v>
      </c>
      <c r="E114">
        <v>1000</v>
      </c>
      <c r="F114">
        <v>10</v>
      </c>
      <c r="G114">
        <v>10</v>
      </c>
      <c r="H114">
        <v>10</v>
      </c>
      <c r="I114">
        <v>1</v>
      </c>
      <c r="J114">
        <v>1</v>
      </c>
      <c r="K114">
        <v>1</v>
      </c>
      <c r="L114">
        <v>10</v>
      </c>
      <c r="M114">
        <v>10</v>
      </c>
      <c r="N114">
        <v>10</v>
      </c>
    </row>
    <row r="115" spans="1:14" x14ac:dyDescent="0.25">
      <c r="A115" t="s">
        <v>22</v>
      </c>
      <c r="C115">
        <v>1000</v>
      </c>
      <c r="D115">
        <v>1000</v>
      </c>
      <c r="E115">
        <v>1000</v>
      </c>
      <c r="F115">
        <v>100</v>
      </c>
      <c r="G115">
        <v>100</v>
      </c>
      <c r="H115">
        <v>100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</row>
    <row r="116" spans="1:14" x14ac:dyDescent="0.25">
      <c r="A116" t="s">
        <v>23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</row>
    <row r="117" spans="1:14" x14ac:dyDescent="0.25">
      <c r="A117" t="s">
        <v>24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100</v>
      </c>
      <c r="J117">
        <v>100</v>
      </c>
      <c r="K117">
        <v>100</v>
      </c>
      <c r="L117">
        <v>1000</v>
      </c>
      <c r="M117">
        <v>1000</v>
      </c>
      <c r="N117">
        <v>1000</v>
      </c>
    </row>
    <row r="118" spans="1:14" x14ac:dyDescent="0.25">
      <c r="A118" t="s">
        <v>25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100</v>
      </c>
      <c r="J118">
        <v>100</v>
      </c>
      <c r="K118">
        <v>100</v>
      </c>
      <c r="L118">
        <v>1000</v>
      </c>
      <c r="M118">
        <v>1000</v>
      </c>
      <c r="N118">
        <v>1000</v>
      </c>
    </row>
    <row r="119" spans="1:14" x14ac:dyDescent="0.25">
      <c r="A119" t="s">
        <v>46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</row>
    <row r="121" spans="1:14" x14ac:dyDescent="0.25">
      <c r="C121" s="1" t="s">
        <v>26</v>
      </c>
      <c r="D121" s="1" t="s">
        <v>27</v>
      </c>
      <c r="E121" s="1" t="s">
        <v>28</v>
      </c>
      <c r="F121" s="2" t="s">
        <v>33</v>
      </c>
      <c r="G121" s="2" t="s">
        <v>34</v>
      </c>
      <c r="H121" s="2" t="s">
        <v>36</v>
      </c>
      <c r="I121" s="3" t="s">
        <v>37</v>
      </c>
      <c r="J121" s="3" t="s">
        <v>38</v>
      </c>
      <c r="K121" s="3" t="s">
        <v>35</v>
      </c>
      <c r="L121" s="4" t="s">
        <v>39</v>
      </c>
      <c r="M121" s="4" t="s">
        <v>40</v>
      </c>
      <c r="N121" s="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 Summer</vt:lpstr>
      <vt:lpstr>With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he</dc:creator>
  <cp:lastModifiedBy>kevin he</cp:lastModifiedBy>
  <dcterms:created xsi:type="dcterms:W3CDTF">2020-03-11T17:43:07Z</dcterms:created>
  <dcterms:modified xsi:type="dcterms:W3CDTF">2020-04-18T04:00:39Z</dcterms:modified>
</cp:coreProperties>
</file>