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codeql/icse22/img/"/>
    </mc:Choice>
  </mc:AlternateContent>
  <xr:revisionPtr revIDLastSave="0" documentId="13_ncr:1_{8406A83C-EEB8-A64B-9ADB-53CC74DEB483}" xr6:coauthVersionLast="47" xr6:coauthVersionMax="47" xr10:uidLastSave="{00000000-0000-0000-0000-000000000000}"/>
  <bookViews>
    <workbookView xWindow="0" yWindow="0" windowWidth="35840" windowHeight="22400" activeTab="1" xr2:uid="{1872557E-7ED2-A341-887C-C75E5662FFB2}"/>
  </bookViews>
  <sheets>
    <sheet name="Sheet2" sheetId="2" r:id="rId1"/>
    <sheet name="Sheet3" sheetId="3" r:id="rId2"/>
    <sheet name="Sheet6" sheetId="6" r:id="rId3"/>
  </sheets>
  <definedNames>
    <definedName name="_xlnm._FilterDatabase" localSheetId="0" hidden="1">Sheet2!$A$1:$N$27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M16" i="2" s="1"/>
  <c r="L3" i="2"/>
  <c r="M3" i="2" s="1"/>
  <c r="I27" i="2"/>
  <c r="L4" i="2"/>
  <c r="M4" i="2" s="1"/>
  <c r="L7" i="2"/>
  <c r="M7" i="2" s="1"/>
  <c r="L9" i="2"/>
  <c r="M9" i="2" s="1"/>
  <c r="L11" i="2"/>
  <c r="M11" i="2" s="1"/>
  <c r="L14" i="2"/>
  <c r="M14" i="2" s="1"/>
  <c r="L17" i="2"/>
  <c r="M17" i="2" s="1"/>
  <c r="L18" i="2"/>
  <c r="M18" i="2" s="1"/>
  <c r="L23" i="2"/>
  <c r="M23" i="2" s="1"/>
  <c r="L25" i="2"/>
  <c r="M25" i="2" s="1"/>
  <c r="L2" i="2"/>
  <c r="M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J12" i="2"/>
  <c r="L12" i="2" s="1"/>
  <c r="M12" i="2" s="1"/>
  <c r="J21" i="2"/>
  <c r="L21" i="2" s="1"/>
  <c r="M21" i="2" s="1"/>
  <c r="J2" i="2"/>
  <c r="J5" i="2"/>
  <c r="L5" i="2" s="1"/>
  <c r="M5" i="2" s="1"/>
  <c r="J22" i="2"/>
  <c r="L22" i="2" s="1"/>
  <c r="M22" i="2" s="1"/>
  <c r="J20" i="2"/>
  <c r="L20" i="2" s="1"/>
  <c r="M20" i="2" s="1"/>
  <c r="J13" i="2"/>
  <c r="L13" i="2" s="1"/>
  <c r="M13" i="2" s="1"/>
  <c r="J6" i="2"/>
  <c r="L6" i="2" s="1"/>
  <c r="M6" i="2" s="1"/>
  <c r="J10" i="2"/>
  <c r="L10" i="2" s="1"/>
  <c r="M10" i="2" s="1"/>
  <c r="J19" i="2"/>
  <c r="L19" i="2" s="1"/>
  <c r="M19" i="2" s="1"/>
  <c r="J15" i="2"/>
  <c r="L15" i="2" s="1"/>
  <c r="M15" i="2" s="1"/>
  <c r="J8" i="2"/>
  <c r="L8" i="2" s="1"/>
  <c r="M8" i="2" s="1"/>
  <c r="J24" i="2"/>
  <c r="L24" i="2" s="1"/>
  <c r="M24" i="2" s="1"/>
  <c r="J26" i="2"/>
  <c r="L26" i="2" s="1"/>
  <c r="M26" i="2" s="1"/>
  <c r="J17" i="2"/>
  <c r="L27" i="2" l="1"/>
</calcChain>
</file>

<file path=xl/sharedStrings.xml><?xml version="1.0" encoding="utf-8"?>
<sst xmlns="http://schemas.openxmlformats.org/spreadsheetml/2006/main" count="102" uniqueCount="94">
  <si>
    <t>C</t>
  </si>
  <si>
    <t>Java</t>
  </si>
  <si>
    <t>Merged</t>
  </si>
  <si>
    <t>합계</t>
  </si>
  <si>
    <t>쿼리 시간</t>
  </si>
  <si>
    <t>JAVA</t>
  </si>
  <si>
    <t>Plumble</t>
  </si>
  <si>
    <t>VotAR</t>
  </si>
  <si>
    <t>DroidZebra</t>
  </si>
  <si>
    <t>Timidity AE</t>
  </si>
  <si>
    <t>APV PDF Viewer</t>
  </si>
  <si>
    <t>Fwknop2</t>
  </si>
  <si>
    <t>CrossWords</t>
  </si>
  <si>
    <t>Lumicall</t>
  </si>
  <si>
    <t>Sipdroid</t>
  </si>
  <si>
    <t>Taps Of Fire</t>
  </si>
  <si>
    <t>CommonsLab</t>
  </si>
  <si>
    <t>Agram</t>
  </si>
  <si>
    <t>Graph 89</t>
  </si>
  <si>
    <t>android.game.prboom_31_src</t>
  </si>
  <si>
    <t>com.Bisha.TI89EmuDonation_1133_src.tar.gz</t>
  </si>
  <si>
    <t>com.morlunk.mumbleclient_73_src.tar.gz</t>
  </si>
  <si>
    <t>com.poinsart.votar_9_src.tar.gz</t>
  </si>
  <si>
    <t>com.shurik.droidzebra_17_src.tar.gz</t>
  </si>
  <si>
    <t>com.xperia64.timidityae_81_src.tar.gz</t>
  </si>
  <si>
    <t>cx.hell.android.pdfview_40000_src</t>
  </si>
  <si>
    <t>eu.faircode.netguard_2021032201_src.tar.gz</t>
  </si>
  <si>
    <t>marto.rtl_tcp_andro_24_src.tar.gz</t>
  </si>
  <si>
    <t>nya.miku.wishmaster_54_src.tar.gz</t>
  </si>
  <si>
    <t>org.andglkmod.hunkypunk_7_src.tar.gz</t>
  </si>
  <si>
    <t>org.cipherdyne.fwknop2_32_src.tar.gz</t>
  </si>
  <si>
    <t>org.eehouse.android.xw4_172_src.tar.gz</t>
  </si>
  <si>
    <t>org.geometerplus.zlibrary.ui.android_2050920_src.tar.gz</t>
  </si>
  <si>
    <t>org.lumicall.android_190_src.tar.gz</t>
  </si>
  <si>
    <t>org.navitproject.navit_2021030660_src.tar.gz</t>
  </si>
  <si>
    <t>org.sipdroid.sipua_115_src.tar.gz</t>
  </si>
  <si>
    <t>org.sufficientlysecure.viewer_2827_src.tar.gz</t>
  </si>
  <si>
    <t>org.tilelessmap.app_4_src.tar.gz</t>
  </si>
  <si>
    <t>org.tof_17_src</t>
  </si>
  <si>
    <t>org.tuxpaint_9250_src.tar.gz</t>
  </si>
  <si>
    <t>org.wikimedia.commons.wikimedia_1_src.tar.gz</t>
  </si>
  <si>
    <t>org.woltage.irssiconnectbot_393_src</t>
  </si>
  <si>
    <t>org.xapek.andiodine_6_src.tar.gz</t>
  </si>
  <si>
    <t>us.achromaticmetaphor.agram_21_src.tar.gz</t>
  </si>
  <si>
    <t>Analysis</t>
    <phoneticPr fontId="2" type="noConversion"/>
  </si>
  <si>
    <t>pkg</t>
    <phoneticPr fontId="2" type="noConversion"/>
  </si>
  <si>
    <t>name</t>
    <phoneticPr fontId="2" type="noConversion"/>
  </si>
  <si>
    <t>PrBoom</t>
  </si>
  <si>
    <t>NetGuard</t>
  </si>
  <si>
    <t>Rtl-sdr driver</t>
  </si>
  <si>
    <t>Overchan</t>
  </si>
  <si>
    <t>Son of Hunky Punk</t>
  </si>
  <si>
    <t>FBReader</t>
  </si>
  <si>
    <t>Navit</t>
  </si>
  <si>
    <t>Document Viewer</t>
  </si>
  <si>
    <t>Tileless Map</t>
  </si>
  <si>
    <t>Tux Paint</t>
  </si>
  <si>
    <t>Irssi ConnectBot</t>
  </si>
  <si>
    <t>AndIodine</t>
  </si>
  <si>
    <t>MEM</t>
    <phoneticPr fontId="2" type="noConversion"/>
  </si>
  <si>
    <t>Speedup</t>
    <phoneticPr fontId="2" type="noConversion"/>
  </si>
  <si>
    <t>Sumamry</t>
    <phoneticPr fontId="2" type="noConversion"/>
  </si>
  <si>
    <t>DB</t>
    <phoneticPr fontId="2" type="noConversion"/>
  </si>
  <si>
    <t>Query</t>
    <phoneticPr fontId="2" type="noConversion"/>
  </si>
  <si>
    <t>소합계</t>
    <phoneticPr fontId="2" type="noConversion"/>
  </si>
  <si>
    <t>LOC(C)</t>
    <phoneticPr fontId="2" type="noConversion"/>
  </si>
  <si>
    <t>FFI</t>
    <phoneticPr fontId="2" type="noConversion"/>
  </si>
  <si>
    <t>&gt;&gt;5h</t>
    <phoneticPr fontId="2" type="noConversion"/>
  </si>
  <si>
    <t>X compile</t>
    <phoneticPr fontId="2" type="noConversion"/>
  </si>
  <si>
    <t xml:space="preserve">  Agram                  &amp; 2.538                 &amp; 5.002                    &amp; 3.643                      &amp; 6.829                                      &amp; 18.012                                  &amp; 0                           &amp; 0                            &amp; 2                         &amp; 4                           &amp; 4                            &amp; 4                          \\</t>
  </si>
  <si>
    <t xml:space="preserve">  AndIodine              &amp; 2.805                 &amp; 8.237                    &amp; 3.989                      &amp; 8.114                                      &amp; 23.145                                  &amp; 1                           &amp; 1                            &amp; 1                         &amp; 0                           &amp; 0                            &amp; 0                          \\</t>
  </si>
  <si>
    <t xml:space="preserve">  APV PDF Viewer         &amp; 56.496                &amp; 9.252                    &amp; 23.349                     &amp; 35.688                                     &amp; 124.785                                 &amp; 4                           &amp; 4                            &amp; 4                         &amp; 15                          &amp; 15                           &amp; 16                         \\</t>
  </si>
  <si>
    <t xml:space="preserve">  CommonsLab             &amp; 23.176                &amp; 24.139                   &amp; 14.149                     &amp; 20.554                                     &amp; 82.018                                  &amp; 4                           &amp; 5                            &amp; 5                         &amp; 0                           &amp; 0                            &amp; 0                          \\</t>
  </si>
  <si>
    <t xml:space="preserve">  CrossWords             &amp; 29.754                &amp; 21.663                   &amp; 23.276                     &amp; 29.106                                     &amp; 103.799                                 &amp; 68                          &amp; 68                           &amp; 70                        &amp; 9                           &amp; 10                           &amp; 14                         \\</t>
  </si>
  <si>
    <t xml:space="preserve">  Document Viewer        &amp; 180.71                &amp; 20.292                   &amp; 56.743                     &amp; 75.934                                     &amp; 333.679                                 &amp; 6                           &amp; 6                            &amp; 6                         &amp; 23                          &amp; 23                           &amp; 24                         \\</t>
  </si>
  <si>
    <t xml:space="preserve">  DroidZebra             &amp; 17.774                &amp; 7.141                    &amp; 5.817                      &amp; 12.608                                     &amp; 43.34                                   &amp; 4                           &amp; 5                            &amp; 5                         &amp; 0                           &amp; 0                            &amp; 0                          \\</t>
  </si>
  <si>
    <t xml:space="preserve">  FBReader               &amp; 85.398                &amp; 27.114                   &amp; 36.36                      &amp; 30.072                                     &amp; 178.944                                 &amp; 0                           &amp; 0                            &amp; 0                         &amp; 0                           &amp; 0                            &amp; 1                          \\</t>
  </si>
  <si>
    <t xml:space="preserve">  Fwknop2                &amp; 11.834                &amp; 11.488                   &amp; 7.395                      &amp; 10.446                                     &amp; 41.163                                  &amp; 0                           &amp; 0                            &amp; 0                         &amp; 0                           &amp; 13                           &amp; 13                         \\</t>
  </si>
  <si>
    <t xml:space="preserve">  Graph 89               &amp; 72.609                &amp; 8.47                     &amp; 41.465                     &amp; 598.645                                    &amp; 721.189                                 &amp; 1                           &amp; 1                            &amp; 1                         &amp; 0                           &amp; 0                            &amp; 0                          \\</t>
  </si>
  <si>
    <t xml:space="preserve">  Irssi ConnectBot       &amp; 1.284                 &amp; 12.32                    &amp; 6.048                      &amp; 11.196                                     &amp; 30.848                                  &amp; 1                           &amp; 1                            &amp; 1                         &amp; 0                           &amp; 0                            &amp; 2                          \\</t>
  </si>
  <si>
    <t xml:space="preserve">  Lumicall               &amp; 40.486                &amp; 13.102                   &amp; 17.328                     &amp; 27.104                                     &amp; 98.02                                   &amp; 4                           &amp; 4                            &amp; 4                         &amp; 2                           &amp; 2                            &amp; 13                         \\</t>
  </si>
  <si>
    <t xml:space="preserve">  Navit                  &amp; 26.761                &amp; 17.741                   &amp; 54.751                     &amp; 46.264                                     &amp; 145.517                                 &amp; 16                          &amp; 22                           &amp; 55                        &amp; 0                           &amp; 0                            &amp; 0                          \\</t>
  </si>
  <si>
    <t xml:space="preserve">  NetGuard               &amp; 14.958                &amp; 16.925                   &amp; 9.988                      &amp; 12.716                                     &amp; 54.587                                  &amp; 0                           &amp; 9                            &amp; 9                         &amp; 3                           &amp; 27                           &amp; 27                         \\</t>
  </si>
  <si>
    <t xml:space="preserve">  Overchan               &amp; 1.727                 &amp; 22.043                   &amp; 8.772                      &amp; 15.143                                     &amp; 47.685                                  &amp; 1                           &amp; 2                            &amp; 4                         &amp; 0                           &amp; 0                            &amp; 1                          \\</t>
  </si>
  <si>
    <t xml:space="preserve">  Plumble                &amp; 28.501                &amp; 12.365                   &amp; 16.335                     &amp; 29.253                                     &amp; 86.454                                  &amp; 0                           &amp; 0                            &amp; 0                         &amp; 610                         &amp; 610                          &amp; 610                        \\</t>
  </si>
  <si>
    <t xml:space="preserve">  PrBoom                 &amp; 48.312                &amp; 5.469                    &amp; 21.601                     &amp; 32.001                                     &amp; 107.383                                 &amp; 7                           &amp; 7                            &amp; 15                        &amp; 0                           &amp; 0                            &amp; 0                          \\</t>
  </si>
  <si>
    <t xml:space="preserve">  Rtl-sdr driver         &amp; 18.797                &amp; 16.984                   &amp; 9.623                      &amp; 11.751                                     &amp; 57.155                                  &amp; 2                           &amp; 2                            &amp; 2                         &amp; 0                           &amp; 0                            &amp; 0                          \\</t>
  </si>
  <si>
    <t xml:space="preserve">  Sipdroid               &amp; 20.267                &amp; 11.864                   &amp; 10.961                     &amp; 18.577                                     &amp; 61.669                                  &amp; 2                           &amp; 2                            &amp; 2                         &amp; 2                           &amp; 2                            &amp; 16                         \\</t>
  </si>
  <si>
    <t xml:space="preserve">  Son of Hunky Punk      &amp; 40.266                &amp; 14.947                   &amp; 20.582                     &amp; 31.102                                     &amp; 106.897                                 &amp; 50                          &amp; 50                           &amp; 52                        &amp; 10                          &amp; 10                           &amp; 10                         \\</t>
  </si>
  <si>
    <t xml:space="preserve">  Taps Of Fire           &amp; 3.566                 &amp; 7.521                    &amp; 4.453                      &amp; 8.145                                      &amp; 23.685                                  &amp; 0                           &amp; 0                            &amp; 0                         &amp; 2                           &amp; 2                            &amp; 2                          \\</t>
  </si>
  <si>
    <t xml:space="preserve">  Tileless Map           &amp; 273.993               &amp; 187.099                  &amp; 118.557                    &amp; 146.806                                    &amp; 726.455                                 &amp; 50                          &amp; 58                           &amp; 59                        &amp; 3                           &amp; 4                            &amp; 5                          \\</t>
  </si>
  <si>
    <t xml:space="preserve">  Timidity AE            &amp; 23.417                &amp; 11.718                   &amp; 13.03                      &amp; 28.452                                     &amp; 76.617                                  &amp; 16                          &amp; 16                           &amp; 16                        &amp; 0                           &amp; 0                            &amp; 0                          \\</t>
  </si>
  <si>
    <t xml:space="preserve">  Tux Paint              &amp; 256.126               &amp; 120.831                  &amp; 161.906                    &amp; 184.591                                    &amp; 723.454                                 &amp; 80                          &amp; 83                           &amp; 89                        &amp; 4                           &amp; 4                            &amp; 6                          \\</t>
  </si>
  <si>
    <t xml:space="preserve">  VotAR                  &amp; 1.515                 &amp; 5.189                    &amp; 3.569                      &amp; 6.532                                      &amp; 16.805                                  &amp; 1                           &amp; 1                            &amp; 2                         &amp; 3                           &amp; 3                            &amp; 3                          \\\hhline{=#*{4}{=}=#=|=|=#=|=|=}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</si>
</sst>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5" fillId="0" borderId="0" xfId="0" applyFont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(JN-QL) Query Evaluation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Sheet3!$C$2:$C$52</c:f>
              <c:numCache>
                <c:formatCode>General</c:formatCode>
                <c:ptCount val="51"/>
                <c:pt idx="0">
                  <c:v>6.8289999999999997</c:v>
                </c:pt>
                <c:pt idx="3">
                  <c:v>8.1140000000000008</c:v>
                </c:pt>
                <c:pt idx="6">
                  <c:v>20.553999999999998</c:v>
                </c:pt>
                <c:pt idx="9">
                  <c:v>29.106000000000002</c:v>
                </c:pt>
                <c:pt idx="12">
                  <c:v>12.608000000000001</c:v>
                </c:pt>
                <c:pt idx="15">
                  <c:v>10.446</c:v>
                </c:pt>
                <c:pt idx="18">
                  <c:v>11.196</c:v>
                </c:pt>
                <c:pt idx="21">
                  <c:v>27.103999999999999</c:v>
                </c:pt>
                <c:pt idx="24">
                  <c:v>12.715999999999999</c:v>
                </c:pt>
                <c:pt idx="27">
                  <c:v>15.143000000000001</c:v>
                </c:pt>
                <c:pt idx="30">
                  <c:v>29.253</c:v>
                </c:pt>
                <c:pt idx="33">
                  <c:v>11.750999999999999</c:v>
                </c:pt>
                <c:pt idx="36">
                  <c:v>18.577000000000002</c:v>
                </c:pt>
                <c:pt idx="39">
                  <c:v>31.102</c:v>
                </c:pt>
                <c:pt idx="42">
                  <c:v>8.1449999999999996</c:v>
                </c:pt>
                <c:pt idx="45">
                  <c:v>28.452000000000002</c:v>
                </c:pt>
                <c:pt idx="48">
                  <c:v>6.532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ED4F-9184-F0C09605CA5E}"/>
            </c:ext>
          </c:extLst>
        </c:ser>
        <c:ser>
          <c:idx val="1"/>
          <c:order val="1"/>
          <c:tx>
            <c:v>(JN-QL) DB Creation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Sheet3!$B$2:$B$52</c:f>
              <c:numCache>
                <c:formatCode>General</c:formatCode>
                <c:ptCount val="51"/>
                <c:pt idx="0">
                  <c:v>11.183</c:v>
                </c:pt>
                <c:pt idx="3">
                  <c:v>15.030999999999999</c:v>
                </c:pt>
                <c:pt idx="6">
                  <c:v>61.463999999999999</c:v>
                </c:pt>
                <c:pt idx="9">
                  <c:v>74.692999999999998</c:v>
                </c:pt>
                <c:pt idx="12">
                  <c:v>30.731999999999999</c:v>
                </c:pt>
                <c:pt idx="15">
                  <c:v>30.716999999999999</c:v>
                </c:pt>
                <c:pt idx="18">
                  <c:v>19.652000000000001</c:v>
                </c:pt>
                <c:pt idx="21">
                  <c:v>70.915999999999997</c:v>
                </c:pt>
                <c:pt idx="24">
                  <c:v>41.871000000000002</c:v>
                </c:pt>
                <c:pt idx="27">
                  <c:v>32.542000000000002</c:v>
                </c:pt>
                <c:pt idx="30">
                  <c:v>57.201000000000001</c:v>
                </c:pt>
                <c:pt idx="33">
                  <c:v>45.404000000000003</c:v>
                </c:pt>
                <c:pt idx="36">
                  <c:v>43.091999999999999</c:v>
                </c:pt>
                <c:pt idx="39">
                  <c:v>75.794999999999987</c:v>
                </c:pt>
                <c:pt idx="42">
                  <c:v>15.54</c:v>
                </c:pt>
                <c:pt idx="45">
                  <c:v>48.165000000000006</c:v>
                </c:pt>
                <c:pt idx="48">
                  <c:v>10.273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F-ED4F-9184-F0C09605CA5E}"/>
            </c:ext>
          </c:extLst>
        </c:ser>
        <c:ser>
          <c:idx val="3"/>
          <c:order val="2"/>
          <c:tx>
            <c:v>(JN-Sum) Analysis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Sheet3!$E$2:$E$52</c:f>
              <c:numCache>
                <c:formatCode>General</c:formatCode>
                <c:ptCount val="51"/>
                <c:pt idx="1">
                  <c:v>1.83</c:v>
                </c:pt>
                <c:pt idx="4">
                  <c:v>2.16</c:v>
                </c:pt>
                <c:pt idx="7">
                  <c:v>2.0299999999999998</c:v>
                </c:pt>
                <c:pt idx="16">
                  <c:v>4.26</c:v>
                </c:pt>
                <c:pt idx="19">
                  <c:v>4.5</c:v>
                </c:pt>
                <c:pt idx="22">
                  <c:v>33.229999999999997</c:v>
                </c:pt>
                <c:pt idx="25">
                  <c:v>1.56</c:v>
                </c:pt>
                <c:pt idx="28">
                  <c:v>10.94</c:v>
                </c:pt>
                <c:pt idx="31">
                  <c:v>14.98</c:v>
                </c:pt>
                <c:pt idx="34">
                  <c:v>2.95</c:v>
                </c:pt>
                <c:pt idx="37">
                  <c:v>15.06</c:v>
                </c:pt>
                <c:pt idx="43">
                  <c:v>2.75</c:v>
                </c:pt>
                <c:pt idx="46">
                  <c:v>3.48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F-ED4F-9184-F0C09605CA5E}"/>
            </c:ext>
          </c:extLst>
        </c:ser>
        <c:ser>
          <c:idx val="2"/>
          <c:order val="3"/>
          <c:tx>
            <c:v>(JN-Sum) Summary generation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1.3694497230567568E-3"/>
                  <c:y val="1.84378088704195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7F-ED4F-9184-F0C09605CA5E}"/>
                </c:ext>
              </c:extLst>
            </c:dLbl>
            <c:dLbl>
              <c:idx val="13"/>
              <c:layout>
                <c:manualLayout>
                  <c:x val="3.4748139398375279E-3"/>
                  <c:y val="3.544686485663061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7F-ED4F-9184-F0C09605CA5E}"/>
                </c:ext>
              </c:extLst>
            </c:dLbl>
            <c:dLbl>
              <c:idx val="40"/>
              <c:layout>
                <c:manualLayout>
                  <c:x val="-4.736139586731444E-4"/>
                  <c:y val="3.755993417650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7F-ED4F-9184-F0C09605C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Sheet3!$D$2:$D$52</c:f>
              <c:numCache>
                <c:formatCode>General</c:formatCode>
                <c:ptCount val="51"/>
                <c:pt idx="1">
                  <c:v>2.63</c:v>
                </c:pt>
                <c:pt idx="4">
                  <c:v>27.98</c:v>
                </c:pt>
                <c:pt idx="7">
                  <c:v>28.240000000000002</c:v>
                </c:pt>
                <c:pt idx="10">
                  <c:v>3328</c:v>
                </c:pt>
                <c:pt idx="13">
                  <c:v>487</c:v>
                </c:pt>
                <c:pt idx="16">
                  <c:v>10.93</c:v>
                </c:pt>
                <c:pt idx="19">
                  <c:v>0.9</c:v>
                </c:pt>
                <c:pt idx="22">
                  <c:v>62.57</c:v>
                </c:pt>
                <c:pt idx="25">
                  <c:v>22.1</c:v>
                </c:pt>
                <c:pt idx="28">
                  <c:v>4.47</c:v>
                </c:pt>
                <c:pt idx="31">
                  <c:v>43.79</c:v>
                </c:pt>
                <c:pt idx="34">
                  <c:v>14.440000000000001</c:v>
                </c:pt>
                <c:pt idx="37">
                  <c:v>26.909999999999997</c:v>
                </c:pt>
                <c:pt idx="40">
                  <c:v>5330</c:v>
                </c:pt>
                <c:pt idx="43">
                  <c:v>59.68</c:v>
                </c:pt>
                <c:pt idx="46">
                  <c:v>44.96</c:v>
                </c:pt>
                <c:pt idx="4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F-ED4F-9184-F0C09605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7487824"/>
        <c:axId val="477489472"/>
      </c:barChart>
      <c:catAx>
        <c:axId val="4774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9472"/>
        <c:crosses val="autoZero"/>
        <c:auto val="1"/>
        <c:lblAlgn val="ctr"/>
        <c:lblOffset val="100"/>
        <c:noMultiLvlLbl val="0"/>
      </c:catAx>
      <c:valAx>
        <c:axId val="477489472"/>
        <c:scaling>
          <c:orientation val="minMax"/>
          <c:max val="1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782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397481</xdr:colOff>
      <xdr:row>30</xdr:row>
      <xdr:rowOff>96946</xdr:rowOff>
    </xdr:from>
    <xdr:to>
      <xdr:col>11</xdr:col>
      <xdr:colOff>596828</xdr:colOff>
      <xdr:row>43</xdr:row>
      <xdr:rowOff>223128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B01543-1CEC-3D4E-974C-2F87366A3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700968</xdr:colOff>
      <xdr:row>31</xdr:row>
      <xdr:rowOff>70632</xdr:rowOff>
    </xdr:from>
    <xdr:to>
      <xdr:col>7</xdr:col>
      <xdr:colOff>807610</xdr:colOff>
      <xdr:row>31</xdr:row>
      <xdr:rowOff>140351</xdr:rowOff>
    </xdr:to>
    <xdr:sp macro="" textlink="">
      <xdr:nvSpPr>
        <xdr:cNvPr id="4" name="물결 3">
          <a:extLst>
            <a:ext uri="{FF2B5EF4-FFF2-40B4-BE49-F238E27FC236}">
              <a16:creationId xmlns:a16="http://schemas.microsoft.com/office/drawing/2014/main" id="{4660E420-72DB-5046-A09C-F2BCE2D0FEF4}"/>
            </a:ext>
          </a:extLst>
        </xdr:cNvPr>
        <xdr:cNvSpPr/>
      </xdr:nvSpPr>
      <xdr:spPr>
        <a:xfrm>
          <a:off x="7376730" y="7095762"/>
          <a:ext cx="106642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9606</xdr:colOff>
      <xdr:row>31</xdr:row>
      <xdr:rowOff>76332</xdr:rowOff>
    </xdr:from>
    <xdr:to>
      <xdr:col>8</xdr:col>
      <xdr:colOff>121530</xdr:colOff>
      <xdr:row>31</xdr:row>
      <xdr:rowOff>146051</xdr:rowOff>
    </xdr:to>
    <xdr:sp macro="" textlink="">
      <xdr:nvSpPr>
        <xdr:cNvPr id="5" name="물결 4">
          <a:extLst>
            <a:ext uri="{FF2B5EF4-FFF2-40B4-BE49-F238E27FC236}">
              <a16:creationId xmlns:a16="http://schemas.microsoft.com/office/drawing/2014/main" id="{FFBD8260-1D14-4547-BE39-F4E36870C35F}"/>
            </a:ext>
          </a:extLst>
        </xdr:cNvPr>
        <xdr:cNvSpPr/>
      </xdr:nvSpPr>
      <xdr:spPr>
        <a:xfrm>
          <a:off x="7639048" y="7101462"/>
          <a:ext cx="111924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435383</xdr:colOff>
      <xdr:row>31</xdr:row>
      <xdr:rowOff>65266</xdr:rowOff>
    </xdr:from>
    <xdr:to>
      <xdr:col>10</xdr:col>
      <xdr:colOff>542025</xdr:colOff>
      <xdr:row>31</xdr:row>
      <xdr:rowOff>134985</xdr:rowOff>
    </xdr:to>
    <xdr:sp macro="" textlink="">
      <xdr:nvSpPr>
        <xdr:cNvPr id="6" name="물결 5">
          <a:extLst>
            <a:ext uri="{FF2B5EF4-FFF2-40B4-BE49-F238E27FC236}">
              <a16:creationId xmlns:a16="http://schemas.microsoft.com/office/drawing/2014/main" id="{50DF1579-EA38-114F-876B-239A6788A0D3}"/>
            </a:ext>
          </a:extLst>
        </xdr:cNvPr>
        <xdr:cNvSpPr/>
      </xdr:nvSpPr>
      <xdr:spPr>
        <a:xfrm>
          <a:off x="9960383" y="7151866"/>
          <a:ext cx="106642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0C13-389E-1C4F-A94F-7C41509EF422}">
  <sheetPr filterMode="1"/>
  <dimension ref="A1:N27"/>
  <sheetViews>
    <sheetView zoomScale="115" zoomScaleNormal="115" workbookViewId="0">
      <selection activeCell="H12" sqref="H12"/>
    </sheetView>
  </sheetViews>
  <sheetFormatPr baseColWidth="10" defaultRowHeight="18"/>
  <cols>
    <col min="1" max="1" width="41.7109375" bestFit="1" customWidth="1"/>
    <col min="2" max="2" width="14.85546875" bestFit="1" customWidth="1"/>
    <col min="3" max="3" width="14.85546875" customWidth="1"/>
  </cols>
  <sheetData>
    <row r="1" spans="1:14">
      <c r="A1" s="3" t="s">
        <v>45</v>
      </c>
      <c r="B1" s="3" t="s">
        <v>46</v>
      </c>
      <c r="C1" s="3" t="s">
        <v>65</v>
      </c>
      <c r="D1" s="4" t="s">
        <v>0</v>
      </c>
      <c r="E1" s="4" t="s">
        <v>1</v>
      </c>
      <c r="F1" s="4" t="s">
        <v>2</v>
      </c>
      <c r="G1" s="5" t="s">
        <v>64</v>
      </c>
      <c r="H1" s="4" t="s">
        <v>4</v>
      </c>
      <c r="I1" s="4" t="s">
        <v>3</v>
      </c>
      <c r="J1" s="7" t="s">
        <v>0</v>
      </c>
      <c r="K1" s="7" t="s">
        <v>5</v>
      </c>
      <c r="L1" s="7" t="s">
        <v>3</v>
      </c>
      <c r="M1" s="1" t="s">
        <v>60</v>
      </c>
      <c r="N1" s="1" t="s">
        <v>66</v>
      </c>
    </row>
    <row r="2" spans="1:14">
      <c r="A2" s="1" t="s">
        <v>43</v>
      </c>
      <c r="B2" s="1" t="s">
        <v>17</v>
      </c>
      <c r="C2" s="1">
        <v>1114</v>
      </c>
      <c r="D2" s="4">
        <v>2.5379999999999998</v>
      </c>
      <c r="E2" s="4">
        <v>5.0019999999999998</v>
      </c>
      <c r="F2" s="4">
        <v>3.6429999999999998</v>
      </c>
      <c r="G2" s="6">
        <f>SUM(D2:F2)</f>
        <v>11.183</v>
      </c>
      <c r="H2" s="4">
        <v>6.8289999999999997</v>
      </c>
      <c r="I2" s="4">
        <v>18.012</v>
      </c>
      <c r="J2" s="7">
        <f>1.43 + 1.2</f>
        <v>2.63</v>
      </c>
      <c r="K2" s="7">
        <v>1.83</v>
      </c>
      <c r="L2" s="7">
        <f>IF(K2&lt;&gt;"",J2+K2,"")</f>
        <v>4.46</v>
      </c>
      <c r="M2" s="1">
        <f>IF(L2&lt;&gt;"",L2/I2,"")</f>
        <v>0.24761270264268265</v>
      </c>
      <c r="N2" s="1">
        <v>2</v>
      </c>
    </row>
    <row r="3" spans="1:14">
      <c r="A3" s="1" t="s">
        <v>42</v>
      </c>
      <c r="B3" s="1" t="s">
        <v>58</v>
      </c>
      <c r="C3" s="1">
        <v>9213</v>
      </c>
      <c r="D3" s="4">
        <v>2.8050000000000002</v>
      </c>
      <c r="E3" s="4">
        <v>8.2370000000000001</v>
      </c>
      <c r="F3" s="4">
        <v>3.9889999999999999</v>
      </c>
      <c r="G3" s="12">
        <f>SUM(D3:F3)</f>
        <v>15.030999999999999</v>
      </c>
      <c r="H3" s="4">
        <v>8.1140000000000008</v>
      </c>
      <c r="I3" s="4">
        <v>23.145</v>
      </c>
      <c r="J3" s="7">
        <v>27.98</v>
      </c>
      <c r="K3" s="7">
        <v>2.16</v>
      </c>
      <c r="L3" s="7">
        <f>IF(K3&lt;&gt;"",J3+K3,"")</f>
        <v>30.14</v>
      </c>
      <c r="M3" s="1">
        <f>IF(L3&lt;&gt;"",L3/I3,"")</f>
        <v>1.3022251026139555</v>
      </c>
      <c r="N3" s="1">
        <v>1</v>
      </c>
    </row>
    <row r="4" spans="1:14" hidden="1">
      <c r="A4" s="1" t="s">
        <v>25</v>
      </c>
      <c r="B4" s="1" t="s">
        <v>10</v>
      </c>
      <c r="C4" s="1">
        <v>704656</v>
      </c>
      <c r="D4" s="1">
        <v>56.496000000000002</v>
      </c>
      <c r="E4" s="1">
        <v>9.2520000000000007</v>
      </c>
      <c r="F4" s="1">
        <v>23.349</v>
      </c>
      <c r="G4">
        <f>SUM(D4:F4)</f>
        <v>89.097000000000008</v>
      </c>
      <c r="H4" s="1">
        <v>35.688000000000002</v>
      </c>
      <c r="I4" s="1">
        <v>124.785</v>
      </c>
      <c r="J4" s="1" t="s">
        <v>59</v>
      </c>
      <c r="K4" s="1"/>
      <c r="L4" s="1" t="str">
        <f>IF(K4&lt;&gt;"",J4+K4,"")</f>
        <v/>
      </c>
      <c r="M4" s="1" t="str">
        <f>IF(L4&lt;&gt;"",L4/I4,"")</f>
        <v/>
      </c>
      <c r="N4" s="1">
        <v>4</v>
      </c>
    </row>
    <row r="5" spans="1:14">
      <c r="A5" s="1" t="s">
        <v>40</v>
      </c>
      <c r="B5" s="1" t="s">
        <v>16</v>
      </c>
      <c r="C5" s="1">
        <v>105217</v>
      </c>
      <c r="D5" s="4">
        <v>23.175999999999998</v>
      </c>
      <c r="E5" s="4">
        <v>24.138999999999999</v>
      </c>
      <c r="F5" s="4">
        <v>14.148999999999999</v>
      </c>
      <c r="G5" s="6">
        <f>SUM(D5:F5)</f>
        <v>61.463999999999999</v>
      </c>
      <c r="H5" s="4">
        <v>20.553999999999998</v>
      </c>
      <c r="I5" s="4">
        <v>82.018000000000001</v>
      </c>
      <c r="J5" s="7">
        <f>24.3 + 3.94</f>
        <v>28.240000000000002</v>
      </c>
      <c r="K5" s="7">
        <v>2.0299999999999998</v>
      </c>
      <c r="L5" s="7">
        <f>IF(K5&lt;&gt;"",J5+K5,"")</f>
        <v>30.270000000000003</v>
      </c>
      <c r="M5" s="1">
        <f>IF(L5&lt;&gt;"",L5/I5,"")</f>
        <v>0.36906532712331441</v>
      </c>
      <c r="N5" s="1">
        <v>5</v>
      </c>
    </row>
    <row r="6" spans="1:14">
      <c r="A6" s="1" t="s">
        <v>31</v>
      </c>
      <c r="B6" s="1" t="s">
        <v>12</v>
      </c>
      <c r="C6" s="1">
        <v>65716</v>
      </c>
      <c r="D6" s="4">
        <v>29.754000000000001</v>
      </c>
      <c r="E6" s="4">
        <v>21.663</v>
      </c>
      <c r="F6" s="4">
        <v>23.276</v>
      </c>
      <c r="G6" s="6">
        <f>SUM(D6:F6)</f>
        <v>74.692999999999998</v>
      </c>
      <c r="H6" s="4">
        <v>29.106000000000002</v>
      </c>
      <c r="I6" s="4">
        <v>103.79900000000001</v>
      </c>
      <c r="J6" s="7">
        <f>7.55 + 3311.05</f>
        <v>3318.6000000000004</v>
      </c>
      <c r="K6" s="7">
        <v>9.83</v>
      </c>
      <c r="L6" s="7">
        <f>IF(K6&lt;&gt;"",J6+K6,"")</f>
        <v>3328.4300000000003</v>
      </c>
      <c r="M6" s="1">
        <f>IF(L6&lt;&gt;"",L6/I6,"")</f>
        <v>32.066108536691104</v>
      </c>
      <c r="N6" s="1">
        <v>70</v>
      </c>
    </row>
    <row r="7" spans="1:14" hidden="1">
      <c r="A7" s="1" t="s">
        <v>36</v>
      </c>
      <c r="B7" s="1" t="s">
        <v>54</v>
      </c>
      <c r="C7" s="1">
        <v>2567057</v>
      </c>
      <c r="D7" s="1">
        <v>180.71</v>
      </c>
      <c r="E7" s="1">
        <v>20.292000000000002</v>
      </c>
      <c r="F7" s="1">
        <v>56.743000000000002</v>
      </c>
      <c r="G7">
        <f>SUM(D7:F7)</f>
        <v>257.745</v>
      </c>
      <c r="H7" s="1">
        <v>75.933999999999997</v>
      </c>
      <c r="I7" s="1">
        <v>333.67899999999997</v>
      </c>
      <c r="J7" s="1" t="s">
        <v>59</v>
      </c>
      <c r="K7" s="1"/>
      <c r="L7" s="1" t="str">
        <f>IF(K7&lt;&gt;"",J7+K7,"")</f>
        <v/>
      </c>
      <c r="M7" s="1" t="str">
        <f>IF(L7&lt;&gt;"",L7/I7,"")</f>
        <v/>
      </c>
      <c r="N7" s="1">
        <v>6</v>
      </c>
    </row>
    <row r="8" spans="1:14">
      <c r="A8" s="1" t="s">
        <v>23</v>
      </c>
      <c r="B8" s="1" t="s">
        <v>8</v>
      </c>
      <c r="C8" s="1">
        <v>30052</v>
      </c>
      <c r="D8" s="4">
        <v>17.774000000000001</v>
      </c>
      <c r="E8" s="4">
        <v>7.141</v>
      </c>
      <c r="F8" s="4">
        <v>5.8170000000000002</v>
      </c>
      <c r="G8" s="6">
        <f>SUM(D8:F8)</f>
        <v>30.731999999999999</v>
      </c>
      <c r="H8" s="4">
        <v>12.608000000000001</v>
      </c>
      <c r="I8" s="4">
        <v>43.34</v>
      </c>
      <c r="J8" s="7">
        <f>5.49 + 478.35</f>
        <v>483.84000000000003</v>
      </c>
      <c r="K8" s="7">
        <v>3.35</v>
      </c>
      <c r="L8" s="7">
        <f>IF(K8&lt;&gt;"",J8+K8,"")</f>
        <v>487.19000000000005</v>
      </c>
      <c r="M8" s="1">
        <f>IF(L8&lt;&gt;"",L8/I8,"")</f>
        <v>11.241116751269036</v>
      </c>
      <c r="N8" s="1">
        <v>5</v>
      </c>
    </row>
    <row r="9" spans="1:14" hidden="1">
      <c r="A9" s="1" t="s">
        <v>32</v>
      </c>
      <c r="B9" s="1" t="s">
        <v>52</v>
      </c>
      <c r="C9" s="1">
        <v>45795</v>
      </c>
      <c r="D9" s="1">
        <v>85.397999999999996</v>
      </c>
      <c r="E9" s="1">
        <v>27.114000000000001</v>
      </c>
      <c r="F9" s="1">
        <v>36.36</v>
      </c>
      <c r="G9">
        <f>SUM(D9:F9)</f>
        <v>148.87200000000001</v>
      </c>
      <c r="H9" s="1">
        <v>30.071999999999999</v>
      </c>
      <c r="I9" s="1">
        <v>178.94399999999999</v>
      </c>
      <c r="J9" s="2" t="s">
        <v>67</v>
      </c>
      <c r="K9" s="1"/>
      <c r="L9" s="1" t="str">
        <f>IF(K9&lt;&gt;"",J9+K9,"")</f>
        <v/>
      </c>
      <c r="M9" s="1" t="str">
        <f>IF(L9&lt;&gt;"",L9/I9,"")</f>
        <v/>
      </c>
      <c r="N9" s="1">
        <v>0</v>
      </c>
    </row>
    <row r="10" spans="1:14">
      <c r="A10" s="1" t="s">
        <v>30</v>
      </c>
      <c r="B10" s="1" t="s">
        <v>11</v>
      </c>
      <c r="C10" s="1">
        <v>12835</v>
      </c>
      <c r="D10" s="4">
        <v>11.834</v>
      </c>
      <c r="E10" s="4">
        <v>11.488</v>
      </c>
      <c r="F10" s="4">
        <v>7.3949999999999996</v>
      </c>
      <c r="G10" s="6">
        <f>SUM(D10:F10)</f>
        <v>30.716999999999999</v>
      </c>
      <c r="H10" s="4">
        <v>10.446</v>
      </c>
      <c r="I10" s="4">
        <v>41.162999999999997</v>
      </c>
      <c r="J10" s="7">
        <f>4.27 + 6.66</f>
        <v>10.93</v>
      </c>
      <c r="K10" s="7">
        <v>4.26</v>
      </c>
      <c r="L10" s="7">
        <f>IF(K10&lt;&gt;"",J10+K10,"")</f>
        <v>15.19</v>
      </c>
      <c r="M10" s="1">
        <f>IF(L10&lt;&gt;"",L10/I10,"")</f>
        <v>0.36902072249350149</v>
      </c>
      <c r="N10" s="1">
        <v>0</v>
      </c>
    </row>
    <row r="11" spans="1:14" hidden="1">
      <c r="A11" s="1" t="s">
        <v>20</v>
      </c>
      <c r="B11" s="1" t="s">
        <v>18</v>
      </c>
      <c r="C11" s="8">
        <v>376138</v>
      </c>
      <c r="D11" s="1">
        <v>72.608999999999995</v>
      </c>
      <c r="E11" s="1">
        <v>8.4700000000000006</v>
      </c>
      <c r="F11" s="1">
        <v>41.465000000000003</v>
      </c>
      <c r="G11">
        <f>SUM(D11:F11)</f>
        <v>122.544</v>
      </c>
      <c r="H11" s="1">
        <v>598.64499999999998</v>
      </c>
      <c r="I11" s="1">
        <v>721.18899999999996</v>
      </c>
      <c r="J11" s="1" t="s">
        <v>59</v>
      </c>
      <c r="K11" s="1"/>
      <c r="L11" s="1" t="str">
        <f>IF(K11&lt;&gt;"",J11+K11,"")</f>
        <v/>
      </c>
      <c r="M11" s="1" t="str">
        <f>IF(L11&lt;&gt;"",L11/I11,"")</f>
        <v/>
      </c>
      <c r="N11" s="1">
        <v>1</v>
      </c>
    </row>
    <row r="12" spans="1:14">
      <c r="A12" s="1" t="s">
        <v>41</v>
      </c>
      <c r="B12" s="1" t="s">
        <v>57</v>
      </c>
      <c r="C12" s="1">
        <v>185</v>
      </c>
      <c r="D12" s="4">
        <v>1.284</v>
      </c>
      <c r="E12" s="4">
        <v>12.32</v>
      </c>
      <c r="F12" s="4">
        <v>6.048</v>
      </c>
      <c r="G12" s="6">
        <f>SUM(D12:F12)</f>
        <v>19.652000000000001</v>
      </c>
      <c r="H12" s="4">
        <v>11.196</v>
      </c>
      <c r="I12" s="4">
        <v>30.847999999999999</v>
      </c>
      <c r="J12" s="7">
        <f>0.5 + 0.4</f>
        <v>0.9</v>
      </c>
      <c r="K12" s="7">
        <v>4.5</v>
      </c>
      <c r="L12" s="7">
        <f>IF(K12&lt;&gt;"",J12+K12,"")</f>
        <v>5.4</v>
      </c>
      <c r="M12" s="1">
        <f>IF(L12&lt;&gt;"",L12/I12,"")</f>
        <v>0.17505186721991703</v>
      </c>
      <c r="N12" s="1">
        <v>1</v>
      </c>
    </row>
    <row r="13" spans="1:14">
      <c r="A13" s="1" t="s">
        <v>33</v>
      </c>
      <c r="B13" s="1" t="s">
        <v>13</v>
      </c>
      <c r="C13" s="1">
        <v>255447</v>
      </c>
      <c r="D13" s="4">
        <v>40.485999999999997</v>
      </c>
      <c r="E13" s="4">
        <v>13.102</v>
      </c>
      <c r="F13" s="4">
        <v>17.327999999999999</v>
      </c>
      <c r="G13" s="6">
        <f>SUM(D13:F13)</f>
        <v>70.915999999999997</v>
      </c>
      <c r="H13" s="4">
        <v>27.103999999999999</v>
      </c>
      <c r="I13" s="4">
        <v>98.02</v>
      </c>
      <c r="J13" s="7">
        <f>38.68 + 23.89</f>
        <v>62.57</v>
      </c>
      <c r="K13" s="7">
        <v>33.229999999999997</v>
      </c>
      <c r="L13" s="7">
        <f>IF(K13&lt;&gt;"",J13+K13,"")</f>
        <v>95.8</v>
      </c>
      <c r="M13" s="1">
        <f>IF(L13&lt;&gt;"",L13/I13,"")</f>
        <v>0.97735156090593756</v>
      </c>
      <c r="N13" s="1">
        <v>4</v>
      </c>
    </row>
    <row r="14" spans="1:14" hidden="1">
      <c r="A14" s="9" t="s">
        <v>34</v>
      </c>
      <c r="B14" s="9" t="s">
        <v>53</v>
      </c>
      <c r="C14" s="9">
        <v>208230</v>
      </c>
      <c r="D14" s="9">
        <v>26.760999999999999</v>
      </c>
      <c r="E14" s="9">
        <v>17.741</v>
      </c>
      <c r="F14" s="9">
        <v>54.750999999999998</v>
      </c>
      <c r="G14" s="10">
        <f>SUM(D14:F14)</f>
        <v>99.252999999999986</v>
      </c>
      <c r="H14" s="9">
        <v>46.264000000000003</v>
      </c>
      <c r="I14" s="9">
        <v>145.517</v>
      </c>
      <c r="J14" s="9" t="s">
        <v>68</v>
      </c>
      <c r="K14" s="9"/>
      <c r="L14" s="9" t="str">
        <f>IF(K14&lt;&gt;"",J14+K14,"")</f>
        <v/>
      </c>
      <c r="M14" s="9" t="str">
        <f>IF(L14&lt;&gt;"",L14/I14,"")</f>
        <v/>
      </c>
      <c r="N14" s="9">
        <v>55</v>
      </c>
    </row>
    <row r="15" spans="1:14">
      <c r="A15" s="1" t="s">
        <v>26</v>
      </c>
      <c r="B15" s="1" t="s">
        <v>48</v>
      </c>
      <c r="C15" s="1">
        <v>4436</v>
      </c>
      <c r="D15" s="4">
        <v>14.958</v>
      </c>
      <c r="E15" s="4">
        <v>16.925000000000001</v>
      </c>
      <c r="F15" s="4">
        <v>9.9879999999999995</v>
      </c>
      <c r="G15" s="6">
        <f>SUM(D15:F15)</f>
        <v>41.871000000000002</v>
      </c>
      <c r="H15" s="4">
        <v>12.715999999999999</v>
      </c>
      <c r="I15" s="4">
        <v>54.587000000000003</v>
      </c>
      <c r="J15" s="7">
        <f>2.42 + 19.68</f>
        <v>22.1</v>
      </c>
      <c r="K15" s="7">
        <v>1.56</v>
      </c>
      <c r="L15" s="7">
        <f>IF(K15&lt;&gt;"",J15+K15,"")</f>
        <v>23.66</v>
      </c>
      <c r="M15" s="1">
        <f>IF(L15&lt;&gt;"",L15/I15,"")</f>
        <v>0.43343653250773989</v>
      </c>
      <c r="N15" s="1">
        <v>9</v>
      </c>
    </row>
    <row r="16" spans="1:14">
      <c r="A16" s="1" t="s">
        <v>28</v>
      </c>
      <c r="B16" s="1" t="s">
        <v>50</v>
      </c>
      <c r="C16" s="1">
        <v>2120</v>
      </c>
      <c r="D16" s="4">
        <v>1.7270000000000001</v>
      </c>
      <c r="E16" s="4">
        <v>22.042999999999999</v>
      </c>
      <c r="F16" s="4">
        <v>8.7720000000000002</v>
      </c>
      <c r="G16" s="12">
        <f>SUM(D16:F16)</f>
        <v>32.542000000000002</v>
      </c>
      <c r="H16" s="4">
        <v>15.143000000000001</v>
      </c>
      <c r="I16" s="4">
        <v>47.685000000000002</v>
      </c>
      <c r="J16" s="7">
        <v>4.47</v>
      </c>
      <c r="K16" s="7">
        <v>10.94</v>
      </c>
      <c r="L16" s="7">
        <f>IF(K16&lt;&gt;"",J16+K16,"")</f>
        <v>15.41</v>
      </c>
      <c r="M16" s="1">
        <f>IF(L16&lt;&gt;"",L16/I16,"")</f>
        <v>0.3231624200482332</v>
      </c>
      <c r="N16" s="1">
        <v>4</v>
      </c>
    </row>
    <row r="17" spans="1:14">
      <c r="A17" s="1" t="s">
        <v>21</v>
      </c>
      <c r="B17" s="1" t="s">
        <v>6</v>
      </c>
      <c r="C17" s="8">
        <v>118780</v>
      </c>
      <c r="D17" s="4">
        <v>28.501000000000001</v>
      </c>
      <c r="E17" s="4">
        <v>12.365</v>
      </c>
      <c r="F17" s="4">
        <v>16.335000000000001</v>
      </c>
      <c r="G17" s="6">
        <f>SUM(D17:F17)</f>
        <v>57.201000000000001</v>
      </c>
      <c r="H17" s="4">
        <v>29.253</v>
      </c>
      <c r="I17" s="4">
        <v>86.453999999999994</v>
      </c>
      <c r="J17" s="7">
        <f>30.13 + 13.66</f>
        <v>43.79</v>
      </c>
      <c r="K17" s="7">
        <v>14.98</v>
      </c>
      <c r="L17" s="7">
        <f>IF(K17&lt;&gt;"",J17+K17,"")</f>
        <v>58.769999999999996</v>
      </c>
      <c r="M17" s="1">
        <f>IF(L17&lt;&gt;"",L17/I17,"")</f>
        <v>0.6797834686654175</v>
      </c>
      <c r="N17" s="1">
        <v>0</v>
      </c>
    </row>
    <row r="18" spans="1:14" hidden="1">
      <c r="A18" s="1" t="s">
        <v>19</v>
      </c>
      <c r="B18" s="1" t="s">
        <v>47</v>
      </c>
      <c r="C18" s="8">
        <v>197328</v>
      </c>
      <c r="D18" s="1">
        <v>48.311999999999998</v>
      </c>
      <c r="E18" s="1">
        <v>5.4690000000000003</v>
      </c>
      <c r="F18" s="1">
        <v>21.600999999999999</v>
      </c>
      <c r="G18">
        <f>SUM(D18:F18)</f>
        <v>75.382000000000005</v>
      </c>
      <c r="H18" s="1">
        <v>32.000999999999998</v>
      </c>
      <c r="I18" s="1">
        <v>107.383</v>
      </c>
      <c r="J18" s="2" t="s">
        <v>67</v>
      </c>
      <c r="K18" s="1"/>
      <c r="L18" s="1" t="str">
        <f>IF(K18&lt;&gt;"",J18+K18,"")</f>
        <v/>
      </c>
      <c r="M18" s="1" t="str">
        <f>IF(L18&lt;&gt;"",L18/I18,"")</f>
        <v/>
      </c>
      <c r="N18" s="1">
        <v>15</v>
      </c>
    </row>
    <row r="19" spans="1:14">
      <c r="A19" s="1" t="s">
        <v>27</v>
      </c>
      <c r="B19" s="1" t="s">
        <v>49</v>
      </c>
      <c r="C19" s="1">
        <v>23843</v>
      </c>
      <c r="D19" s="4">
        <v>18.797000000000001</v>
      </c>
      <c r="E19" s="4">
        <v>16.984000000000002</v>
      </c>
      <c r="F19" s="4">
        <v>9.6229999999999993</v>
      </c>
      <c r="G19" s="6">
        <f>SUM(D19:F19)</f>
        <v>45.404000000000003</v>
      </c>
      <c r="H19" s="4">
        <v>11.750999999999999</v>
      </c>
      <c r="I19" s="4">
        <v>57.155000000000001</v>
      </c>
      <c r="J19" s="7">
        <f>13.88 + 0.56</f>
        <v>14.440000000000001</v>
      </c>
      <c r="K19" s="7">
        <v>2.95</v>
      </c>
      <c r="L19" s="7">
        <f>IF(K19&lt;&gt;"",J19+K19,"")</f>
        <v>17.39</v>
      </c>
      <c r="M19" s="1">
        <f>IF(L19&lt;&gt;"",L19/I19,"")</f>
        <v>0.30426034467675617</v>
      </c>
      <c r="N19" s="1">
        <v>2</v>
      </c>
    </row>
    <row r="20" spans="1:14">
      <c r="A20" s="1" t="s">
        <v>35</v>
      </c>
      <c r="B20" s="1" t="s">
        <v>14</v>
      </c>
      <c r="C20" s="1">
        <v>57231</v>
      </c>
      <c r="D20" s="4">
        <v>20.266999999999999</v>
      </c>
      <c r="E20" s="4">
        <v>11.864000000000001</v>
      </c>
      <c r="F20" s="4">
        <v>10.961</v>
      </c>
      <c r="G20" s="6">
        <f>SUM(D20:F20)</f>
        <v>43.091999999999999</v>
      </c>
      <c r="H20" s="4">
        <v>18.577000000000002</v>
      </c>
      <c r="I20" s="4">
        <v>61.668999999999997</v>
      </c>
      <c r="J20" s="7">
        <f>18.88 + 8.03</f>
        <v>26.909999999999997</v>
      </c>
      <c r="K20" s="7">
        <v>15.06</v>
      </c>
      <c r="L20" s="7">
        <f>IF(K20&lt;&gt;"",J20+K20,"")</f>
        <v>41.97</v>
      </c>
      <c r="M20" s="1">
        <f>IF(L20&lt;&gt;"",L20/I20,"")</f>
        <v>0.68056884334106282</v>
      </c>
      <c r="N20" s="1">
        <v>2</v>
      </c>
    </row>
    <row r="21" spans="1:14">
      <c r="A21" s="1" t="s">
        <v>29</v>
      </c>
      <c r="B21" s="1" t="s">
        <v>51</v>
      </c>
      <c r="C21" s="1">
        <v>347145</v>
      </c>
      <c r="D21" s="4">
        <v>40.265999999999998</v>
      </c>
      <c r="E21" s="4">
        <v>14.946999999999999</v>
      </c>
      <c r="F21" s="4">
        <v>20.582000000000001</v>
      </c>
      <c r="G21" s="6">
        <f>SUM(D21:F21)</f>
        <v>75.794999999999987</v>
      </c>
      <c r="H21" s="4">
        <v>31.102</v>
      </c>
      <c r="I21" s="4">
        <v>106.89700000000001</v>
      </c>
      <c r="J21" s="7">
        <f>41.82 + 5285</f>
        <v>5326.82</v>
      </c>
      <c r="K21" s="7">
        <v>3.38</v>
      </c>
      <c r="L21" s="7">
        <f>IF(K21&lt;&gt;"",J21+K21,"")</f>
        <v>5330.2</v>
      </c>
      <c r="M21" s="1">
        <f>IF(L21&lt;&gt;"",L21/I21,"")</f>
        <v>49.862952187619854</v>
      </c>
      <c r="N21" s="1">
        <v>52</v>
      </c>
    </row>
    <row r="22" spans="1:14">
      <c r="A22" s="1" t="s">
        <v>38</v>
      </c>
      <c r="B22" s="1" t="s">
        <v>15</v>
      </c>
      <c r="C22" s="1">
        <v>19098</v>
      </c>
      <c r="D22" s="4">
        <v>3.5659999999999998</v>
      </c>
      <c r="E22" s="4">
        <v>7.5209999999999999</v>
      </c>
      <c r="F22" s="4">
        <v>4.4530000000000003</v>
      </c>
      <c r="G22" s="6">
        <f>SUM(D22:F22)</f>
        <v>15.54</v>
      </c>
      <c r="H22" s="4">
        <v>8.1449999999999996</v>
      </c>
      <c r="I22" s="4">
        <v>23.684999999999999</v>
      </c>
      <c r="J22" s="7">
        <f>2.9 + 56.78</f>
        <v>59.68</v>
      </c>
      <c r="K22" s="7">
        <v>2.75</v>
      </c>
      <c r="L22" s="7">
        <f>IF(K22&lt;&gt;"",J22+K22,"")</f>
        <v>62.43</v>
      </c>
      <c r="M22" s="1">
        <f>IF(L22&lt;&gt;"",L22/I22,"")</f>
        <v>2.6358454718176061</v>
      </c>
      <c r="N22" s="1">
        <v>0</v>
      </c>
    </row>
    <row r="23" spans="1:14" s="11" customFormat="1" hidden="1">
      <c r="A23" s="1" t="s">
        <v>37</v>
      </c>
      <c r="B23" s="1" t="s">
        <v>55</v>
      </c>
      <c r="C23" s="1">
        <v>828454</v>
      </c>
      <c r="D23" s="1">
        <v>273.99299999999999</v>
      </c>
      <c r="E23" s="1">
        <v>187.09899999999999</v>
      </c>
      <c r="F23" s="1">
        <v>118.557</v>
      </c>
      <c r="G23">
        <f>SUM(D23:F23)</f>
        <v>579.649</v>
      </c>
      <c r="H23" s="1">
        <v>146.80600000000001</v>
      </c>
      <c r="I23" s="1">
        <v>726.45500000000004</v>
      </c>
      <c r="J23" s="1" t="s">
        <v>59</v>
      </c>
      <c r="K23" s="1"/>
      <c r="L23" s="1" t="str">
        <f>IF(K23&lt;&gt;"",J23+K23,"")</f>
        <v/>
      </c>
      <c r="M23" s="1" t="str">
        <f>IF(L23&lt;&gt;"",L23/I23,"")</f>
        <v/>
      </c>
      <c r="N23" s="1">
        <v>59</v>
      </c>
    </row>
    <row r="24" spans="1:14">
      <c r="A24" s="1" t="s">
        <v>24</v>
      </c>
      <c r="B24" s="1" t="s">
        <v>9</v>
      </c>
      <c r="C24" s="1">
        <v>174928</v>
      </c>
      <c r="D24" s="4">
        <v>23.417000000000002</v>
      </c>
      <c r="E24" s="4">
        <v>11.718</v>
      </c>
      <c r="F24" s="4">
        <v>13.03</v>
      </c>
      <c r="G24" s="6">
        <f>SUM(D24:F24)</f>
        <v>48.165000000000006</v>
      </c>
      <c r="H24" s="4">
        <v>28.452000000000002</v>
      </c>
      <c r="I24" s="4">
        <v>76.617000000000004</v>
      </c>
      <c r="J24" s="7">
        <f>18.17 + 26.79</f>
        <v>44.96</v>
      </c>
      <c r="K24" s="7">
        <v>3.48</v>
      </c>
      <c r="L24" s="7">
        <f>IF(K24&lt;&gt;"",J24+K24,"")</f>
        <v>48.44</v>
      </c>
      <c r="M24" s="1">
        <f>IF(L24&lt;&gt;"",L24/I24,"")</f>
        <v>0.63223566571387546</v>
      </c>
      <c r="N24" s="1">
        <v>16</v>
      </c>
    </row>
    <row r="25" spans="1:14" hidden="1">
      <c r="A25" s="1" t="s">
        <v>39</v>
      </c>
      <c r="B25" s="1" t="s">
        <v>56</v>
      </c>
      <c r="C25" s="1">
        <v>2915523</v>
      </c>
      <c r="D25" s="1">
        <v>256.12599999999998</v>
      </c>
      <c r="E25" s="1">
        <v>120.831</v>
      </c>
      <c r="F25" s="1">
        <v>161.90600000000001</v>
      </c>
      <c r="G25">
        <f>SUM(D25:F25)</f>
        <v>538.86300000000006</v>
      </c>
      <c r="H25" s="1">
        <v>184.59100000000001</v>
      </c>
      <c r="I25" s="1">
        <v>723.45399999999995</v>
      </c>
      <c r="J25" s="2" t="s">
        <v>67</v>
      </c>
      <c r="K25" s="1"/>
      <c r="L25" s="1" t="str">
        <f>IF(K25&lt;&gt;"",J25+K25,"")</f>
        <v/>
      </c>
      <c r="M25" s="1" t="str">
        <f>IF(L25&lt;&gt;"",L25/I25,"")</f>
        <v/>
      </c>
      <c r="N25" s="1">
        <v>89</v>
      </c>
    </row>
    <row r="26" spans="1:14">
      <c r="A26" s="1" t="s">
        <v>22</v>
      </c>
      <c r="B26" s="1" t="s">
        <v>7</v>
      </c>
      <c r="C26" s="1">
        <v>651</v>
      </c>
      <c r="D26" s="4">
        <v>1.5149999999999999</v>
      </c>
      <c r="E26" s="4">
        <v>5.1890000000000001</v>
      </c>
      <c r="F26" s="4">
        <v>3.569</v>
      </c>
      <c r="G26" s="6">
        <f>SUM(D26:F26)</f>
        <v>10.273</v>
      </c>
      <c r="H26" s="4">
        <v>6.532</v>
      </c>
      <c r="I26" s="4">
        <v>16.805</v>
      </c>
      <c r="J26" s="7">
        <f>0.6 + 1</f>
        <v>1.6</v>
      </c>
      <c r="K26" s="7">
        <v>2</v>
      </c>
      <c r="L26" s="7">
        <f>IF(K26&lt;&gt;"",J26+K26,"")</f>
        <v>3.6</v>
      </c>
      <c r="M26" s="1">
        <f>IF(L26&lt;&gt;"",L26/I26,"")</f>
        <v>0.21422195775066946</v>
      </c>
      <c r="N26" s="1">
        <v>2</v>
      </c>
    </row>
    <row r="27" spans="1:14" hidden="1">
      <c r="I27">
        <f>HARMEAN(I2:I26)</f>
        <v>54.804303078156977</v>
      </c>
      <c r="L27">
        <f>HARMEAN(L2:L26)</f>
        <v>15.823207697386209</v>
      </c>
      <c r="M27" s="1"/>
    </row>
  </sheetData>
  <autoFilter ref="A1:N27" xr:uid="{ABD28B90-EAC8-194C-BE6B-DDEB0024AFB8}">
    <filterColumn colId="12">
      <customFilters>
        <customFilter operator="notEqual" val=" "/>
      </customFilters>
    </filterColumn>
    <sortState xmlns:xlrd2="http://schemas.microsoft.com/office/spreadsheetml/2017/richdata2" ref="A2:N27">
      <sortCondition ref="B1:B27"/>
    </sortState>
  </autoFilter>
  <sortState xmlns:xlrd2="http://schemas.microsoft.com/office/spreadsheetml/2017/richdata2" ref="A2:A25">
    <sortCondition ref="A2:A25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4A11-5529-1941-8067-A09D0215EC8C}">
  <dimension ref="A1:N60"/>
  <sheetViews>
    <sheetView tabSelected="1" topLeftCell="G31" zoomScale="350" zoomScaleNormal="350" workbookViewId="0">
      <selection activeCell="G41" sqref="G41"/>
    </sheetView>
  </sheetViews>
  <sheetFormatPr baseColWidth="10" defaultRowHeight="18"/>
  <sheetData>
    <row r="1" spans="1:5">
      <c r="A1" t="s">
        <v>46</v>
      </c>
      <c r="B1" s="2" t="s">
        <v>62</v>
      </c>
      <c r="C1" s="2" t="s">
        <v>63</v>
      </c>
      <c r="D1" s="1" t="s">
        <v>61</v>
      </c>
      <c r="E1" s="1" t="s">
        <v>44</v>
      </c>
    </row>
    <row r="2" spans="1:5">
      <c r="A2" s="1"/>
      <c r="B2">
        <v>11.183</v>
      </c>
      <c r="C2" s="1">
        <v>6.8289999999999997</v>
      </c>
      <c r="D2" s="1"/>
      <c r="E2" s="1"/>
    </row>
    <row r="3" spans="1:5">
      <c r="A3" s="1">
        <v>1</v>
      </c>
      <c r="C3" s="1"/>
      <c r="D3" s="1">
        <v>2.63</v>
      </c>
      <c r="E3" s="1">
        <v>1.83</v>
      </c>
    </row>
    <row r="4" spans="1:5">
      <c r="A4" s="1"/>
      <c r="C4" s="1"/>
      <c r="D4" s="1"/>
      <c r="E4" s="1"/>
    </row>
    <row r="5" spans="1:5">
      <c r="A5" s="1"/>
      <c r="B5">
        <v>15.030999999999999</v>
      </c>
      <c r="C5" s="13">
        <v>8.1140000000000008</v>
      </c>
      <c r="D5" s="13"/>
      <c r="E5" s="13"/>
    </row>
    <row r="6" spans="1:5">
      <c r="A6" s="1">
        <v>2</v>
      </c>
      <c r="C6" s="13"/>
      <c r="D6" s="13">
        <v>27.98</v>
      </c>
      <c r="E6" s="13">
        <v>2.16</v>
      </c>
    </row>
    <row r="7" spans="1:5">
      <c r="C7" s="11"/>
      <c r="D7" s="11"/>
      <c r="E7" s="11"/>
    </row>
    <row r="8" spans="1:5">
      <c r="A8" s="1"/>
      <c r="B8">
        <v>61.463999999999999</v>
      </c>
      <c r="C8" s="1">
        <v>20.553999999999998</v>
      </c>
      <c r="D8" s="1"/>
      <c r="E8" s="1"/>
    </row>
    <row r="9" spans="1:5">
      <c r="A9" s="1">
        <v>4</v>
      </c>
      <c r="C9" s="1"/>
      <c r="D9" s="1">
        <v>28.240000000000002</v>
      </c>
      <c r="E9" s="1">
        <v>2.0299999999999998</v>
      </c>
    </row>
    <row r="10" spans="1:5">
      <c r="A10" s="1"/>
      <c r="C10" s="1"/>
      <c r="D10" s="1"/>
      <c r="E10" s="1"/>
    </row>
    <row r="11" spans="1:5">
      <c r="A11" s="1"/>
      <c r="B11">
        <v>74.692999999999998</v>
      </c>
      <c r="C11" s="1">
        <v>29.106000000000002</v>
      </c>
      <c r="D11" s="1"/>
      <c r="E11" s="1"/>
    </row>
    <row r="12" spans="1:5">
      <c r="A12" s="1">
        <v>5</v>
      </c>
      <c r="C12" s="1"/>
      <c r="D12" s="1">
        <v>3328</v>
      </c>
      <c r="E12" s="1"/>
    </row>
    <row r="13" spans="1:5">
      <c r="A13" s="1"/>
      <c r="C13" s="1"/>
      <c r="D13" s="1"/>
      <c r="E13" s="1"/>
    </row>
    <row r="14" spans="1:5">
      <c r="A14" s="1"/>
      <c r="B14">
        <v>30.731999999999999</v>
      </c>
      <c r="C14" s="1">
        <v>12.608000000000001</v>
      </c>
      <c r="D14" s="1"/>
      <c r="E14" s="1"/>
    </row>
    <row r="15" spans="1:5">
      <c r="A15" s="1">
        <v>7</v>
      </c>
      <c r="C15" s="1"/>
      <c r="D15" s="1">
        <v>487</v>
      </c>
      <c r="E15" s="1"/>
    </row>
    <row r="16" spans="1:5">
      <c r="A16" s="1"/>
      <c r="C16" s="1"/>
      <c r="D16" s="1"/>
      <c r="E16" s="1"/>
    </row>
    <row r="17" spans="1:5">
      <c r="A17" s="1"/>
      <c r="B17">
        <v>30.716999999999999</v>
      </c>
      <c r="C17" s="1">
        <v>10.446</v>
      </c>
      <c r="D17" s="1"/>
      <c r="E17" s="1"/>
    </row>
    <row r="18" spans="1:5">
      <c r="A18" s="1">
        <v>9</v>
      </c>
      <c r="C18" s="1"/>
      <c r="D18" s="1">
        <v>10.93</v>
      </c>
      <c r="E18" s="1">
        <v>4.26</v>
      </c>
    </row>
    <row r="19" spans="1:5">
      <c r="A19" s="1"/>
      <c r="C19" s="1"/>
      <c r="D19" s="1"/>
      <c r="E19" s="1"/>
    </row>
    <row r="20" spans="1:5">
      <c r="A20" s="1"/>
      <c r="B20">
        <v>19.652000000000001</v>
      </c>
      <c r="C20" s="1">
        <v>11.196</v>
      </c>
      <c r="D20" s="1"/>
      <c r="E20" s="1"/>
    </row>
    <row r="21" spans="1:5">
      <c r="A21" s="1">
        <v>11</v>
      </c>
      <c r="C21" s="1"/>
      <c r="D21" s="1">
        <v>0.9</v>
      </c>
      <c r="E21" s="1">
        <v>4.5</v>
      </c>
    </row>
    <row r="22" spans="1:5">
      <c r="A22" s="1"/>
      <c r="C22" s="1"/>
      <c r="D22" s="1"/>
      <c r="E22" s="1"/>
    </row>
    <row r="23" spans="1:5">
      <c r="A23" s="1"/>
      <c r="B23">
        <v>70.915999999999997</v>
      </c>
      <c r="C23" s="1">
        <v>27.103999999999999</v>
      </c>
      <c r="D23" s="1"/>
      <c r="E23" s="1"/>
    </row>
    <row r="24" spans="1:5">
      <c r="A24" s="1">
        <v>12</v>
      </c>
      <c r="C24" s="1"/>
      <c r="D24" s="1">
        <v>62.57</v>
      </c>
      <c r="E24" s="1">
        <v>33.229999999999997</v>
      </c>
    </row>
    <row r="25" spans="1:5">
      <c r="A25" s="1"/>
      <c r="C25" s="1"/>
      <c r="D25" s="1"/>
      <c r="E25" s="1"/>
    </row>
    <row r="26" spans="1:5">
      <c r="A26" s="1"/>
      <c r="B26">
        <v>41.871000000000002</v>
      </c>
      <c r="C26" s="1">
        <v>12.715999999999999</v>
      </c>
      <c r="D26" s="1"/>
      <c r="E26" s="1"/>
    </row>
    <row r="27" spans="1:5">
      <c r="A27" s="1">
        <v>14</v>
      </c>
      <c r="C27" s="1"/>
      <c r="D27" s="1">
        <v>22.1</v>
      </c>
      <c r="E27" s="1">
        <v>1.56</v>
      </c>
    </row>
    <row r="28" spans="1:5">
      <c r="A28" s="1"/>
      <c r="C28" s="1"/>
      <c r="D28" s="1"/>
      <c r="E28" s="1"/>
    </row>
    <row r="29" spans="1:5">
      <c r="B29">
        <v>32.542000000000002</v>
      </c>
      <c r="C29" s="13">
        <v>15.143000000000001</v>
      </c>
      <c r="D29" s="11"/>
      <c r="E29" s="11"/>
    </row>
    <row r="30" spans="1:5">
      <c r="A30" s="1">
        <v>15</v>
      </c>
      <c r="C30" s="13"/>
      <c r="D30" s="13">
        <v>4.47</v>
      </c>
      <c r="E30" s="13">
        <v>10.94</v>
      </c>
    </row>
    <row r="31" spans="1:5">
      <c r="A31" s="1"/>
      <c r="C31" s="1"/>
      <c r="D31" s="1"/>
      <c r="E31" s="1"/>
    </row>
    <row r="32" spans="1:5">
      <c r="A32" s="1"/>
      <c r="B32">
        <v>57.201000000000001</v>
      </c>
      <c r="C32" s="1">
        <v>29.253</v>
      </c>
      <c r="D32" s="1"/>
      <c r="E32" s="1"/>
    </row>
    <row r="33" spans="1:5">
      <c r="A33" s="1">
        <v>16</v>
      </c>
      <c r="C33" s="1"/>
      <c r="D33" s="1">
        <v>43.79</v>
      </c>
      <c r="E33" s="1">
        <v>14.98</v>
      </c>
    </row>
    <row r="34" spans="1:5">
      <c r="A34" s="1"/>
      <c r="C34" s="1"/>
      <c r="D34" s="1"/>
      <c r="E34" s="1"/>
    </row>
    <row r="35" spans="1:5">
      <c r="A35" s="1"/>
      <c r="B35">
        <v>45.404000000000003</v>
      </c>
      <c r="C35" s="1">
        <v>11.750999999999999</v>
      </c>
      <c r="D35" s="1"/>
      <c r="E35" s="1"/>
    </row>
    <row r="36" spans="1:5">
      <c r="A36" s="1">
        <v>18</v>
      </c>
      <c r="C36" s="1"/>
      <c r="D36" s="1">
        <v>14.440000000000001</v>
      </c>
      <c r="E36" s="1">
        <v>2.95</v>
      </c>
    </row>
    <row r="37" spans="1:5">
      <c r="A37" s="1"/>
      <c r="C37" s="1"/>
      <c r="D37" s="1"/>
      <c r="E37" s="1"/>
    </row>
    <row r="38" spans="1:5">
      <c r="A38" s="1"/>
      <c r="B38">
        <v>43.091999999999999</v>
      </c>
      <c r="C38" s="1">
        <v>18.577000000000002</v>
      </c>
      <c r="D38" s="1"/>
      <c r="E38" s="1"/>
    </row>
    <row r="39" spans="1:5">
      <c r="A39" s="1">
        <v>19</v>
      </c>
      <c r="C39" s="1"/>
      <c r="D39" s="1">
        <v>26.909999999999997</v>
      </c>
      <c r="E39" s="1">
        <v>15.06</v>
      </c>
    </row>
    <row r="40" spans="1:5">
      <c r="A40" s="1"/>
      <c r="C40" s="1"/>
      <c r="D40" s="1"/>
      <c r="E40" s="1"/>
    </row>
    <row r="41" spans="1:5">
      <c r="A41" s="1"/>
      <c r="B41">
        <v>75.794999999999987</v>
      </c>
      <c r="C41" s="1">
        <v>31.102</v>
      </c>
      <c r="D41" s="1"/>
      <c r="E41" s="1"/>
    </row>
    <row r="42" spans="1:5">
      <c r="A42" s="1">
        <v>20</v>
      </c>
      <c r="C42" s="1"/>
      <c r="D42" s="1">
        <v>5330</v>
      </c>
      <c r="E42" s="1"/>
    </row>
    <row r="43" spans="1:5">
      <c r="A43" s="1"/>
      <c r="C43" s="1"/>
      <c r="D43" s="1"/>
      <c r="E43" s="1"/>
    </row>
    <row r="44" spans="1:5">
      <c r="A44" s="1"/>
      <c r="B44">
        <v>15.54</v>
      </c>
      <c r="C44" s="1">
        <v>8.1449999999999996</v>
      </c>
      <c r="D44" s="1"/>
      <c r="E44" s="1"/>
    </row>
    <row r="45" spans="1:5">
      <c r="A45" s="1">
        <v>21</v>
      </c>
      <c r="C45" s="1"/>
      <c r="D45" s="1">
        <v>59.68</v>
      </c>
      <c r="E45" s="1">
        <v>2.75</v>
      </c>
    </row>
    <row r="46" spans="1:5">
      <c r="A46" s="1"/>
      <c r="C46" s="1"/>
      <c r="D46" s="1"/>
      <c r="E46" s="1"/>
    </row>
    <row r="47" spans="1:5">
      <c r="A47" s="1"/>
      <c r="B47">
        <v>48.165000000000006</v>
      </c>
      <c r="C47" s="1">
        <v>28.452000000000002</v>
      </c>
      <c r="D47" s="1"/>
      <c r="E47" s="1"/>
    </row>
    <row r="48" spans="1:5">
      <c r="A48" s="1">
        <v>23</v>
      </c>
      <c r="C48" s="1"/>
      <c r="D48" s="1">
        <v>44.96</v>
      </c>
      <c r="E48" s="1">
        <v>3.48</v>
      </c>
    </row>
    <row r="49" spans="1:14">
      <c r="A49" s="1"/>
      <c r="C49" s="1"/>
      <c r="D49" s="1"/>
      <c r="E49" s="1"/>
    </row>
    <row r="50" spans="1:14">
      <c r="A50" s="1"/>
      <c r="B50">
        <v>10.273</v>
      </c>
      <c r="C50" s="1">
        <v>6.532</v>
      </c>
      <c r="D50" s="1"/>
      <c r="E50" s="1"/>
    </row>
    <row r="51" spans="1:14">
      <c r="A51" s="1">
        <v>25</v>
      </c>
      <c r="D51" s="1">
        <v>1.6</v>
      </c>
      <c r="E51" s="1">
        <v>2</v>
      </c>
    </row>
    <row r="52" spans="1:14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4"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4">
      <c r="A54" s="1"/>
      <c r="C54" s="13"/>
      <c r="D54" s="13"/>
      <c r="E54" s="13"/>
      <c r="F54" s="13"/>
      <c r="G54" s="11"/>
      <c r="H54" s="13"/>
      <c r="I54" s="13"/>
      <c r="J54" s="13"/>
      <c r="K54" s="13"/>
      <c r="L54" s="13"/>
      <c r="M54" s="13"/>
      <c r="N54" s="1"/>
    </row>
    <row r="55" spans="1:14">
      <c r="A55" s="1"/>
      <c r="C55" s="13"/>
      <c r="D55" s="13"/>
      <c r="E55" s="13"/>
      <c r="F55" s="13"/>
      <c r="G55" s="11"/>
      <c r="H55" s="13"/>
      <c r="I55" s="13"/>
      <c r="J55" s="13"/>
      <c r="K55" s="13"/>
      <c r="L55" s="13"/>
      <c r="M55" s="13"/>
      <c r="N55" s="1"/>
    </row>
    <row r="56" spans="1:14">
      <c r="A56" s="1"/>
      <c r="C56" s="13"/>
      <c r="D56" s="13"/>
      <c r="E56" s="13"/>
      <c r="F56" s="13"/>
      <c r="G56" s="11"/>
      <c r="H56" s="13"/>
      <c r="I56" s="13"/>
      <c r="J56" s="13"/>
      <c r="K56" s="13"/>
      <c r="L56" s="13"/>
      <c r="M56" s="13"/>
      <c r="N56" s="1"/>
    </row>
    <row r="57" spans="1:14">
      <c r="A57" s="1"/>
      <c r="C57" s="13"/>
      <c r="D57" s="13"/>
      <c r="E57" s="13"/>
      <c r="F57" s="13"/>
      <c r="G57" s="11"/>
      <c r="H57" s="13"/>
      <c r="I57" s="13"/>
      <c r="J57" s="13"/>
      <c r="K57" s="13"/>
      <c r="L57" s="13"/>
      <c r="M57" s="13"/>
      <c r="N57" s="1"/>
    </row>
    <row r="58" spans="1:14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4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4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2322-1911-9F43-9DE9-BD6EDBA98FF8}">
  <dimension ref="A1:A25"/>
  <sheetViews>
    <sheetView workbookViewId="0">
      <selection sqref="A1:A26"/>
    </sheetView>
  </sheetViews>
  <sheetFormatPr baseColWidth="10" defaultRowHeight="18"/>
  <sheetData>
    <row r="1" spans="1:1">
      <c r="A1" t="s">
        <v>69</v>
      </c>
    </row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 동준</cp:lastModifiedBy>
  <dcterms:created xsi:type="dcterms:W3CDTF">2021-09-01T05:44:42Z</dcterms:created>
  <dcterms:modified xsi:type="dcterms:W3CDTF">2021-09-04T10:30:22Z</dcterms:modified>
</cp:coreProperties>
</file>