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star/eval/"/>
    </mc:Choice>
  </mc:AlternateContent>
  <xr:revisionPtr revIDLastSave="0" documentId="13_ncr:1_{19A9D544-6125-AB4B-AE01-8789060F43AD}" xr6:coauthVersionLast="36" xr6:coauthVersionMax="46" xr10:uidLastSave="{00000000-0000-0000-0000-000000000000}"/>
  <bookViews>
    <workbookView xWindow="0" yWindow="500" windowWidth="51200" windowHeight="26680" activeTab="5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'table-3'!$A$1:$D$94</definedName>
    <definedName name="_xlnm._FilterDatabase" localSheetId="0" hidden="1">'true-bugs'!$A$2:$G$94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D2" i="19"/>
  <c r="C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2" i="19"/>
  <c r="F18" i="18" l="1"/>
  <c r="D18" i="18"/>
  <c r="H18" i="18" s="1"/>
  <c r="F17" i="18"/>
  <c r="D17" i="18"/>
  <c r="F16" i="18"/>
  <c r="E16" i="18" s="1"/>
  <c r="D16" i="18"/>
  <c r="F15" i="18"/>
  <c r="E15" i="18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O853" i="17" s="1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F850" i="17"/>
  <c r="E850" i="17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L846" i="17" s="1"/>
  <c r="B846" i="17"/>
  <c r="M845" i="17"/>
  <c r="N845" i="17" s="1"/>
  <c r="K845" i="17"/>
  <c r="J845" i="17"/>
  <c r="I845" i="17"/>
  <c r="H845" i="17"/>
  <c r="G845" i="17"/>
  <c r="E845" i="17"/>
  <c r="O845" i="17" s="1"/>
  <c r="D845" i="17"/>
  <c r="C845" i="17"/>
  <c r="L845" i="17" s="1"/>
  <c r="B845" i="17"/>
  <c r="M844" i="17"/>
  <c r="N844" i="17" s="1"/>
  <c r="K844" i="17"/>
  <c r="J844" i="17"/>
  <c r="H844" i="17" s="1"/>
  <c r="I844" i="17"/>
  <c r="G844" i="17"/>
  <c r="E844" i="17"/>
  <c r="O844" i="17" s="1"/>
  <c r="D844" i="17"/>
  <c r="C844" i="17"/>
  <c r="B844" i="17"/>
  <c r="M843" i="17"/>
  <c r="N843" i="17" s="1"/>
  <c r="K843" i="17"/>
  <c r="J843" i="17"/>
  <c r="H843" i="17" s="1"/>
  <c r="I843" i="17"/>
  <c r="G843" i="17"/>
  <c r="E843" i="17"/>
  <c r="O843" i="17" s="1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O838" i="17" s="1"/>
  <c r="D838" i="17"/>
  <c r="C838" i="17"/>
  <c r="L838" i="17" s="1"/>
  <c r="B838" i="17"/>
  <c r="M837" i="17"/>
  <c r="N837" i="17" s="1"/>
  <c r="K837" i="17"/>
  <c r="J837" i="17"/>
  <c r="I837" i="17"/>
  <c r="H837" i="17"/>
  <c r="G837" i="17"/>
  <c r="F837" i="17"/>
  <c r="E837" i="17"/>
  <c r="D837" i="17"/>
  <c r="C837" i="17"/>
  <c r="L837" i="17" s="1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O835" i="17" s="1"/>
  <c r="D835" i="17"/>
  <c r="C835" i="17"/>
  <c r="B835" i="17"/>
  <c r="M834" i="17"/>
  <c r="N834" i="17" s="1"/>
  <c r="K834" i="17"/>
  <c r="J834" i="17"/>
  <c r="I834" i="17"/>
  <c r="H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N828" i="17"/>
  <c r="M828" i="17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L827" i="17" s="1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L824" i="17" s="1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I822" i="17"/>
  <c r="H822" i="17"/>
  <c r="G822" i="17"/>
  <c r="E822" i="17"/>
  <c r="D822" i="17"/>
  <c r="C822" i="17"/>
  <c r="L822" i="17" s="1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I817" i="17"/>
  <c r="H817" i="17"/>
  <c r="G817" i="17"/>
  <c r="E817" i="17"/>
  <c r="O817" i="17" s="1"/>
  <c r="D817" i="17"/>
  <c r="C817" i="17"/>
  <c r="L817" i="17" s="1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O811" i="17" s="1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L808" i="17" s="1"/>
  <c r="B808" i="17"/>
  <c r="M807" i="17"/>
  <c r="N807" i="17" s="1"/>
  <c r="K807" i="17"/>
  <c r="J807" i="17"/>
  <c r="H807" i="17" s="1"/>
  <c r="I807" i="17"/>
  <c r="G807" i="17"/>
  <c r="E807" i="17"/>
  <c r="O807" i="17" s="1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I805" i="17"/>
  <c r="H805" i="17"/>
  <c r="G805" i="17"/>
  <c r="E805" i="17"/>
  <c r="D805" i="17"/>
  <c r="C805" i="17"/>
  <c r="L805" i="17" s="1"/>
  <c r="B805" i="17"/>
  <c r="M804" i="17"/>
  <c r="K804" i="17"/>
  <c r="J804" i="17"/>
  <c r="H804" i="17" s="1"/>
  <c r="I804" i="17"/>
  <c r="G804" i="17"/>
  <c r="E804" i="17"/>
  <c r="F804" i="17" s="1"/>
  <c r="D804" i="17"/>
  <c r="C804" i="17"/>
  <c r="L804" i="17" s="1"/>
  <c r="B804" i="17"/>
  <c r="M803" i="17"/>
  <c r="N803" i="17" s="1"/>
  <c r="K803" i="17"/>
  <c r="J803" i="17"/>
  <c r="H803" i="17" s="1"/>
  <c r="I803" i="17"/>
  <c r="G803" i="17"/>
  <c r="E803" i="17"/>
  <c r="O803" i="17" s="1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L801" i="17" s="1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L797" i="17" s="1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L790" i="17" s="1"/>
  <c r="B790" i="17"/>
  <c r="M789" i="17"/>
  <c r="N789" i="17" s="1"/>
  <c r="K789" i="17"/>
  <c r="J789" i="17"/>
  <c r="I789" i="17"/>
  <c r="H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L787" i="17" s="1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L784" i="17" s="1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I782" i="17"/>
  <c r="H782" i="17"/>
  <c r="G782" i="17"/>
  <c r="E782" i="17"/>
  <c r="D782" i="17"/>
  <c r="C782" i="17"/>
  <c r="L782" i="17" s="1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L774" i="17" s="1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I772" i="17"/>
  <c r="H772" i="17"/>
  <c r="G772" i="17"/>
  <c r="E772" i="17"/>
  <c r="D772" i="17"/>
  <c r="C772" i="17"/>
  <c r="L772" i="17" s="1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L769" i="17" s="1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L766" i="17" s="1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L765" i="17" s="1"/>
  <c r="B765" i="17"/>
  <c r="M764" i="17"/>
  <c r="N764" i="17" s="1"/>
  <c r="K764" i="17"/>
  <c r="J764" i="17"/>
  <c r="H764" i="17" s="1"/>
  <c r="I764" i="17"/>
  <c r="G764" i="17"/>
  <c r="E764" i="17"/>
  <c r="O764" i="17" s="1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I761" i="17"/>
  <c r="H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L757" i="17" s="1"/>
  <c r="B757" i="17"/>
  <c r="M756" i="17"/>
  <c r="N756" i="17" s="1"/>
  <c r="K756" i="17"/>
  <c r="J756" i="17"/>
  <c r="H756" i="17" s="1"/>
  <c r="I756" i="17"/>
  <c r="G756" i="17"/>
  <c r="E756" i="17"/>
  <c r="O756" i="17" s="1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O752" i="17"/>
  <c r="M752" i="17"/>
  <c r="N752" i="17" s="1"/>
  <c r="K752" i="17"/>
  <c r="J752" i="17"/>
  <c r="I752" i="17"/>
  <c r="H752" i="17"/>
  <c r="G752" i="17"/>
  <c r="E752" i="17"/>
  <c r="F752" i="17" s="1"/>
  <c r="D752" i="17"/>
  <c r="C752" i="17"/>
  <c r="L752" i="17" s="1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L750" i="17" s="1"/>
  <c r="J750" i="17"/>
  <c r="H750" i="17" s="1"/>
  <c r="I750" i="17"/>
  <c r="G750" i="17"/>
  <c r="E750" i="17"/>
  <c r="D750" i="17"/>
  <c r="C750" i="17"/>
  <c r="B750" i="17"/>
  <c r="M749" i="17"/>
  <c r="O749" i="17" s="1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I740" i="17"/>
  <c r="H740" i="17"/>
  <c r="G740" i="17"/>
  <c r="E740" i="17"/>
  <c r="D740" i="17"/>
  <c r="C740" i="17"/>
  <c r="L740" i="17" s="1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L729" i="17" s="1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O723" i="17" s="1"/>
  <c r="D723" i="17"/>
  <c r="C723" i="17"/>
  <c r="B723" i="17"/>
  <c r="M722" i="17"/>
  <c r="N722" i="17" s="1"/>
  <c r="K722" i="17"/>
  <c r="J722" i="17"/>
  <c r="I722" i="17"/>
  <c r="H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I718" i="17"/>
  <c r="H718" i="17"/>
  <c r="G718" i="17"/>
  <c r="E718" i="17"/>
  <c r="D718" i="17"/>
  <c r="C718" i="17"/>
  <c r="L718" i="17" s="1"/>
  <c r="B718" i="17"/>
  <c r="M717" i="17"/>
  <c r="N717" i="17" s="1"/>
  <c r="K717" i="17"/>
  <c r="J717" i="17"/>
  <c r="H717" i="17" s="1"/>
  <c r="I717" i="17"/>
  <c r="G717" i="17"/>
  <c r="E717" i="17"/>
  <c r="O717" i="17" s="1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I713" i="17"/>
  <c r="H713" i="17"/>
  <c r="G713" i="17"/>
  <c r="E713" i="17"/>
  <c r="D713" i="17"/>
  <c r="C713" i="17"/>
  <c r="L713" i="17" s="1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L712" i="17" s="1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O707" i="17" s="1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O701" i="17" s="1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O699" i="17" s="1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L693" i="17" s="1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L692" i="17" s="1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I683" i="17"/>
  <c r="H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L680" i="17" s="1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L677" i="17" s="1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L673" i="17" s="1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O659" i="17" s="1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L657" i="17" s="1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L655" i="17" s="1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L651" i="17" s="1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L649" i="17" s="1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L643" i="17" s="1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L637" i="17" s="1"/>
  <c r="B637" i="17"/>
  <c r="M636" i="17"/>
  <c r="N636" i="17" s="1"/>
  <c r="K636" i="17"/>
  <c r="J636" i="17"/>
  <c r="H636" i="17" s="1"/>
  <c r="I636" i="17"/>
  <c r="G636" i="17"/>
  <c r="E636" i="17"/>
  <c r="D636" i="17"/>
  <c r="C636" i="17"/>
  <c r="L636" i="17" s="1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L631" i="17" s="1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L628" i="17" s="1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L623" i="17" s="1"/>
  <c r="B623" i="17"/>
  <c r="M622" i="17"/>
  <c r="N622" i="17" s="1"/>
  <c r="K622" i="17"/>
  <c r="J622" i="17"/>
  <c r="H622" i="17" s="1"/>
  <c r="I622" i="17"/>
  <c r="G622" i="17"/>
  <c r="E622" i="17"/>
  <c r="O622" i="17" s="1"/>
  <c r="D622" i="17"/>
  <c r="C622" i="17"/>
  <c r="B622" i="17"/>
  <c r="M621" i="17"/>
  <c r="N621" i="17" s="1"/>
  <c r="K621" i="17"/>
  <c r="J621" i="17"/>
  <c r="I621" i="17"/>
  <c r="H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L619" i="17" s="1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L616" i="17" s="1"/>
  <c r="B616" i="17"/>
  <c r="M615" i="17"/>
  <c r="N615" i="17" s="1"/>
  <c r="K615" i="17"/>
  <c r="J615" i="17"/>
  <c r="H615" i="17" s="1"/>
  <c r="I615" i="17"/>
  <c r="G615" i="17"/>
  <c r="E615" i="17"/>
  <c r="O615" i="17" s="1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L599" i="17" s="1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L590" i="17" s="1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L583" i="17" s="1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L575" i="17" s="1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N568" i="17"/>
  <c r="M568" i="17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L563" i="17" s="1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L561" i="17" s="1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N526" i="17"/>
  <c r="M526" i="17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L518" i="17" s="1"/>
  <c r="B518" i="17"/>
  <c r="M517" i="17"/>
  <c r="N517" i="17" s="1"/>
  <c r="K517" i="17"/>
  <c r="J517" i="17"/>
  <c r="H517" i="17" s="1"/>
  <c r="I517" i="17"/>
  <c r="G517" i="17"/>
  <c r="E517" i="17"/>
  <c r="O517" i="17" s="1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L511" i="17" s="1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I506" i="17"/>
  <c r="H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L503" i="17" s="1"/>
  <c r="B503" i="17"/>
  <c r="M502" i="17"/>
  <c r="N502" i="17" s="1"/>
  <c r="K502" i="17"/>
  <c r="J502" i="17"/>
  <c r="I502" i="17"/>
  <c r="H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L496" i="17" s="1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I489" i="17"/>
  <c r="H489" i="17"/>
  <c r="G489" i="17"/>
  <c r="E489" i="17"/>
  <c r="D489" i="17"/>
  <c r="C489" i="17"/>
  <c r="L489" i="17" s="1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L485" i="17" s="1"/>
  <c r="B485" i="17"/>
  <c r="M484" i="17"/>
  <c r="N484" i="17" s="1"/>
  <c r="K484" i="17"/>
  <c r="J484" i="17"/>
  <c r="H484" i="17" s="1"/>
  <c r="I484" i="17"/>
  <c r="G484" i="17"/>
  <c r="E484" i="17"/>
  <c r="O484" i="17" s="1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I482" i="17"/>
  <c r="H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N479" i="17"/>
  <c r="M479" i="17"/>
  <c r="K479" i="17"/>
  <c r="J479" i="17"/>
  <c r="H479" i="17" s="1"/>
  <c r="I479" i="17"/>
  <c r="G479" i="17"/>
  <c r="E479" i="17"/>
  <c r="O479" i="17" s="1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O476" i="17" s="1"/>
  <c r="D476" i="17"/>
  <c r="C476" i="17"/>
  <c r="B476" i="17"/>
  <c r="M475" i="17"/>
  <c r="N475" i="17" s="1"/>
  <c r="K475" i="17"/>
  <c r="J475" i="17"/>
  <c r="I475" i="17"/>
  <c r="H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I465" i="17"/>
  <c r="H465" i="17"/>
  <c r="G465" i="17"/>
  <c r="E465" i="17"/>
  <c r="D465" i="17"/>
  <c r="C465" i="17"/>
  <c r="L465" i="17" s="1"/>
  <c r="B465" i="17"/>
  <c r="M464" i="17"/>
  <c r="N464" i="17" s="1"/>
  <c r="K464" i="17"/>
  <c r="J464" i="17"/>
  <c r="H464" i="17" s="1"/>
  <c r="I464" i="17"/>
  <c r="G464" i="17"/>
  <c r="E464" i="17"/>
  <c r="O464" i="17" s="1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L455" i="17" s="1"/>
  <c r="B455" i="17"/>
  <c r="M454" i="17"/>
  <c r="N454" i="17" s="1"/>
  <c r="K454" i="17"/>
  <c r="J454" i="17"/>
  <c r="H454" i="17" s="1"/>
  <c r="I454" i="17"/>
  <c r="G454" i="17"/>
  <c r="E454" i="17"/>
  <c r="O454" i="17" s="1"/>
  <c r="D454" i="17"/>
  <c r="C454" i="17"/>
  <c r="B454" i="17"/>
  <c r="M453" i="17"/>
  <c r="N453" i="17" s="1"/>
  <c r="K453" i="17"/>
  <c r="J453" i="17"/>
  <c r="I453" i="17"/>
  <c r="H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I442" i="17"/>
  <c r="H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O441" i="17" s="1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I435" i="17"/>
  <c r="H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L432" i="17" s="1"/>
  <c r="B432" i="17"/>
  <c r="M431" i="17"/>
  <c r="N431" i="17" s="1"/>
  <c r="K431" i="17"/>
  <c r="J431" i="17"/>
  <c r="H431" i="17" s="1"/>
  <c r="I431" i="17"/>
  <c r="G431" i="17"/>
  <c r="E431" i="17"/>
  <c r="D431" i="17"/>
  <c r="C431" i="17"/>
  <c r="L431" i="17" s="1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I425" i="17"/>
  <c r="H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L423" i="17" s="1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O416" i="17" s="1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L401" i="17" s="1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I396" i="17"/>
  <c r="H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I389" i="17"/>
  <c r="H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L367" i="17" s="1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I365" i="17"/>
  <c r="H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O360" i="17" s="1"/>
  <c r="D360" i="17"/>
  <c r="C360" i="17"/>
  <c r="L360" i="17" s="1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L355" i="17" s="1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I343" i="17"/>
  <c r="H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O334" i="17" s="1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N330" i="17"/>
  <c r="M330" i="17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I321" i="17"/>
  <c r="H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O318" i="17" s="1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O312" i="17" s="1"/>
  <c r="D312" i="17"/>
  <c r="C312" i="17"/>
  <c r="L312" i="17" s="1"/>
  <c r="B312" i="17"/>
  <c r="M311" i="17"/>
  <c r="N311" i="17" s="1"/>
  <c r="K311" i="17"/>
  <c r="J311" i="17"/>
  <c r="H311" i="17" s="1"/>
  <c r="I311" i="17"/>
  <c r="G311" i="17"/>
  <c r="E311" i="17"/>
  <c r="O311" i="17" s="1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O303" i="17" s="1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N294" i="17"/>
  <c r="M294" i="17"/>
  <c r="K294" i="17"/>
  <c r="J294" i="17"/>
  <c r="H294" i="17" s="1"/>
  <c r="I294" i="17"/>
  <c r="G294" i="17"/>
  <c r="E294" i="17"/>
  <c r="O294" i="17" s="1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N287" i="17"/>
  <c r="M287" i="17"/>
  <c r="K287" i="17"/>
  <c r="J287" i="17"/>
  <c r="H287" i="17" s="1"/>
  <c r="I287" i="17"/>
  <c r="G287" i="17"/>
  <c r="F287" i="17"/>
  <c r="E287" i="17"/>
  <c r="O287" i="17" s="1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L284" i="17" s="1"/>
  <c r="B284" i="17"/>
  <c r="N283" i="17"/>
  <c r="M283" i="17"/>
  <c r="K283" i="17"/>
  <c r="J283" i="17"/>
  <c r="I283" i="17"/>
  <c r="H283" i="17"/>
  <c r="G283" i="17"/>
  <c r="E283" i="17"/>
  <c r="O283" i="17" s="1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O276" i="17" s="1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O272" i="17" s="1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L271" i="17" s="1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L262" i="17" s="1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L255" i="17" s="1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L247" i="17" s="1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I240" i="17"/>
  <c r="H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O239" i="17" s="1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L236" i="17" s="1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I228" i="17"/>
  <c r="H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L227" i="17" s="1"/>
  <c r="B227" i="17"/>
  <c r="M226" i="17"/>
  <c r="N226" i="17" s="1"/>
  <c r="K226" i="17"/>
  <c r="L226" i="17" s="1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L223" i="17" s="1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I217" i="17"/>
  <c r="H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L216" i="17" s="1"/>
  <c r="B216" i="17"/>
  <c r="M215" i="17"/>
  <c r="N215" i="17" s="1"/>
  <c r="K215" i="17"/>
  <c r="J215" i="17"/>
  <c r="I215" i="17"/>
  <c r="H215" i="17"/>
  <c r="G215" i="17"/>
  <c r="E215" i="17"/>
  <c r="O215" i="17" s="1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L200" i="17" s="1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I197" i="17"/>
  <c r="H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I193" i="17"/>
  <c r="H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O187" i="17" s="1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I180" i="17"/>
  <c r="H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L173" i="17" s="1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I168" i="17"/>
  <c r="H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O167" i="17" s="1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I146" i="17"/>
  <c r="H146" i="17"/>
  <c r="G146" i="17"/>
  <c r="E146" i="17"/>
  <c r="O146" i="17" s="1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I142" i="17"/>
  <c r="H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L137" i="17" s="1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L134" i="17" s="1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I131" i="17"/>
  <c r="H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O130" i="17" s="1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L125" i="17" s="1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N115" i="17"/>
  <c r="M115" i="17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F110" i="17"/>
  <c r="E110" i="17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L96" i="17" s="1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I82" i="17"/>
  <c r="H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I79" i="17"/>
  <c r="H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L71" i="17" s="1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L70" i="17" s="1"/>
  <c r="B70" i="17"/>
  <c r="M69" i="17"/>
  <c r="N69" i="17" s="1"/>
  <c r="K69" i="17"/>
  <c r="J69" i="17"/>
  <c r="H69" i="17" s="1"/>
  <c r="I69" i="17"/>
  <c r="G69" i="17"/>
  <c r="E69" i="17"/>
  <c r="O69" i="17" s="1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O63" i="17" s="1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L60" i="17" s="1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I54" i="17"/>
  <c r="H54" i="17"/>
  <c r="G54" i="17"/>
  <c r="E54" i="17"/>
  <c r="F54" i="17" s="1"/>
  <c r="D54" i="17"/>
  <c r="C54" i="17"/>
  <c r="L54" i="17" s="1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L42" i="17" s="1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N40" i="17"/>
  <c r="M40" i="17"/>
  <c r="K40" i="17"/>
  <c r="J40" i="17"/>
  <c r="H40" i="17" s="1"/>
  <c r="I40" i="17"/>
  <c r="G40" i="17"/>
  <c r="E40" i="17"/>
  <c r="D40" i="17"/>
  <c r="C40" i="17"/>
  <c r="L40" i="17" s="1"/>
  <c r="B40" i="17"/>
  <c r="X25" i="17"/>
  <c r="W25" i="17"/>
  <c r="M39" i="17"/>
  <c r="N39" i="17" s="1"/>
  <c r="K39" i="17"/>
  <c r="J39" i="17"/>
  <c r="I39" i="17"/>
  <c r="H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N34" i="17"/>
  <c r="M34" i="17"/>
  <c r="K34" i="17"/>
  <c r="J34" i="17"/>
  <c r="H34" i="17" s="1"/>
  <c r="I34" i="17"/>
  <c r="G34" i="17"/>
  <c r="E34" i="17"/>
  <c r="D34" i="17"/>
  <c r="C34" i="17"/>
  <c r="B34" i="17"/>
  <c r="N33" i="17"/>
  <c r="M33" i="17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F29" i="17"/>
  <c r="E29" i="17"/>
  <c r="D29" i="17"/>
  <c r="C29" i="17"/>
  <c r="L29" i="17" s="1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L25" i="17" s="1"/>
  <c r="B25" i="17"/>
  <c r="M24" i="17"/>
  <c r="N24" i="17" s="1"/>
  <c r="K24" i="17"/>
  <c r="J24" i="17"/>
  <c r="H24" i="17" s="1"/>
  <c r="I24" i="17"/>
  <c r="G24" i="17"/>
  <c r="E24" i="17"/>
  <c r="O24" i="17" s="1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I16" i="17"/>
  <c r="H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L12" i="17" s="1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L7" i="17" s="1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H6" i="18" l="1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54" i="14"/>
  <c r="D40" i="14"/>
  <c r="D35" i="14"/>
  <c r="D50" i="14"/>
  <c r="D86" i="14"/>
  <c r="E86" i="14" s="1"/>
  <c r="D24" i="14"/>
  <c r="E24" i="14" s="1"/>
  <c r="D41" i="14"/>
  <c r="E41" i="14" s="1"/>
  <c r="D65" i="14"/>
  <c r="E65" i="14" s="1"/>
  <c r="D27" i="14"/>
  <c r="E27" i="14" s="1"/>
  <c r="D75" i="14"/>
  <c r="E75" i="14" s="1"/>
  <c r="D76" i="14"/>
  <c r="E76" i="14" s="1"/>
  <c r="D56" i="14"/>
  <c r="E56" i="14" s="1"/>
  <c r="D66" i="14"/>
  <c r="E66" i="14" s="1"/>
  <c r="D4" i="14"/>
  <c r="E4" i="14" s="1"/>
  <c r="D5" i="14"/>
  <c r="E5" i="14" s="1"/>
  <c r="D21" i="14"/>
  <c r="E21" i="14" s="1"/>
  <c r="D28" i="14"/>
  <c r="D92" i="14"/>
  <c r="D67" i="14"/>
  <c r="D29" i="14"/>
  <c r="D59" i="14"/>
  <c r="E59" i="14" s="1"/>
  <c r="D33" i="14"/>
  <c r="E33" i="14" s="1"/>
  <c r="D31" i="14"/>
  <c r="E31" i="14" s="1"/>
  <c r="D3" i="14"/>
  <c r="E3" i="14" s="1"/>
  <c r="D25" i="14"/>
  <c r="E25" i="14" s="1"/>
  <c r="D68" i="14"/>
  <c r="E68" i="14" s="1"/>
  <c r="D6" i="14"/>
  <c r="E6" i="14" s="1"/>
  <c r="D7" i="14"/>
  <c r="E7" i="14" s="1"/>
  <c r="D22" i="14"/>
  <c r="E22" i="14" s="1"/>
  <c r="D42" i="14"/>
  <c r="E42" i="14" s="1"/>
  <c r="D8" i="14"/>
  <c r="E8" i="14" s="1"/>
  <c r="D36" i="14"/>
  <c r="E36" i="14" s="1"/>
  <c r="D43" i="14"/>
  <c r="D60" i="14"/>
  <c r="D9" i="14"/>
  <c r="D10" i="14"/>
  <c r="D11" i="14"/>
  <c r="E11" i="14" s="1"/>
  <c r="D63" i="14"/>
  <c r="E63" i="14" s="1"/>
  <c r="D51" i="14"/>
  <c r="E51" i="14" s="1"/>
  <c r="D69" i="14"/>
  <c r="E69" i="14" s="1"/>
  <c r="D88" i="14"/>
  <c r="E88" i="14" s="1"/>
  <c r="D44" i="14"/>
  <c r="E44" i="14" s="1"/>
  <c r="D89" i="14"/>
  <c r="E89" i="14" s="1"/>
  <c r="D57" i="14"/>
  <c r="E57" i="14" s="1"/>
  <c r="D45" i="14"/>
  <c r="E45" i="14" s="1"/>
  <c r="D58" i="14"/>
  <c r="E58" i="14" s="1"/>
  <c r="D26" i="14"/>
  <c r="E26" i="14" s="1"/>
  <c r="D93" i="14"/>
  <c r="E93" i="14" s="1"/>
  <c r="D37" i="14"/>
  <c r="D12" i="14"/>
  <c r="D91" i="14"/>
  <c r="D70" i="14"/>
  <c r="D34" i="14"/>
  <c r="E34" i="14" s="1"/>
  <c r="D79" i="14"/>
  <c r="E79" i="14" s="1"/>
  <c r="D64" i="14"/>
  <c r="E64" i="14" s="1"/>
  <c r="D13" i="14"/>
  <c r="E13" i="14" s="1"/>
  <c r="D2" i="14"/>
  <c r="E2" i="14" s="1"/>
  <c r="D87" i="14"/>
  <c r="E87" i="14" s="1"/>
  <c r="D71" i="14"/>
  <c r="E71" i="14" s="1"/>
  <c r="D90" i="14"/>
  <c r="E90" i="14" s="1"/>
  <c r="D61" i="14"/>
  <c r="E61" i="14" s="1"/>
  <c r="D46" i="14"/>
  <c r="E46" i="14" s="1"/>
  <c r="D84" i="14"/>
  <c r="E84" i="14" s="1"/>
  <c r="D47" i="14"/>
  <c r="E47" i="14" s="1"/>
  <c r="D72" i="14"/>
  <c r="D38" i="14"/>
  <c r="D32" i="14"/>
  <c r="D14" i="14"/>
  <c r="D15" i="14"/>
  <c r="E15" i="14" s="1"/>
  <c r="D53" i="14"/>
  <c r="E53" i="14" s="1"/>
  <c r="D16" i="14"/>
  <c r="E16" i="14" s="1"/>
  <c r="D94" i="14"/>
  <c r="E94" i="14" s="1"/>
  <c r="D85" i="14"/>
  <c r="E85" i="14" s="1"/>
  <c r="D17" i="14"/>
  <c r="E17" i="14" s="1"/>
  <c r="D18" i="14"/>
  <c r="E18" i="14" s="1"/>
  <c r="D55" i="14"/>
  <c r="E55" i="14" s="1"/>
  <c r="D30" i="14"/>
  <c r="E30" i="14" s="1"/>
  <c r="D73" i="14"/>
  <c r="E73" i="14" s="1"/>
  <c r="D80" i="14"/>
  <c r="E80" i="14" s="1"/>
  <c r="D74" i="14"/>
  <c r="E74" i="14" s="1"/>
  <c r="D77" i="14"/>
  <c r="D62" i="14"/>
  <c r="D83" i="14"/>
  <c r="D48" i="14"/>
  <c r="D23" i="14"/>
  <c r="E23" i="14" s="1"/>
  <c r="D19" i="14"/>
  <c r="E19" i="14" s="1"/>
  <c r="D20" i="14"/>
  <c r="E20" i="14" s="1"/>
  <c r="D52" i="14"/>
  <c r="E52" i="14" s="1"/>
  <c r="D81" i="14"/>
  <c r="E81" i="14" s="1"/>
  <c r="D49" i="14"/>
  <c r="E49" i="14" s="1"/>
  <c r="D82" i="14"/>
  <c r="E82" i="14" s="1"/>
  <c r="D78" i="14"/>
  <c r="E78" i="14" s="1"/>
  <c r="B54" i="14"/>
  <c r="C54" i="14" s="1"/>
  <c r="B40" i="14"/>
  <c r="C40" i="14" s="1"/>
  <c r="B35" i="14"/>
  <c r="C35" i="14" s="1"/>
  <c r="B50" i="14"/>
  <c r="C50" i="14" s="1"/>
  <c r="B86" i="14"/>
  <c r="C86" i="14" s="1"/>
  <c r="B24" i="14"/>
  <c r="C24" i="14" s="1"/>
  <c r="B41" i="14"/>
  <c r="C41" i="14" s="1"/>
  <c r="B65" i="14"/>
  <c r="C65" i="14" s="1"/>
  <c r="B27" i="14"/>
  <c r="C27" i="14" s="1"/>
  <c r="B75" i="14"/>
  <c r="C75" i="14" s="1"/>
  <c r="B76" i="14"/>
  <c r="C76" i="14" s="1"/>
  <c r="B56" i="14"/>
  <c r="C56" i="14" s="1"/>
  <c r="B66" i="14"/>
  <c r="C66" i="14" s="1"/>
  <c r="B4" i="14"/>
  <c r="C4" i="14" s="1"/>
  <c r="B5" i="14"/>
  <c r="C5" i="14" s="1"/>
  <c r="B21" i="14"/>
  <c r="C21" i="14" s="1"/>
  <c r="B28" i="14"/>
  <c r="C28" i="14" s="1"/>
  <c r="B92" i="14"/>
  <c r="C92" i="14" s="1"/>
  <c r="B67" i="14"/>
  <c r="C67" i="14" s="1"/>
  <c r="B29" i="14"/>
  <c r="C29" i="14" s="1"/>
  <c r="B59" i="14"/>
  <c r="C59" i="14" s="1"/>
  <c r="B33" i="14"/>
  <c r="C33" i="14" s="1"/>
  <c r="B31" i="14"/>
  <c r="C31" i="14" s="1"/>
  <c r="B3" i="14"/>
  <c r="C3" i="14" s="1"/>
  <c r="B25" i="14"/>
  <c r="C25" i="14" s="1"/>
  <c r="B68" i="14"/>
  <c r="C68" i="14" s="1"/>
  <c r="B6" i="14"/>
  <c r="C6" i="14" s="1"/>
  <c r="B7" i="14"/>
  <c r="C7" i="14" s="1"/>
  <c r="B22" i="14"/>
  <c r="C22" i="14" s="1"/>
  <c r="B42" i="14"/>
  <c r="C42" i="14" s="1"/>
  <c r="B8" i="14"/>
  <c r="C8" i="14" s="1"/>
  <c r="B36" i="14"/>
  <c r="C36" i="14" s="1"/>
  <c r="B43" i="14"/>
  <c r="C43" i="14" s="1"/>
  <c r="B60" i="14"/>
  <c r="C60" i="14" s="1"/>
  <c r="B9" i="14"/>
  <c r="C9" i="14" s="1"/>
  <c r="B10" i="14"/>
  <c r="C10" i="14" s="1"/>
  <c r="B11" i="14"/>
  <c r="C11" i="14" s="1"/>
  <c r="B63" i="14"/>
  <c r="C63" i="14" s="1"/>
  <c r="B51" i="14"/>
  <c r="C51" i="14" s="1"/>
  <c r="B69" i="14"/>
  <c r="C69" i="14" s="1"/>
  <c r="B88" i="14"/>
  <c r="C88" i="14" s="1"/>
  <c r="B44" i="14"/>
  <c r="C44" i="14" s="1"/>
  <c r="B89" i="14"/>
  <c r="C89" i="14" s="1"/>
  <c r="B57" i="14"/>
  <c r="C57" i="14" s="1"/>
  <c r="B45" i="14"/>
  <c r="C45" i="14" s="1"/>
  <c r="B58" i="14"/>
  <c r="C58" i="14" s="1"/>
  <c r="B26" i="14"/>
  <c r="C26" i="14" s="1"/>
  <c r="B93" i="14"/>
  <c r="C93" i="14" s="1"/>
  <c r="B37" i="14"/>
  <c r="C37" i="14" s="1"/>
  <c r="B12" i="14"/>
  <c r="C12" i="14" s="1"/>
  <c r="B91" i="14"/>
  <c r="C91" i="14" s="1"/>
  <c r="B70" i="14"/>
  <c r="C70" i="14" s="1"/>
  <c r="B34" i="14"/>
  <c r="C34" i="14" s="1"/>
  <c r="B79" i="14"/>
  <c r="C79" i="14" s="1"/>
  <c r="B64" i="14"/>
  <c r="C64" i="14" s="1"/>
  <c r="B13" i="14"/>
  <c r="C13" i="14" s="1"/>
  <c r="B2" i="14"/>
  <c r="C2" i="14" s="1"/>
  <c r="B87" i="14"/>
  <c r="C87" i="14" s="1"/>
  <c r="B71" i="14"/>
  <c r="C71" i="14" s="1"/>
  <c r="B90" i="14"/>
  <c r="C90" i="14" s="1"/>
  <c r="B61" i="14"/>
  <c r="C61" i="14" s="1"/>
  <c r="B46" i="14"/>
  <c r="C46" i="14" s="1"/>
  <c r="B84" i="14"/>
  <c r="C84" i="14" s="1"/>
  <c r="B47" i="14"/>
  <c r="C47" i="14" s="1"/>
  <c r="B72" i="14"/>
  <c r="C72" i="14" s="1"/>
  <c r="B38" i="14"/>
  <c r="C38" i="14" s="1"/>
  <c r="B32" i="14"/>
  <c r="C32" i="14" s="1"/>
  <c r="B14" i="14"/>
  <c r="C14" i="14" s="1"/>
  <c r="B15" i="14"/>
  <c r="C15" i="14" s="1"/>
  <c r="B53" i="14"/>
  <c r="C53" i="14" s="1"/>
  <c r="B16" i="14"/>
  <c r="C16" i="14" s="1"/>
  <c r="B94" i="14"/>
  <c r="C94" i="14" s="1"/>
  <c r="B85" i="14"/>
  <c r="C85" i="14" s="1"/>
  <c r="B17" i="14"/>
  <c r="C17" i="14" s="1"/>
  <c r="B18" i="14"/>
  <c r="C18" i="14" s="1"/>
  <c r="B55" i="14"/>
  <c r="C55" i="14" s="1"/>
  <c r="B30" i="14"/>
  <c r="C30" i="14" s="1"/>
  <c r="B73" i="14"/>
  <c r="C73" i="14" s="1"/>
  <c r="B80" i="14"/>
  <c r="C80" i="14" s="1"/>
  <c r="B74" i="14"/>
  <c r="C74" i="14" s="1"/>
  <c r="B77" i="14"/>
  <c r="C77" i="14" s="1"/>
  <c r="B62" i="14"/>
  <c r="C62" i="14" s="1"/>
  <c r="B83" i="14"/>
  <c r="C83" i="14" s="1"/>
  <c r="B48" i="14"/>
  <c r="C48" i="14" s="1"/>
  <c r="B23" i="14"/>
  <c r="C23" i="14" s="1"/>
  <c r="B19" i="14"/>
  <c r="C19" i="14" s="1"/>
  <c r="B20" i="14"/>
  <c r="C20" i="14" s="1"/>
  <c r="B52" i="14"/>
  <c r="C52" i="14" s="1"/>
  <c r="B81" i="14"/>
  <c r="C81" i="14" s="1"/>
  <c r="B49" i="14"/>
  <c r="C49" i="14" s="1"/>
  <c r="B82" i="14"/>
  <c r="C82" i="14" s="1"/>
  <c r="B78" i="14"/>
  <c r="C78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T60" i="17"/>
  <c r="S60" i="17"/>
  <c r="Z60" i="17"/>
  <c r="Y60" i="17"/>
  <c r="F78" i="14"/>
  <c r="F48" i="14"/>
  <c r="F55" i="14"/>
  <c r="F14" i="14"/>
  <c r="F90" i="14"/>
  <c r="F70" i="14"/>
  <c r="F57" i="14"/>
  <c r="F10" i="14"/>
  <c r="F7" i="14"/>
  <c r="F29" i="14"/>
  <c r="F56" i="14"/>
  <c r="F50" i="14"/>
  <c r="E48" i="14"/>
  <c r="E14" i="14"/>
  <c r="E70" i="14"/>
  <c r="E10" i="14"/>
  <c r="E29" i="14"/>
  <c r="E50" i="14"/>
  <c r="F82" i="14"/>
  <c r="F83" i="14"/>
  <c r="F18" i="14"/>
  <c r="F32" i="14"/>
  <c r="F71" i="14"/>
  <c r="F91" i="14"/>
  <c r="F89" i="14"/>
  <c r="F9" i="14"/>
  <c r="F6" i="14"/>
  <c r="F67" i="14"/>
  <c r="F76" i="14"/>
  <c r="F35" i="14"/>
  <c r="E83" i="14"/>
  <c r="E32" i="14"/>
  <c r="E91" i="14"/>
  <c r="E9" i="14"/>
  <c r="E67" i="14"/>
  <c r="E35" i="14"/>
  <c r="F49" i="14"/>
  <c r="F62" i="14"/>
  <c r="F17" i="14"/>
  <c r="F38" i="14"/>
  <c r="F87" i="14"/>
  <c r="F12" i="14"/>
  <c r="F44" i="14"/>
  <c r="F60" i="14"/>
  <c r="F68" i="14"/>
  <c r="F92" i="14"/>
  <c r="F75" i="14"/>
  <c r="F40" i="14"/>
  <c r="E62" i="14"/>
  <c r="E38" i="14"/>
  <c r="E12" i="14"/>
  <c r="E60" i="14"/>
  <c r="E92" i="14"/>
  <c r="E40" i="14"/>
  <c r="F81" i="14"/>
  <c r="F77" i="14"/>
  <c r="F85" i="14"/>
  <c r="F72" i="14"/>
  <c r="F2" i="14"/>
  <c r="F37" i="14"/>
  <c r="F88" i="14"/>
  <c r="F43" i="14"/>
  <c r="F25" i="14"/>
  <c r="F28" i="14"/>
  <c r="F27" i="14"/>
  <c r="F54" i="14"/>
  <c r="E77" i="14"/>
  <c r="E72" i="14"/>
  <c r="E37" i="14"/>
  <c r="E43" i="14"/>
  <c r="E28" i="14"/>
  <c r="E54" i="14"/>
  <c r="F52" i="14"/>
  <c r="F74" i="14"/>
  <c r="F94" i="14"/>
  <c r="F47" i="14"/>
  <c r="F13" i="14"/>
  <c r="F93" i="14"/>
  <c r="F69" i="14"/>
  <c r="F36" i="14"/>
  <c r="F3" i="14"/>
  <c r="F21" i="14"/>
  <c r="F65" i="14"/>
  <c r="F20" i="14"/>
  <c r="F80" i="14"/>
  <c r="F16" i="14"/>
  <c r="F84" i="14"/>
  <c r="F64" i="14"/>
  <c r="F26" i="14"/>
  <c r="F51" i="14"/>
  <c r="F8" i="14"/>
  <c r="F31" i="14"/>
  <c r="F5" i="14"/>
  <c r="F41" i="14"/>
  <c r="F19" i="14"/>
  <c r="F73" i="14"/>
  <c r="F53" i="14"/>
  <c r="F46" i="14"/>
  <c r="F79" i="14"/>
  <c r="F58" i="14"/>
  <c r="F63" i="14"/>
  <c r="F42" i="14"/>
  <c r="F33" i="14"/>
  <c r="F4" i="14"/>
  <c r="F24" i="14"/>
  <c r="F23" i="14"/>
  <c r="F30" i="14"/>
  <c r="F15" i="14"/>
  <c r="F61" i="14"/>
  <c r="F34" i="14"/>
  <c r="F45" i="14"/>
  <c r="F11" i="14"/>
  <c r="F22" i="14"/>
  <c r="F59" i="14"/>
  <c r="F66" i="14"/>
  <c r="F86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39" i="14" l="1"/>
  <c r="B39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39" i="14"/>
  <c r="I21" i="14" l="1"/>
  <c r="K29" i="14"/>
  <c r="K22" i="14"/>
  <c r="K24" i="14"/>
  <c r="K28" i="14"/>
  <c r="K27" i="14"/>
  <c r="F39" i="14"/>
  <c r="K31" i="14" s="1"/>
  <c r="E39" i="14"/>
  <c r="K30" i="14" l="1"/>
  <c r="K25" i="14"/>
  <c r="K26" i="14"/>
  <c r="K20" i="14"/>
  <c r="K23" i="14"/>
  <c r="K21" i="14"/>
  <c r="N19" i="14"/>
  <c r="N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U2" i="1" s="1"/>
  <c r="R1" i="1"/>
  <c r="L508" i="1"/>
  <c r="L43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K2" i="1"/>
  <c r="L2" i="1" l="1"/>
</calcChain>
</file>

<file path=xl/sharedStrings.xml><?xml version="1.0" encoding="utf-8"?>
<sst xmlns="http://schemas.openxmlformats.org/spreadsheetml/2006/main" count="5589" uniqueCount="1184">
  <si>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</si>
  <si>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</si>
  <si>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</si>
  <si>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</si>
  <si>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</si>
  <si>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</si>
  <si>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</si>
  <si>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</si>
  <si>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</si>
  <si>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</si>
  <si>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</si>
  <si>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</si>
  <si>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</si>
  <si>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</si>
  <si>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</si>
  <si>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</si>
  <si>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</si>
  <si>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</si>
  <si>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</si>
  <si>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</si>
  <si>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</si>
  <si>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</si>
  <si>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</si>
  <si>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</si>
  <si>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</si>
  <si>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</si>
  <si>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</si>
  <si>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</si>
  <si>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</si>
  <si>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</si>
  <si>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</si>
  <si>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</si>
  <si>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</si>
  <si>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</si>
  <si>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</si>
  <si>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</si>
  <si>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</si>
  <si>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</si>
  <si>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</si>
  <si>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</si>
  <si>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</si>
  <si>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</si>
  <si>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</si>
  <si>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</si>
  <si>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</si>
  <si>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</si>
  <si>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</si>
  <si>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</si>
  <si>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</si>
  <si>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</si>
  <si>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</si>
  <si>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</si>
  <si>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</si>
  <si>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</si>
  <si>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</si>
  <si>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</si>
  <si>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</si>
  <si>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</si>
  <si>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</si>
  <si>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</si>
  <si>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</si>
  <si>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</si>
  <si>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</si>
  <si>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</si>
  <si>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</si>
  <si>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</si>
  <si>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</si>
  <si>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</si>
  <si>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</si>
  <si>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</si>
  <si>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</si>
  <si>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</si>
  <si>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</si>
  <si>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</si>
  <si>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</si>
  <si>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</si>
  <si>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</si>
  <si>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</si>
  <si>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</si>
  <si>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</si>
  <si>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</si>
  <si>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</si>
  <si>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</si>
  <si>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</si>
  <si>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</si>
  <si>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</si>
  <si>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</si>
  <si>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</si>
  <si>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</si>
  <si>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</si>
  <si>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</si>
  <si>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</si>
  <si>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</si>
  <si>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</si>
  <si>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</si>
  <si>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</si>
  <si>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</si>
  <si>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</si>
  <si>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</si>
  <si>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</si>
  <si>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</si>
  <si>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</si>
  <si>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</si>
  <si>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</si>
  <si>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</si>
  <si>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</si>
  <si>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</si>
  <si>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</si>
  <si>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</si>
  <si>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</si>
  <si>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</si>
  <si>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</si>
  <si>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</si>
  <si>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</si>
  <si>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</si>
  <si>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</si>
  <si>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</si>
  <si>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</si>
  <si>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</si>
  <si>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</si>
  <si>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</si>
  <si>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</si>
  <si>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</si>
  <si>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</si>
  <si>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</si>
  <si>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</si>
  <si>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</si>
  <si>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</si>
  <si>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</si>
  <si>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</si>
  <si>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</si>
  <si>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</si>
  <si>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</si>
  <si>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</si>
  <si>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</si>
  <si>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</si>
  <si>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</si>
  <si>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</si>
  <si>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</si>
  <si>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</si>
  <si>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</si>
  <si>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</si>
  <si>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</si>
  <si>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</si>
  <si>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</si>
  <si>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</si>
  <si>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</si>
  <si>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</si>
  <si>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</si>
  <si>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</si>
  <si>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</si>
  <si>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</si>
  <si>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</si>
  <si>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</si>
  <si>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</si>
  <si>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</si>
  <si>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</si>
  <si>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</si>
  <si>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</si>
  <si>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</si>
  <si>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</si>
  <si>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</si>
  <si>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</si>
  <si>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</si>
  <si>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</si>
  <si>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</si>
  <si>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</si>
  <si>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</si>
  <si>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</si>
  <si>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</si>
  <si>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</si>
  <si>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</si>
  <si>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</si>
  <si>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</si>
  <si>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</si>
  <si>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</si>
  <si>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</si>
  <si>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</si>
  <si>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</si>
  <si>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</si>
  <si>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</si>
  <si>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</si>
  <si>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</si>
  <si>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</si>
  <si>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</si>
  <si>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</si>
  <si>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</si>
  <si>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</si>
  <si>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</si>
  <si>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</si>
  <si>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</si>
  <si>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</si>
  <si>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</si>
  <si>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</si>
  <si>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</si>
  <si>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</si>
  <si>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</si>
  <si>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</si>
  <si>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</si>
  <si>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</si>
  <si>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</si>
  <si>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</si>
  <si>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</si>
  <si>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</si>
  <si>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</si>
  <si>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</si>
  <si>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</si>
  <si>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</si>
  <si>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</si>
  <si>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</si>
  <si>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</si>
  <si>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</si>
  <si>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</si>
  <si>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</si>
  <si>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</si>
  <si>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</si>
  <si>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</si>
  <si>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</si>
  <si>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</si>
  <si>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</si>
  <si>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</si>
  <si>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</si>
  <si>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</si>
  <si>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</si>
  <si>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</si>
  <si>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</si>
  <si>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</si>
  <si>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</si>
  <si>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</si>
  <si>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</si>
  <si>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</si>
  <si>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</si>
  <si>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</si>
  <si>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</si>
  <si>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</si>
  <si>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</si>
  <si>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</si>
  <si>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</si>
  <si>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</si>
  <si>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</si>
  <si>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</si>
  <si>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</si>
  <si>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</si>
  <si>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</si>
  <si>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</si>
  <si>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</si>
  <si>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</si>
  <si>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</si>
  <si>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</si>
  <si>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</si>
  <si>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</si>
  <si>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</si>
  <si>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</si>
  <si>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</si>
  <si>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</si>
  <si>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</si>
  <si>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</si>
  <si>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</si>
  <si>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</si>
  <si>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</si>
  <si>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</si>
  <si>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</si>
  <si>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</si>
  <si>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</si>
  <si>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</si>
  <si>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</si>
  <si>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</si>
  <si>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</si>
  <si>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</si>
  <si>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</si>
  <si>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</si>
  <si>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</si>
  <si>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</si>
  <si>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</si>
  <si>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</si>
  <si>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</si>
  <si>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</si>
  <si>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</si>
  <si>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</si>
  <si>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</si>
  <si>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</si>
  <si>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</si>
  <si>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</si>
  <si>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</si>
  <si>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</si>
  <si>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</si>
  <si>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</si>
  <si>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</si>
  <si>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</si>
  <si>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</si>
  <si>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</si>
  <si>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</si>
  <si>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</si>
  <si>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</si>
  <si>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</si>
  <si>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</si>
  <si>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</si>
  <si>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</si>
  <si>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</si>
  <si>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</si>
  <si>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</si>
  <si>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</si>
  <si>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</si>
  <si>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</si>
  <si>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</si>
  <si>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</si>
  <si>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</si>
  <si>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</si>
  <si>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</si>
  <si>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</si>
  <si>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</si>
  <si>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</si>
  <si>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</si>
  <si>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</si>
  <si>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</si>
  <si>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</si>
  <si>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</si>
  <si>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</si>
  <si>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</si>
  <si>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</si>
  <si>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</si>
  <si>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</si>
  <si>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</si>
  <si>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</si>
  <si>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</si>
  <si>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</si>
  <si>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</si>
  <si>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</si>
  <si>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</si>
  <si>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</si>
  <si>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</si>
  <si>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</si>
  <si>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</si>
  <si>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</si>
  <si>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</si>
  <si>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</si>
  <si>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</si>
  <si>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</si>
  <si>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</si>
  <si>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</si>
  <si>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</si>
  <si>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</si>
  <si>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</si>
  <si>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</si>
  <si>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</si>
  <si>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</si>
  <si>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</si>
  <si>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</si>
  <si>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</si>
  <si>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</si>
  <si>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</si>
  <si>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</si>
  <si>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</si>
  <si>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</si>
  <si>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</si>
  <si>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</si>
  <si>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</si>
  <si>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</si>
  <si>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</si>
  <si>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</si>
  <si>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</si>
  <si>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</si>
  <si>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</si>
  <si>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</si>
  <si>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</si>
  <si>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</si>
  <si>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</si>
  <si>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</si>
  <si>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</si>
  <si>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</si>
  <si>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</si>
  <si>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</si>
  <si>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</si>
  <si>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</si>
  <si>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</si>
  <si>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</si>
  <si>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</si>
  <si>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</si>
  <si>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</si>
  <si>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</si>
  <si>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</si>
  <si>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</si>
  <si>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</si>
  <si>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</si>
  <si>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</si>
  <si>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</si>
  <si>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</si>
  <si>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</si>
  <si>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</si>
  <si>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</si>
  <si>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</si>
  <si>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</si>
  <si>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</si>
  <si>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</si>
  <si>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</si>
  <si>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</si>
  <si>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</si>
  <si>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</si>
  <si>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</si>
  <si>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</si>
  <si>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</si>
  <si>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</si>
  <si>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</si>
  <si>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</si>
  <si>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</si>
  <si>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</si>
  <si>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</si>
  <si>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</si>
  <si>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</si>
  <si>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</si>
  <si>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</si>
  <si>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</si>
  <si>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</si>
  <si>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</si>
  <si>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</si>
  <si>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</si>
  <si>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</si>
  <si>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</si>
  <si>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</si>
  <si>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</si>
  <si>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</si>
  <si>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</si>
  <si>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</si>
  <si>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</si>
  <si>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</si>
  <si>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</si>
  <si>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</si>
  <si>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</si>
  <si>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</si>
  <si>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</si>
  <si>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</si>
  <si>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</si>
  <si>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</si>
  <si>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</si>
  <si>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</si>
  <si>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</si>
  <si>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</si>
  <si>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</si>
  <si>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</si>
  <si>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</si>
  <si>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</si>
  <si>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</si>
  <si>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</si>
  <si>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</si>
  <si>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</si>
  <si>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</si>
  <si>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</si>
  <si>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</si>
  <si>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</si>
  <si>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</si>
  <si>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</si>
  <si>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</si>
  <si>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</si>
  <si>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</si>
  <si>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</si>
  <si>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</si>
  <si>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</si>
  <si>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</si>
  <si>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</si>
  <si>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</si>
  <si>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</si>
  <si>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</si>
  <si>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</si>
  <si>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</si>
  <si>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</si>
  <si>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</si>
  <si>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</si>
  <si>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</si>
  <si>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</si>
  <si>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</si>
  <si>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</si>
  <si>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</si>
  <si>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</si>
  <si>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</si>
  <si>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</si>
  <si>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</si>
  <si>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</si>
  <si>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</si>
  <si>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</si>
  <si>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</si>
  <si>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</si>
  <si>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</si>
  <si>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</si>
  <si>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</si>
  <si>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</si>
  <si>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</si>
  <si>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</si>
  <si>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</si>
  <si>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</si>
  <si>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</si>
  <si>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</si>
  <si>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</si>
  <si>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</si>
  <si>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</si>
  <si>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</si>
  <si>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</si>
  <si>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</si>
  <si>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</si>
  <si>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</si>
  <si>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</si>
  <si>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</si>
  <si>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</si>
  <si>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</si>
  <si>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</si>
  <si>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</si>
  <si>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</si>
  <si>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</si>
  <si>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</si>
  <si>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</si>
  <si>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</si>
  <si>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</si>
  <si>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</si>
  <si>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</si>
  <si>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</si>
  <si>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</si>
  <si>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</si>
  <si>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</si>
  <si>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</si>
  <si>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</si>
  <si>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</si>
  <si>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</si>
  <si>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</si>
  <si>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</si>
  <si>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</si>
  <si>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</si>
  <si>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</si>
  <si>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</si>
  <si>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</si>
  <si>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</si>
  <si>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</si>
  <si>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</si>
  <si>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</si>
  <si>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</si>
  <si>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</si>
  <si>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</si>
  <si>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</si>
  <si>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</si>
  <si>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</si>
  <si>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</si>
  <si>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</si>
  <si>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</si>
  <si>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</si>
  <si>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</si>
  <si>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</si>
  <si>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</si>
  <si>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</si>
  <si>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</si>
  <si>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</si>
  <si>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</si>
  <si>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</si>
  <si>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</si>
  <si>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</si>
  <si>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</si>
  <si>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</si>
  <si>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</si>
  <si>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</si>
  <si>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</si>
  <si>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</si>
  <si>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</si>
  <si>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</si>
  <si>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</si>
  <si>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</si>
  <si>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</si>
  <si>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</si>
  <si>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</si>
  <si>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</si>
  <si>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</si>
  <si>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</si>
  <si>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</si>
  <si>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</si>
  <si>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</si>
  <si>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</si>
  <si>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</si>
  <si>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</si>
  <si>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</si>
  <si>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</si>
  <si>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</si>
  <si>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</si>
  <si>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</si>
  <si>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</si>
  <si>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</si>
  <si>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</si>
  <si>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</si>
  <si>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</si>
  <si>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</si>
  <si>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</si>
  <si>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</si>
  <si>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</si>
  <si>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</si>
  <si>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</si>
  <si>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</si>
  <si>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</si>
  <si>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</si>
  <si>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</si>
  <si>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</si>
  <si>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</si>
  <si>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</si>
  <si>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</si>
  <si>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</si>
  <si>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</si>
  <si>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</si>
  <si>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</si>
  <si>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</si>
  <si>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</si>
  <si>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</si>
  <si>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</si>
  <si>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</si>
  <si>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</si>
  <si>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</si>
  <si>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</si>
  <si>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</si>
  <si>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</si>
  <si>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</si>
  <si>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</si>
  <si>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</si>
  <si>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</si>
  <si>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</si>
  <si>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</si>
  <si>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</si>
  <si>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</si>
  <si>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</si>
  <si>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</si>
  <si>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</si>
  <si>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</si>
  <si>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</si>
  <si>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</si>
  <si>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</si>
  <si>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</si>
  <si>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</si>
  <si>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</si>
  <si>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</si>
  <si>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</si>
  <si>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</si>
  <si>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</si>
  <si>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</si>
  <si>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</si>
  <si>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</si>
  <si>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</si>
  <si>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</si>
  <si>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</si>
  <si>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</si>
  <si>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</si>
  <si>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</si>
  <si>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</si>
  <si>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</si>
  <si>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</si>
  <si>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</si>
  <si>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</si>
  <si>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</si>
  <si>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</si>
  <si>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</si>
  <si>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</si>
  <si>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</si>
  <si>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</si>
  <si>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</si>
  <si>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</si>
  <si>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</si>
  <si>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</si>
  <si>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</si>
  <si>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</si>
  <si>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</si>
  <si>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</si>
  <si>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</si>
  <si>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</si>
  <si>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</si>
  <si>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</si>
  <si>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</si>
  <si>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</si>
  <si>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</si>
  <si>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</si>
  <si>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</si>
  <si>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</si>
  <si>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</si>
  <si>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</si>
  <si>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</si>
  <si>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</si>
  <si>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</si>
  <si>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</si>
  <si>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</si>
  <si>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</si>
  <si>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</si>
  <si>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</si>
  <si>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</si>
  <si>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</si>
  <si>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</si>
  <si>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</si>
  <si>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</si>
  <si>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</si>
  <si>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</si>
  <si>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</si>
  <si>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</si>
  <si>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</si>
  <si>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</si>
  <si>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</si>
  <si>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</si>
  <si>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</si>
  <si>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</si>
  <si>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</si>
  <si>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</si>
  <si>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</si>
  <si>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</si>
  <si>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</si>
  <si>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</si>
  <si>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</si>
  <si>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</si>
  <si>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</si>
  <si>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</si>
  <si>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</si>
  <si>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</si>
  <si>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</si>
  <si>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</si>
  <si>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</si>
  <si>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</si>
  <si>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</si>
  <si>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</si>
  <si>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</si>
  <si>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</si>
  <si>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</si>
  <si>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</si>
  <si>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</si>
  <si>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</si>
  <si>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</si>
  <si>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</si>
  <si>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</si>
  <si>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</si>
  <si>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</si>
  <si>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</si>
  <si>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</si>
  <si>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</si>
  <si>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</si>
  <si>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</si>
  <si>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</si>
  <si>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</si>
  <si>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</si>
  <si>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</si>
  <si>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</si>
  <si>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</si>
  <si>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</si>
  <si>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</si>
  <si>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</si>
  <si>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</si>
  <si>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</si>
  <si>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</si>
  <si>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</si>
  <si>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</si>
  <si>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</si>
  <si>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</si>
  <si>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</si>
  <si>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</si>
  <si>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</si>
  <si>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</si>
  <si>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</si>
  <si>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</si>
  <si>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</si>
  <si>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</si>
  <si>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</si>
  <si>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</si>
  <si>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</si>
  <si>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</si>
  <si>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</si>
  <si>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</si>
  <si>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</si>
  <si>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</si>
  <si>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</si>
  <si>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</si>
  <si>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</si>
  <si>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</si>
  <si>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</si>
  <si>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</si>
  <si>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</si>
  <si>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</si>
  <si>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</si>
  <si>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</si>
  <si>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</si>
  <si>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</si>
  <si>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</si>
  <si>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</si>
  <si>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</si>
  <si>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</si>
  <si>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</si>
  <si>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</si>
  <si>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</si>
  <si>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</si>
  <si>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</si>
  <si>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</si>
  <si>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</si>
  <si>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</si>
  <si>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</si>
  <si>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</si>
  <si>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</si>
  <si>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</si>
  <si>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</si>
  <si>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</si>
  <si>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</si>
  <si>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</si>
  <si>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</si>
  <si>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</si>
  <si>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</si>
  <si>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</si>
  <si>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</si>
  <si>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</si>
  <si>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</si>
  <si>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</si>
  <si>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</si>
  <si>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</si>
  <si>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</si>
  <si>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</si>
  <si>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</si>
  <si>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</si>
  <si>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</si>
  <si>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</si>
  <si>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</si>
  <si>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</si>
  <si>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</si>
  <si>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</si>
  <si>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</si>
  <si>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</si>
  <si>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</si>
  <si>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</si>
  <si>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</si>
  <si>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</si>
  <si>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</si>
  <si>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</si>
  <si>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</si>
  <si>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</si>
  <si>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</si>
  <si>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</si>
  <si>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</si>
  <si>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</si>
  <si>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</si>
  <si>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</si>
  <si>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</si>
  <si>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</si>
  <si>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</si>
  <si>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</si>
  <si>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</si>
  <si>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</si>
  <si>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</si>
  <si>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</si>
  <si>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</si>
  <si>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</si>
  <si>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</si>
  <si>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</si>
  <si>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</si>
  <si>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</si>
  <si>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</si>
  <si>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</si>
  <si>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</si>
  <si>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</si>
  <si>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</si>
  <si>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</si>
  <si>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</si>
  <si>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</si>
  <si>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</si>
  <si>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</si>
  <si>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</si>
  <si>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</si>
  <si>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</si>
  <si>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</si>
  <si>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</si>
  <si>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</si>
  <si>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</si>
  <si>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</si>
  <si>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</si>
  <si>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</si>
  <si>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</si>
  <si>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</si>
  <si>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</si>
  <si>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</si>
  <si>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</si>
  <si>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</si>
  <si>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</si>
  <si>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</si>
  <si>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</si>
  <si>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</si>
  <si>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</si>
  <si>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</si>
  <si>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</si>
  <si>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</si>
  <si>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</si>
  <si>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</si>
  <si>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</si>
  <si>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</si>
  <si>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</si>
  <si>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</si>
  <si>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</si>
  <si>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</si>
  <si>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</si>
  <si>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</si>
  <si>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</si>
  <si>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</si>
  <si>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</si>
  <si>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</si>
  <si>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</si>
  <si>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</si>
  <si>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</si>
  <si>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</si>
  <si>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</si>
  <si>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</si>
  <si>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</si>
  <si>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</si>
  <si>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</si>
  <si>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</si>
  <si>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</si>
  <si>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</si>
  <si>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</si>
  <si>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</si>
  <si>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</si>
  <si>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</si>
  <si>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</si>
  <si>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</si>
  <si>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</si>
  <si>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</si>
  <si>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</si>
  <si>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</si>
  <si>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</si>
  <si>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</si>
  <si>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</si>
  <si>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</si>
  <si>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</si>
  <si>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</si>
  <si>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</si>
  <si>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</si>
  <si>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</si>
  <si>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</si>
  <si>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</si>
  <si>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</si>
  <si>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</si>
  <si>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</si>
  <si>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</si>
  <si>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</si>
  <si>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</si>
  <si>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</si>
  <si>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</si>
  <si>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</si>
  <si>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</si>
  <si>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</si>
  <si>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</si>
  <si>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</si>
  <si>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</si>
  <si>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</si>
  <si>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</si>
  <si>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</si>
  <si>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</si>
  <si>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</si>
  <si>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</si>
  <si>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</si>
  <si>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</si>
  <si>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</si>
  <si>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</si>
  <si>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</si>
  <si>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</si>
  <si>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</si>
  <si>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</si>
  <si>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</si>
  <si>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</si>
  <si>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</si>
  <si>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</si>
  <si>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</si>
  <si>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</si>
  <si>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</si>
  <si>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</si>
  <si>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</si>
  <si>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</si>
  <si>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</si>
  <si>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</si>
  <si>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</si>
  <si>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</si>
  <si>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</si>
  <si>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</si>
  <si>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</si>
  <si>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</si>
  <si>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</si>
  <si>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</si>
  <si>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</si>
  <si>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</si>
  <si>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</si>
  <si>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</si>
  <si>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</si>
  <si>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</si>
  <si>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</si>
  <si>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</si>
  <si>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</si>
  <si>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</si>
  <si>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</si>
  <si>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</si>
  <si>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</si>
  <si>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</si>
  <si>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</si>
  <si>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</si>
  <si>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</si>
  <si>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</si>
  <si>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</si>
  <si>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</si>
  <si>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</si>
  <si>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</si>
  <si>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</si>
  <si>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</si>
  <si>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</si>
  <si>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</si>
  <si>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</si>
  <si>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</si>
  <si>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</si>
  <si>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</si>
  <si>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</si>
  <si>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</si>
  <si>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</si>
  <si>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</si>
  <si>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</si>
  <si>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</si>
  <si>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</si>
  <si>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</si>
  <si>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</si>
  <si>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</si>
  <si>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</si>
  <si>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</si>
  <si>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</si>
  <si>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</si>
  <si>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</si>
  <si>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</si>
  <si>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</si>
  <si>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</si>
  <si>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</si>
  <si>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</si>
  <si>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</si>
  <si>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</si>
  <si>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</si>
  <si>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</si>
  <si>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</si>
  <si>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</si>
  <si>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</si>
  <si>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</si>
  <si>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</si>
  <si>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</si>
  <si>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</si>
  <si>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</si>
  <si>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</si>
  <si>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</si>
  <si>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</si>
  <si>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</si>
  <si>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</si>
  <si>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</si>
  <si>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</si>
  <si>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</si>
  <si>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</si>
  <si>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</si>
  <si>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</si>
  <si>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</si>
  <si>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</si>
  <si>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</si>
  <si>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</si>
  <si>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</si>
  <si>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</si>
  <si>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</si>
  <si>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</si>
  <si>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</si>
  <si>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</si>
  <si>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</si>
  <si>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</si>
  <si>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</si>
  <si>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</si>
  <si>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</si>
  <si>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</si>
  <si>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</si>
  <si>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</si>
  <si>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</si>
  <si>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</si>
  <si>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</si>
  <si>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</si>
  <si>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</si>
  <si>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</si>
  <si>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</si>
  <si>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</si>
  <si>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</si>
  <si>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</si>
  <si>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</si>
  <si>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</si>
  <si>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</si>
  <si>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</si>
  <si>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</si>
  <si>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</si>
  <si>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</si>
  <si>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</si>
  <si>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</si>
  <si>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</si>
  <si>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</si>
  <si>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</si>
  <si>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</si>
  <si>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</si>
  <si>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</si>
  <si>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</si>
  <si>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</si>
  <si>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</si>
  <si>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</si>
  <si>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</si>
  <si>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</si>
  <si>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</si>
  <si>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</si>
  <si>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</si>
  <si>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</si>
  <si>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</si>
  <si>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</si>
  <si>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</si>
  <si>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</si>
  <si>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</si>
  <si>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</si>
  <si>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</si>
  <si>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</si>
  <si>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</si>
  <si>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</si>
  <si>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</si>
  <si>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</si>
  <si>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</si>
  <si>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</si>
  <si>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</si>
  <si>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</si>
  <si>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</si>
  <si>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</si>
  <si>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</si>
  <si>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</si>
  <si>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</si>
  <si>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</si>
  <si>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</si>
  <si>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</si>
  <si>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</si>
  <si>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</si>
  <si>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</si>
  <si>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</si>
  <si>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</si>
  <si>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</si>
  <si>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</si>
  <si>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</si>
  <si>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</si>
  <si>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</si>
  <si>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</si>
  <si>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</si>
  <si>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</si>
  <si>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</si>
  <si>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</si>
  <si>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</si>
  <si>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</si>
  <si>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</si>
  <si>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</si>
  <si>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</si>
  <si>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</si>
  <si>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</si>
  <si>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</si>
  <si>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</si>
  <si>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</si>
  <si>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</si>
  <si>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</si>
  <si>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</si>
  <si>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</si>
  <si>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</si>
  <si>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</si>
  <si>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</si>
  <si>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</si>
  <si>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</si>
  <si>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</si>
  <si>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</si>
  <si>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</si>
  <si>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</si>
  <si>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</si>
  <si>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</si>
  <si>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</si>
  <si>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</si>
  <si>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</si>
  <si>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</si>
  <si>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</si>
  <si>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</si>
  <si>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</si>
  <si>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</si>
  <si>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</si>
  <si>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</si>
  <si>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</si>
  <si>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</si>
  <si>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</si>
  <si>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</si>
  <si>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97cbf92c569480e4c6e1c153b849608e031173d7</t>
    <phoneticPr fontId="4" type="noConversion"/>
  </si>
  <si>
    <t>true bugs</t>
  </si>
  <si>
    <t>delta</t>
  </si>
  <si>
    <t>detected bugs</t>
  </si>
  <si>
    <t>Operand</t>
  </si>
  <si>
    <t>NoNumber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</si>
</sst>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43127</c:v>
                </c:pt>
                <c:pt idx="49">
                  <c:v>43134</c:v>
                </c:pt>
                <c:pt idx="50">
                  <c:v>43134</c:v>
                </c:pt>
                <c:pt idx="51">
                  <c:v>43281</c:v>
                </c:pt>
                <c:pt idx="52">
                  <c:v>43302</c:v>
                </c:pt>
                <c:pt idx="53">
                  <c:v>43302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43506</c:v>
                </c:pt>
                <c:pt idx="62">
                  <c:v>43673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43854</c:v>
                </c:pt>
                <c:pt idx="82">
                  <c:v>43869</c:v>
                </c:pt>
                <c:pt idx="83">
                  <c:v>43869</c:v>
                </c:pt>
                <c:pt idx="84">
                  <c:v>43888</c:v>
                </c:pt>
                <c:pt idx="85">
                  <c:v>43916</c:v>
                </c:pt>
                <c:pt idx="86">
                  <c:v>43918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604</c:v>
                </c:pt>
                <c:pt idx="49">
                  <c:v>730</c:v>
                </c:pt>
                <c:pt idx="50">
                  <c:v>771</c:v>
                </c:pt>
                <c:pt idx="51">
                  <c:v>57</c:v>
                </c:pt>
                <c:pt idx="52">
                  <c:v>204</c:v>
                </c:pt>
                <c:pt idx="53">
                  <c:v>204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</c:v>
                </c:pt>
                <c:pt idx="62">
                  <c:v>592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223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349</c:v>
                </c:pt>
                <c:pt idx="86">
                  <c:v>347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(2^k)</a:t>
                </a:r>
              </a:p>
            </c:rich>
          </c:tx>
          <c:layout>
            <c:manualLayout>
              <c:xMode val="edge"/>
              <c:yMode val="edge"/>
              <c:x val="0.3844038007319196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G95"/>
  <sheetViews>
    <sheetView topLeftCell="A23" workbookViewId="0">
      <selection activeCell="H73" sqref="H73"/>
    </sheetView>
  </sheetViews>
  <sheetFormatPr baseColWidth="10" defaultColWidth="10.83203125" defaultRowHeight="16" x14ac:dyDescent="0.2"/>
  <cols>
    <col min="1" max="1" width="7.1640625" style="6" bestFit="1" customWidth="1"/>
    <col min="2" max="2" width="41.83203125" style="54" bestFit="1" customWidth="1"/>
    <col min="3" max="3" width="9.83203125" style="6" bestFit="1" customWidth="1"/>
    <col min="4" max="4" width="42.1640625" style="54" bestFit="1" customWidth="1"/>
    <col min="5" max="5" width="9.83203125" style="6" bestFit="1" customWidth="1"/>
    <col min="6" max="6" width="13.33203125" style="54" bestFit="1" customWidth="1"/>
    <col min="7" max="7" width="12.83203125" style="54" bestFit="1" customWidth="1"/>
    <col min="8" max="16384" width="10.83203125" style="6"/>
  </cols>
  <sheetData>
    <row r="1" spans="1:7" x14ac:dyDescent="0.2">
      <c r="A1" s="52"/>
      <c r="B1" s="55" t="s">
        <v>1047</v>
      </c>
      <c r="C1" s="56"/>
      <c r="D1" s="57" t="s">
        <v>1048</v>
      </c>
      <c r="E1" s="56"/>
      <c r="F1" s="58"/>
      <c r="G1" s="58"/>
    </row>
    <row r="2" spans="1:7" x14ac:dyDescent="0.2">
      <c r="A2" s="12" t="s">
        <v>1</v>
      </c>
      <c r="B2" s="46" t="s">
        <v>0</v>
      </c>
      <c r="C2" s="12" t="s">
        <v>2</v>
      </c>
      <c r="D2" s="46" t="s">
        <v>0</v>
      </c>
      <c r="E2" s="12" t="s">
        <v>2</v>
      </c>
      <c r="F2" s="46" t="s">
        <v>1046</v>
      </c>
      <c r="G2" s="46" t="s">
        <v>873</v>
      </c>
    </row>
    <row r="3" spans="1:7" x14ac:dyDescent="0.2">
      <c r="A3" s="1">
        <v>1</v>
      </c>
      <c r="B3" s="54" t="s">
        <v>8</v>
      </c>
      <c r="C3" t="s">
        <v>8</v>
      </c>
      <c r="D3" s="54" t="s">
        <v>8</v>
      </c>
      <c r="E3" s="1" t="s">
        <v>8</v>
      </c>
      <c r="F3" s="54" t="s">
        <v>1182</v>
      </c>
      <c r="G3" s="54" t="s">
        <v>1058</v>
      </c>
    </row>
    <row r="4" spans="1:7" x14ac:dyDescent="0.2">
      <c r="A4" s="1">
        <v>2</v>
      </c>
      <c r="B4" s="54" t="s">
        <v>746</v>
      </c>
      <c r="C4">
        <v>201</v>
      </c>
      <c r="D4" s="54" t="s">
        <v>666</v>
      </c>
      <c r="E4" s="1">
        <v>404</v>
      </c>
      <c r="F4" s="54" t="s">
        <v>1059</v>
      </c>
      <c r="G4" s="54" t="s">
        <v>884</v>
      </c>
    </row>
    <row r="5" spans="1:7" x14ac:dyDescent="0.2">
      <c r="A5" s="1">
        <v>3</v>
      </c>
      <c r="B5" s="54" t="s">
        <v>8</v>
      </c>
      <c r="C5" t="s">
        <v>8</v>
      </c>
      <c r="D5" s="54" t="s">
        <v>8</v>
      </c>
      <c r="E5" s="1" t="s">
        <v>8</v>
      </c>
      <c r="F5" s="54" t="s">
        <v>1059</v>
      </c>
      <c r="G5" s="54" t="s">
        <v>880</v>
      </c>
    </row>
    <row r="6" spans="1:7" x14ac:dyDescent="0.2">
      <c r="A6" s="1">
        <v>4</v>
      </c>
      <c r="B6" s="54" t="s">
        <v>8</v>
      </c>
      <c r="C6" t="s">
        <v>8</v>
      </c>
      <c r="D6" s="54" t="s">
        <v>205</v>
      </c>
      <c r="E6" s="1">
        <v>955</v>
      </c>
      <c r="F6" s="54" t="s">
        <v>1059</v>
      </c>
      <c r="G6" s="54" t="s">
        <v>880</v>
      </c>
    </row>
    <row r="7" spans="1:7" x14ac:dyDescent="0.2">
      <c r="A7" s="1">
        <v>5</v>
      </c>
      <c r="B7" s="54" t="s">
        <v>863</v>
      </c>
      <c r="C7">
        <v>26</v>
      </c>
      <c r="D7" s="54" t="s">
        <v>511</v>
      </c>
      <c r="E7" s="1">
        <v>629</v>
      </c>
      <c r="F7" s="54" t="s">
        <v>1182</v>
      </c>
      <c r="G7" s="54" t="s">
        <v>1058</v>
      </c>
    </row>
    <row r="8" spans="1:7" x14ac:dyDescent="0.2">
      <c r="A8" s="1">
        <v>6</v>
      </c>
      <c r="B8" s="54" t="s">
        <v>382</v>
      </c>
      <c r="C8">
        <v>787</v>
      </c>
      <c r="D8" s="54" t="s">
        <v>381</v>
      </c>
      <c r="E8" s="1">
        <v>787</v>
      </c>
      <c r="F8" s="54" t="s">
        <v>1059</v>
      </c>
      <c r="G8" s="54" t="s">
        <v>884</v>
      </c>
    </row>
    <row r="9" spans="1:7" x14ac:dyDescent="0.2">
      <c r="A9" s="1">
        <v>7</v>
      </c>
      <c r="B9" s="54" t="s">
        <v>8</v>
      </c>
      <c r="C9" t="s">
        <v>8</v>
      </c>
      <c r="D9" s="54" t="s">
        <v>519</v>
      </c>
      <c r="E9" s="1">
        <v>626</v>
      </c>
      <c r="F9" s="54" t="s">
        <v>1182</v>
      </c>
      <c r="G9" s="54" t="s">
        <v>1058</v>
      </c>
    </row>
    <row r="10" spans="1:7" x14ac:dyDescent="0.2">
      <c r="A10" s="1">
        <v>8</v>
      </c>
      <c r="B10" s="54" t="s">
        <v>8</v>
      </c>
      <c r="C10" t="s">
        <v>8</v>
      </c>
      <c r="D10" s="54" t="s">
        <v>8</v>
      </c>
      <c r="E10" s="1" t="s">
        <v>8</v>
      </c>
      <c r="F10" s="54" t="s">
        <v>1059</v>
      </c>
      <c r="G10" s="54" t="s">
        <v>880</v>
      </c>
    </row>
    <row r="11" spans="1:7" x14ac:dyDescent="0.2">
      <c r="A11" s="1">
        <v>9</v>
      </c>
      <c r="B11" s="54" t="s">
        <v>528</v>
      </c>
      <c r="C11">
        <v>622</v>
      </c>
      <c r="D11" s="54" t="s">
        <v>525</v>
      </c>
      <c r="E11" s="1">
        <v>623</v>
      </c>
      <c r="F11" s="54" t="s">
        <v>1059</v>
      </c>
      <c r="G11" s="54" t="s">
        <v>880</v>
      </c>
    </row>
    <row r="12" spans="1:7" x14ac:dyDescent="0.2">
      <c r="A12" s="1">
        <v>10</v>
      </c>
      <c r="B12" s="54" t="s">
        <v>8</v>
      </c>
      <c r="C12" t="s">
        <v>8</v>
      </c>
      <c r="D12" s="54" t="s">
        <v>511</v>
      </c>
      <c r="E12" s="1">
        <v>629</v>
      </c>
      <c r="F12" s="54" t="s">
        <v>1182</v>
      </c>
      <c r="G12" s="54" t="s">
        <v>1058</v>
      </c>
    </row>
    <row r="13" spans="1:7" x14ac:dyDescent="0.2">
      <c r="A13" s="1">
        <v>11</v>
      </c>
      <c r="B13" s="54" t="s">
        <v>528</v>
      </c>
      <c r="C13">
        <v>622</v>
      </c>
      <c r="D13" s="54" t="s">
        <v>335</v>
      </c>
      <c r="E13" s="1">
        <v>831</v>
      </c>
      <c r="F13" s="54" t="s">
        <v>1059</v>
      </c>
      <c r="G13" s="54" t="s">
        <v>884</v>
      </c>
    </row>
    <row r="14" spans="1:7" x14ac:dyDescent="0.2">
      <c r="A14" s="1">
        <v>12</v>
      </c>
      <c r="B14" s="54" t="s">
        <v>528</v>
      </c>
      <c r="C14">
        <v>622</v>
      </c>
      <c r="D14" s="54" t="s">
        <v>335</v>
      </c>
      <c r="E14" s="1">
        <v>831</v>
      </c>
      <c r="F14" s="54" t="s">
        <v>1059</v>
      </c>
      <c r="G14" s="54" t="s">
        <v>884</v>
      </c>
    </row>
    <row r="15" spans="1:7" x14ac:dyDescent="0.2">
      <c r="A15" s="1">
        <v>13</v>
      </c>
      <c r="B15" s="54" t="s">
        <v>672</v>
      </c>
      <c r="C15">
        <v>390</v>
      </c>
      <c r="D15" s="54" t="s">
        <v>656</v>
      </c>
      <c r="E15" s="1">
        <v>410</v>
      </c>
      <c r="F15" s="54" t="s">
        <v>1059</v>
      </c>
      <c r="G15" s="54" t="s">
        <v>880</v>
      </c>
    </row>
    <row r="16" spans="1:7" x14ac:dyDescent="0.2">
      <c r="A16" s="1">
        <v>14</v>
      </c>
      <c r="B16" s="54" t="s">
        <v>528</v>
      </c>
      <c r="C16">
        <v>622</v>
      </c>
      <c r="D16" s="54" t="s">
        <v>525</v>
      </c>
      <c r="E16" s="1">
        <v>623</v>
      </c>
      <c r="F16" s="54" t="s">
        <v>1059</v>
      </c>
      <c r="G16" s="54" t="s">
        <v>880</v>
      </c>
    </row>
    <row r="17" spans="1:7" x14ac:dyDescent="0.2">
      <c r="A17" s="1">
        <v>15</v>
      </c>
      <c r="B17" s="54" t="s">
        <v>8</v>
      </c>
      <c r="C17" t="s">
        <v>8</v>
      </c>
      <c r="D17" s="54" t="s">
        <v>720</v>
      </c>
      <c r="E17" s="1">
        <v>236</v>
      </c>
      <c r="F17" s="54" t="s">
        <v>1059</v>
      </c>
      <c r="G17" s="54" t="s">
        <v>880</v>
      </c>
    </row>
    <row r="18" spans="1:7" x14ac:dyDescent="0.2">
      <c r="A18" s="1">
        <v>16</v>
      </c>
      <c r="B18" s="54" t="s">
        <v>8</v>
      </c>
      <c r="C18" t="s">
        <v>8</v>
      </c>
      <c r="D18" s="54" t="s">
        <v>723</v>
      </c>
      <c r="E18" s="1">
        <v>236</v>
      </c>
      <c r="F18" s="54" t="s">
        <v>1059</v>
      </c>
      <c r="G18" s="54" t="s">
        <v>884</v>
      </c>
    </row>
    <row r="19" spans="1:7" x14ac:dyDescent="0.2">
      <c r="A19" s="1">
        <v>17</v>
      </c>
      <c r="B19" s="54" t="s">
        <v>8</v>
      </c>
      <c r="C19" t="s">
        <v>8</v>
      </c>
      <c r="D19" s="54" t="s">
        <v>649</v>
      </c>
      <c r="E19" s="1">
        <v>453</v>
      </c>
      <c r="F19" s="54" t="s">
        <v>877</v>
      </c>
      <c r="G19" s="54" t="s">
        <v>877</v>
      </c>
    </row>
    <row r="20" spans="1:7" x14ac:dyDescent="0.2">
      <c r="A20" s="1">
        <v>18</v>
      </c>
      <c r="B20" s="54" t="s">
        <v>8</v>
      </c>
      <c r="C20" t="s">
        <v>8</v>
      </c>
      <c r="D20" s="54" t="s">
        <v>511</v>
      </c>
      <c r="E20" s="1">
        <v>629</v>
      </c>
      <c r="F20" s="54" t="s">
        <v>1182</v>
      </c>
      <c r="G20" s="54" t="s">
        <v>1058</v>
      </c>
    </row>
    <row r="21" spans="1:7" x14ac:dyDescent="0.2">
      <c r="A21" s="1">
        <v>19</v>
      </c>
      <c r="B21" s="54" t="s">
        <v>143</v>
      </c>
      <c r="C21">
        <v>1020</v>
      </c>
      <c r="D21" s="54" t="s">
        <v>140</v>
      </c>
      <c r="E21" s="1">
        <v>1026</v>
      </c>
      <c r="F21" s="54" t="s">
        <v>1059</v>
      </c>
      <c r="G21" s="54" t="s">
        <v>884</v>
      </c>
    </row>
    <row r="22" spans="1:7" x14ac:dyDescent="0.2">
      <c r="A22" s="1">
        <v>20</v>
      </c>
      <c r="B22" s="54" t="s">
        <v>528</v>
      </c>
      <c r="C22">
        <v>622</v>
      </c>
      <c r="D22" s="54" t="s">
        <v>525</v>
      </c>
      <c r="E22" s="1">
        <v>623</v>
      </c>
      <c r="F22" s="54" t="s">
        <v>1059</v>
      </c>
      <c r="G22" s="54" t="s">
        <v>880</v>
      </c>
    </row>
    <row r="23" spans="1:7" x14ac:dyDescent="0.2">
      <c r="A23" s="1">
        <v>21</v>
      </c>
      <c r="B23" s="54" t="s">
        <v>8</v>
      </c>
      <c r="C23" t="s">
        <v>8</v>
      </c>
      <c r="D23" s="54" t="s">
        <v>511</v>
      </c>
      <c r="E23" s="1">
        <v>629</v>
      </c>
      <c r="F23" s="54" t="s">
        <v>1182</v>
      </c>
      <c r="G23" s="54" t="s">
        <v>1058</v>
      </c>
    </row>
    <row r="24" spans="1:7" x14ac:dyDescent="0.2">
      <c r="A24" s="1">
        <v>22</v>
      </c>
      <c r="B24" s="54" t="s">
        <v>672</v>
      </c>
      <c r="C24">
        <v>390</v>
      </c>
      <c r="D24" s="54" t="s">
        <v>136</v>
      </c>
      <c r="E24" s="1">
        <v>1027</v>
      </c>
      <c r="F24" s="54" t="s">
        <v>1182</v>
      </c>
      <c r="G24" s="54" t="s">
        <v>1058</v>
      </c>
    </row>
    <row r="25" spans="1:7" x14ac:dyDescent="0.2">
      <c r="A25" s="1">
        <v>23</v>
      </c>
      <c r="B25" s="54" t="s">
        <v>8</v>
      </c>
      <c r="C25" t="s">
        <v>8</v>
      </c>
      <c r="D25" s="54" t="s">
        <v>321</v>
      </c>
      <c r="E25" s="1">
        <v>836</v>
      </c>
      <c r="F25" s="54" t="s">
        <v>1182</v>
      </c>
      <c r="G25" s="54" t="s">
        <v>1058</v>
      </c>
    </row>
    <row r="26" spans="1:7" x14ac:dyDescent="0.2">
      <c r="A26" s="1">
        <v>24</v>
      </c>
      <c r="B26" s="54" t="s">
        <v>8</v>
      </c>
      <c r="C26" t="s">
        <v>8</v>
      </c>
      <c r="D26" s="54" t="s">
        <v>420</v>
      </c>
      <c r="E26" s="1">
        <v>728</v>
      </c>
      <c r="F26" s="54" t="s">
        <v>1182</v>
      </c>
      <c r="G26" s="54" t="s">
        <v>1058</v>
      </c>
    </row>
    <row r="27" spans="1:7" x14ac:dyDescent="0.2">
      <c r="A27" s="1">
        <v>25</v>
      </c>
      <c r="B27" s="54" t="s">
        <v>8</v>
      </c>
      <c r="C27" t="s">
        <v>8</v>
      </c>
      <c r="D27" s="54" t="s">
        <v>747</v>
      </c>
      <c r="E27" s="1">
        <v>180</v>
      </c>
      <c r="F27" s="54" t="s">
        <v>1059</v>
      </c>
      <c r="G27" s="54" t="s">
        <v>884</v>
      </c>
    </row>
    <row r="28" spans="1:7" x14ac:dyDescent="0.2">
      <c r="A28" s="1">
        <v>26</v>
      </c>
      <c r="B28" s="54" t="s">
        <v>8</v>
      </c>
      <c r="C28" t="s">
        <v>8</v>
      </c>
      <c r="D28" s="54" t="s">
        <v>519</v>
      </c>
      <c r="E28" s="1">
        <v>626</v>
      </c>
      <c r="F28" s="54" t="s">
        <v>1182</v>
      </c>
      <c r="G28" s="54" t="s">
        <v>1058</v>
      </c>
    </row>
    <row r="29" spans="1:7" x14ac:dyDescent="0.2">
      <c r="A29" s="1">
        <v>27</v>
      </c>
      <c r="B29" s="54" t="s">
        <v>528</v>
      </c>
      <c r="C29">
        <v>622</v>
      </c>
      <c r="D29" s="54" t="s">
        <v>525</v>
      </c>
      <c r="E29" s="1">
        <v>623</v>
      </c>
      <c r="F29" s="54" t="s">
        <v>1059</v>
      </c>
      <c r="G29" s="54" t="s">
        <v>880</v>
      </c>
    </row>
    <row r="30" spans="1:7" x14ac:dyDescent="0.2">
      <c r="A30" s="1">
        <v>28</v>
      </c>
      <c r="B30" s="54" t="s">
        <v>8</v>
      </c>
      <c r="C30" t="s">
        <v>8</v>
      </c>
      <c r="D30" s="54" t="s">
        <v>719</v>
      </c>
      <c r="E30" s="1">
        <v>236</v>
      </c>
      <c r="F30" s="54" t="s">
        <v>1059</v>
      </c>
      <c r="G30" s="54" t="s">
        <v>880</v>
      </c>
    </row>
    <row r="31" spans="1:7" x14ac:dyDescent="0.2">
      <c r="A31" s="1">
        <v>29</v>
      </c>
      <c r="B31" s="54" t="s">
        <v>8</v>
      </c>
      <c r="C31" t="s">
        <v>8</v>
      </c>
      <c r="D31" s="54" t="s">
        <v>720</v>
      </c>
      <c r="E31" s="1">
        <v>236</v>
      </c>
      <c r="F31" s="54" t="s">
        <v>1059</v>
      </c>
      <c r="G31" s="54" t="s">
        <v>880</v>
      </c>
    </row>
    <row r="32" spans="1:7" x14ac:dyDescent="0.2">
      <c r="A32" s="1">
        <v>30</v>
      </c>
      <c r="B32" s="54" t="s">
        <v>8</v>
      </c>
      <c r="C32" t="s">
        <v>8</v>
      </c>
      <c r="D32" s="54" t="s">
        <v>649</v>
      </c>
      <c r="E32" s="1">
        <v>453</v>
      </c>
      <c r="F32" s="54" t="s">
        <v>877</v>
      </c>
      <c r="G32" s="54" t="s">
        <v>877</v>
      </c>
    </row>
    <row r="33" spans="1:7" x14ac:dyDescent="0.2">
      <c r="A33" s="1">
        <v>31</v>
      </c>
      <c r="B33" s="54" t="s">
        <v>8</v>
      </c>
      <c r="C33" t="s">
        <v>8</v>
      </c>
      <c r="D33" s="54" t="s">
        <v>8</v>
      </c>
      <c r="E33" s="1" t="s">
        <v>8</v>
      </c>
      <c r="F33" s="54" t="s">
        <v>1059</v>
      </c>
      <c r="G33" s="54" t="s">
        <v>880</v>
      </c>
    </row>
    <row r="34" spans="1:7" x14ac:dyDescent="0.2">
      <c r="A34" s="1">
        <v>32</v>
      </c>
      <c r="B34" s="54" t="s">
        <v>8</v>
      </c>
      <c r="C34" t="s">
        <v>8</v>
      </c>
      <c r="D34" s="54" t="s">
        <v>720</v>
      </c>
      <c r="E34" s="1">
        <v>236</v>
      </c>
      <c r="F34" s="54" t="s">
        <v>1059</v>
      </c>
      <c r="G34" s="54" t="s">
        <v>880</v>
      </c>
    </row>
    <row r="35" spans="1:7" x14ac:dyDescent="0.2">
      <c r="A35" s="1">
        <v>33</v>
      </c>
      <c r="B35" s="54" t="s">
        <v>8</v>
      </c>
      <c r="C35" t="s">
        <v>8</v>
      </c>
      <c r="D35" s="54" t="s">
        <v>205</v>
      </c>
      <c r="E35" s="1">
        <v>955</v>
      </c>
      <c r="F35" s="54" t="s">
        <v>1059</v>
      </c>
      <c r="G35" s="54" t="s">
        <v>880</v>
      </c>
    </row>
    <row r="36" spans="1:7" x14ac:dyDescent="0.2">
      <c r="A36" s="1">
        <v>34</v>
      </c>
      <c r="B36" s="54" t="s">
        <v>8</v>
      </c>
      <c r="C36" t="s">
        <v>8</v>
      </c>
      <c r="D36" s="54" t="s">
        <v>8</v>
      </c>
      <c r="E36" s="1" t="s">
        <v>8</v>
      </c>
      <c r="F36" s="54" t="s">
        <v>1059</v>
      </c>
      <c r="G36" s="54" t="s">
        <v>884</v>
      </c>
    </row>
    <row r="37" spans="1:7" x14ac:dyDescent="0.2">
      <c r="A37" s="1">
        <v>35</v>
      </c>
      <c r="B37" s="54" t="s">
        <v>672</v>
      </c>
      <c r="C37">
        <v>390</v>
      </c>
      <c r="D37" s="54" t="s">
        <v>136</v>
      </c>
      <c r="E37" s="1">
        <v>1027</v>
      </c>
      <c r="F37" s="54" t="s">
        <v>1182</v>
      </c>
      <c r="G37" s="54" t="s">
        <v>1058</v>
      </c>
    </row>
    <row r="38" spans="1:7" x14ac:dyDescent="0.2">
      <c r="A38" s="1">
        <v>36</v>
      </c>
      <c r="B38" s="54" t="s">
        <v>8</v>
      </c>
      <c r="C38" t="s">
        <v>8</v>
      </c>
      <c r="D38" s="54" t="s">
        <v>722</v>
      </c>
      <c r="E38" s="1">
        <v>236</v>
      </c>
      <c r="F38" s="54" t="s">
        <v>1059</v>
      </c>
      <c r="G38" s="54" t="s">
        <v>880</v>
      </c>
    </row>
    <row r="39" spans="1:7" x14ac:dyDescent="0.2">
      <c r="A39" s="1">
        <v>37</v>
      </c>
      <c r="B39" s="54" t="s">
        <v>8</v>
      </c>
      <c r="C39" t="s">
        <v>8</v>
      </c>
      <c r="D39" s="54" t="s">
        <v>1178</v>
      </c>
      <c r="E39" s="1">
        <v>236</v>
      </c>
      <c r="F39" s="54" t="s">
        <v>1059</v>
      </c>
      <c r="G39" s="54" t="s">
        <v>880</v>
      </c>
    </row>
    <row r="40" spans="1:7" x14ac:dyDescent="0.2">
      <c r="A40" s="1">
        <v>38</v>
      </c>
      <c r="B40" s="54" t="s">
        <v>8</v>
      </c>
      <c r="C40" t="s">
        <v>8</v>
      </c>
      <c r="D40" s="54" t="s">
        <v>1178</v>
      </c>
      <c r="E40" s="1">
        <v>236</v>
      </c>
      <c r="F40" s="54" t="s">
        <v>1059</v>
      </c>
      <c r="G40" s="54" t="s">
        <v>880</v>
      </c>
    </row>
    <row r="41" spans="1:7" x14ac:dyDescent="0.2">
      <c r="A41" s="1">
        <v>39</v>
      </c>
      <c r="B41" s="54" t="s">
        <v>664</v>
      </c>
      <c r="C41">
        <v>405</v>
      </c>
      <c r="D41" s="54" t="s">
        <v>656</v>
      </c>
      <c r="E41" s="1">
        <v>410</v>
      </c>
      <c r="F41" s="54" t="s">
        <v>1182</v>
      </c>
      <c r="G41" s="54" t="s">
        <v>1058</v>
      </c>
    </row>
    <row r="42" spans="1:7" x14ac:dyDescent="0.2">
      <c r="A42" s="1">
        <v>40</v>
      </c>
      <c r="B42" s="54" t="s">
        <v>810</v>
      </c>
      <c r="C42">
        <v>33</v>
      </c>
      <c r="D42" s="54" t="s">
        <v>400</v>
      </c>
      <c r="E42" s="1">
        <v>762</v>
      </c>
      <c r="F42" s="54" t="s">
        <v>898</v>
      </c>
      <c r="G42" s="54" t="s">
        <v>1057</v>
      </c>
    </row>
    <row r="43" spans="1:7" x14ac:dyDescent="0.2">
      <c r="A43" s="1">
        <v>41</v>
      </c>
      <c r="B43" s="54" t="s">
        <v>528</v>
      </c>
      <c r="C43">
        <v>622</v>
      </c>
      <c r="D43" s="54" t="s">
        <v>525</v>
      </c>
      <c r="E43" s="1">
        <v>623</v>
      </c>
      <c r="F43" s="54" t="s">
        <v>1059</v>
      </c>
      <c r="G43" s="54" t="s">
        <v>880</v>
      </c>
    </row>
    <row r="44" spans="1:7" x14ac:dyDescent="0.2">
      <c r="A44" s="1">
        <v>42</v>
      </c>
      <c r="B44" s="54" t="s">
        <v>345</v>
      </c>
      <c r="C44">
        <v>817</v>
      </c>
      <c r="D44" s="54" t="s">
        <v>8</v>
      </c>
      <c r="E44" s="1" t="s">
        <v>8</v>
      </c>
      <c r="F44" s="54" t="s">
        <v>1059</v>
      </c>
      <c r="G44" s="54" t="s">
        <v>880</v>
      </c>
    </row>
    <row r="45" spans="1:7" x14ac:dyDescent="0.2">
      <c r="A45" s="1">
        <v>43</v>
      </c>
      <c r="B45" s="54" t="s">
        <v>8</v>
      </c>
      <c r="C45" t="s">
        <v>8</v>
      </c>
      <c r="D45" s="54" t="s">
        <v>8</v>
      </c>
      <c r="E45" s="1" t="s">
        <v>8</v>
      </c>
      <c r="F45" s="54" t="s">
        <v>1059</v>
      </c>
      <c r="G45" s="54" t="s">
        <v>880</v>
      </c>
    </row>
    <row r="46" spans="1:7" x14ac:dyDescent="0.2">
      <c r="A46" s="1">
        <v>44</v>
      </c>
      <c r="B46" s="54" t="s">
        <v>240</v>
      </c>
      <c r="C46">
        <v>920</v>
      </c>
      <c r="D46" s="54" t="s">
        <v>230</v>
      </c>
      <c r="E46" s="1">
        <v>936</v>
      </c>
      <c r="F46" s="54" t="s">
        <v>1059</v>
      </c>
      <c r="G46" s="54" t="s">
        <v>884</v>
      </c>
    </row>
    <row r="47" spans="1:7" x14ac:dyDescent="0.2">
      <c r="A47" s="1">
        <v>45</v>
      </c>
      <c r="B47" s="54" t="s">
        <v>672</v>
      </c>
      <c r="C47">
        <v>390</v>
      </c>
      <c r="D47" s="54" t="s">
        <v>656</v>
      </c>
      <c r="E47" s="1">
        <v>410</v>
      </c>
      <c r="F47" s="54" t="s">
        <v>1059</v>
      </c>
      <c r="G47" s="54" t="s">
        <v>880</v>
      </c>
    </row>
    <row r="48" spans="1:7" x14ac:dyDescent="0.2">
      <c r="A48" s="1">
        <v>46</v>
      </c>
      <c r="B48" s="54" t="s">
        <v>8</v>
      </c>
      <c r="C48" t="s">
        <v>8</v>
      </c>
      <c r="D48" s="54" t="s">
        <v>8</v>
      </c>
      <c r="E48" s="1" t="s">
        <v>8</v>
      </c>
      <c r="F48" s="54" t="s">
        <v>1059</v>
      </c>
      <c r="G48" s="54" t="s">
        <v>880</v>
      </c>
    </row>
    <row r="49" spans="1:7" x14ac:dyDescent="0.2">
      <c r="A49" s="1">
        <v>47</v>
      </c>
      <c r="B49" s="54" t="s">
        <v>672</v>
      </c>
      <c r="C49">
        <v>390</v>
      </c>
      <c r="D49" s="54" t="s">
        <v>656</v>
      </c>
      <c r="E49" s="1">
        <v>410</v>
      </c>
      <c r="F49" s="54" t="s">
        <v>1059</v>
      </c>
      <c r="G49" s="54" t="s">
        <v>880</v>
      </c>
    </row>
    <row r="50" spans="1:7" x14ac:dyDescent="0.2">
      <c r="A50" s="1">
        <v>48</v>
      </c>
      <c r="B50" s="54" t="s">
        <v>8</v>
      </c>
      <c r="C50" t="s">
        <v>8</v>
      </c>
      <c r="D50" s="54" t="s">
        <v>519</v>
      </c>
      <c r="E50" s="1">
        <v>626</v>
      </c>
      <c r="F50" s="54" t="s">
        <v>1182</v>
      </c>
      <c r="G50" s="54" t="s">
        <v>1058</v>
      </c>
    </row>
    <row r="51" spans="1:7" x14ac:dyDescent="0.2">
      <c r="A51" s="1">
        <v>49</v>
      </c>
      <c r="B51" s="54" t="s">
        <v>143</v>
      </c>
      <c r="C51">
        <v>1020</v>
      </c>
      <c r="D51" s="54" t="s">
        <v>140</v>
      </c>
      <c r="E51" s="1">
        <v>1026</v>
      </c>
      <c r="F51" s="54" t="s">
        <v>1059</v>
      </c>
      <c r="G51" s="54" t="s">
        <v>884</v>
      </c>
    </row>
    <row r="52" spans="1:7" x14ac:dyDescent="0.2">
      <c r="A52" s="1">
        <v>50</v>
      </c>
      <c r="B52" s="54" t="s">
        <v>8</v>
      </c>
      <c r="C52" t="s">
        <v>8</v>
      </c>
      <c r="D52" s="54" t="s">
        <v>205</v>
      </c>
      <c r="E52" s="1">
        <v>955</v>
      </c>
      <c r="F52" s="54" t="s">
        <v>1059</v>
      </c>
      <c r="G52" s="54" t="s">
        <v>880</v>
      </c>
    </row>
    <row r="53" spans="1:7" x14ac:dyDescent="0.2">
      <c r="A53" s="1">
        <v>51</v>
      </c>
      <c r="B53" s="54" t="s">
        <v>8</v>
      </c>
      <c r="C53" t="s">
        <v>8</v>
      </c>
      <c r="D53" s="54" t="s">
        <v>720</v>
      </c>
      <c r="E53" s="1">
        <v>236</v>
      </c>
      <c r="F53" s="54" t="s">
        <v>1059</v>
      </c>
      <c r="G53" s="54" t="s">
        <v>880</v>
      </c>
    </row>
    <row r="54" spans="1:7" x14ac:dyDescent="0.2">
      <c r="A54" s="1">
        <v>52</v>
      </c>
      <c r="B54" s="54" t="s">
        <v>177</v>
      </c>
      <c r="C54">
        <v>973</v>
      </c>
      <c r="D54" s="54" t="s">
        <v>172</v>
      </c>
      <c r="E54" s="1">
        <v>975</v>
      </c>
      <c r="F54" s="54" t="s">
        <v>1182</v>
      </c>
      <c r="G54" s="54" t="s">
        <v>1183</v>
      </c>
    </row>
    <row r="55" spans="1:7" x14ac:dyDescent="0.2">
      <c r="A55" s="1">
        <v>53</v>
      </c>
      <c r="B55" s="54" t="s">
        <v>528</v>
      </c>
      <c r="C55">
        <v>622</v>
      </c>
      <c r="D55" s="54" t="s">
        <v>525</v>
      </c>
      <c r="E55" s="1">
        <v>623</v>
      </c>
      <c r="F55" s="54" t="s">
        <v>1059</v>
      </c>
      <c r="G55" s="54" t="s">
        <v>880</v>
      </c>
    </row>
    <row r="56" spans="1:7" x14ac:dyDescent="0.2">
      <c r="A56" s="1">
        <v>54</v>
      </c>
      <c r="B56" s="54" t="s">
        <v>8</v>
      </c>
      <c r="C56" t="s">
        <v>8</v>
      </c>
      <c r="D56" s="54" t="s">
        <v>321</v>
      </c>
      <c r="E56" s="1">
        <v>836</v>
      </c>
      <c r="F56" s="54" t="s">
        <v>1182</v>
      </c>
      <c r="G56" s="54" t="s">
        <v>1058</v>
      </c>
    </row>
    <row r="57" spans="1:7" x14ac:dyDescent="0.2">
      <c r="A57" s="1">
        <v>55</v>
      </c>
      <c r="B57" s="54" t="s">
        <v>519</v>
      </c>
      <c r="C57">
        <v>626</v>
      </c>
      <c r="D57" s="54" t="s">
        <v>518</v>
      </c>
      <c r="E57" s="1">
        <v>627</v>
      </c>
      <c r="F57" s="54" t="s">
        <v>1059</v>
      </c>
      <c r="G57" s="54" t="s">
        <v>880</v>
      </c>
    </row>
    <row r="58" spans="1:7" x14ac:dyDescent="0.2">
      <c r="A58" s="1">
        <v>56</v>
      </c>
      <c r="B58" s="54" t="s">
        <v>547</v>
      </c>
      <c r="C58">
        <v>572</v>
      </c>
      <c r="D58" s="54" t="s">
        <v>8</v>
      </c>
      <c r="E58" s="1" t="s">
        <v>8</v>
      </c>
      <c r="F58" s="54" t="s">
        <v>1059</v>
      </c>
      <c r="G58" s="54" t="s">
        <v>880</v>
      </c>
    </row>
    <row r="59" spans="1:7" x14ac:dyDescent="0.2">
      <c r="A59" s="1">
        <v>57</v>
      </c>
      <c r="B59" s="54" t="s">
        <v>8</v>
      </c>
      <c r="C59" t="s">
        <v>8</v>
      </c>
      <c r="D59" s="54" t="s">
        <v>719</v>
      </c>
      <c r="E59" s="1">
        <v>236</v>
      </c>
      <c r="F59" s="54" t="s">
        <v>1059</v>
      </c>
      <c r="G59" s="54" t="s">
        <v>880</v>
      </c>
    </row>
    <row r="60" spans="1:7" x14ac:dyDescent="0.2">
      <c r="A60" s="1">
        <v>58</v>
      </c>
      <c r="B60" s="54" t="s">
        <v>8</v>
      </c>
      <c r="C60" t="s">
        <v>8</v>
      </c>
      <c r="D60" s="54" t="s">
        <v>764</v>
      </c>
      <c r="E60" s="1">
        <v>157</v>
      </c>
      <c r="F60" s="54" t="s">
        <v>1059</v>
      </c>
      <c r="G60" s="54" t="s">
        <v>880</v>
      </c>
    </row>
    <row r="61" spans="1:7" x14ac:dyDescent="0.2">
      <c r="A61" s="1">
        <v>59</v>
      </c>
      <c r="B61" s="54" t="s">
        <v>348</v>
      </c>
      <c r="C61">
        <v>815</v>
      </c>
      <c r="D61" s="54" t="s">
        <v>8</v>
      </c>
      <c r="E61" s="1" t="s">
        <v>8</v>
      </c>
      <c r="F61" s="54" t="s">
        <v>1059</v>
      </c>
      <c r="G61" s="54" t="s">
        <v>880</v>
      </c>
    </row>
    <row r="62" spans="1:7" x14ac:dyDescent="0.2">
      <c r="A62" s="1">
        <v>60</v>
      </c>
      <c r="B62" s="54" t="s">
        <v>528</v>
      </c>
      <c r="C62">
        <v>622</v>
      </c>
      <c r="D62" s="54" t="s">
        <v>525</v>
      </c>
      <c r="E62" s="1">
        <v>623</v>
      </c>
      <c r="F62" s="54" t="s">
        <v>1059</v>
      </c>
      <c r="G62" s="54" t="s">
        <v>880</v>
      </c>
    </row>
    <row r="63" spans="1:7" x14ac:dyDescent="0.2">
      <c r="A63" s="1">
        <v>61</v>
      </c>
      <c r="B63" s="54" t="s">
        <v>240</v>
      </c>
      <c r="C63">
        <v>920</v>
      </c>
      <c r="D63" s="54" t="s">
        <v>230</v>
      </c>
      <c r="E63" s="1">
        <v>936</v>
      </c>
      <c r="F63" s="54" t="s">
        <v>1059</v>
      </c>
      <c r="G63" s="54" t="s">
        <v>884</v>
      </c>
    </row>
    <row r="64" spans="1:7" x14ac:dyDescent="0.2">
      <c r="A64" s="1">
        <v>62</v>
      </c>
      <c r="B64" s="54" t="s">
        <v>672</v>
      </c>
      <c r="C64">
        <v>390</v>
      </c>
      <c r="D64" s="54" t="s">
        <v>136</v>
      </c>
      <c r="E64" s="1">
        <v>1027</v>
      </c>
      <c r="F64" s="54" t="s">
        <v>1182</v>
      </c>
      <c r="G64" s="54" t="s">
        <v>1058</v>
      </c>
    </row>
    <row r="65" spans="1:7" x14ac:dyDescent="0.2">
      <c r="A65" s="1">
        <v>63</v>
      </c>
      <c r="B65" s="54" t="s">
        <v>8</v>
      </c>
      <c r="C65" t="s">
        <v>8</v>
      </c>
      <c r="D65" s="54" t="s">
        <v>8</v>
      </c>
      <c r="E65" s="1" t="s">
        <v>8</v>
      </c>
      <c r="F65" s="54" t="s">
        <v>1059</v>
      </c>
      <c r="G65" s="54" t="s">
        <v>880</v>
      </c>
    </row>
    <row r="66" spans="1:7" x14ac:dyDescent="0.2">
      <c r="A66" s="1">
        <v>64</v>
      </c>
      <c r="B66" s="54" t="s">
        <v>391</v>
      </c>
      <c r="C66">
        <v>768</v>
      </c>
      <c r="D66" s="54" t="s">
        <v>386</v>
      </c>
      <c r="E66" s="1">
        <v>774</v>
      </c>
      <c r="F66" s="54" t="s">
        <v>898</v>
      </c>
      <c r="G66" s="54" t="s">
        <v>1057</v>
      </c>
    </row>
    <row r="67" spans="1:7" x14ac:dyDescent="0.2">
      <c r="A67" s="1">
        <v>65</v>
      </c>
      <c r="B67" s="54" t="s">
        <v>8</v>
      </c>
      <c r="C67" t="s">
        <v>8</v>
      </c>
      <c r="D67" s="54" t="s">
        <v>8</v>
      </c>
      <c r="E67" s="1" t="s">
        <v>8</v>
      </c>
      <c r="F67" s="54" t="s">
        <v>1059</v>
      </c>
      <c r="G67" s="54" t="s">
        <v>880</v>
      </c>
    </row>
    <row r="68" spans="1:7" x14ac:dyDescent="0.2">
      <c r="A68" s="1">
        <v>66</v>
      </c>
      <c r="B68" s="54" t="s">
        <v>528</v>
      </c>
      <c r="C68">
        <v>622</v>
      </c>
      <c r="D68" s="54" t="s">
        <v>525</v>
      </c>
      <c r="E68" s="1">
        <v>623</v>
      </c>
      <c r="F68" s="54" t="s">
        <v>1059</v>
      </c>
      <c r="G68" s="54" t="s">
        <v>880</v>
      </c>
    </row>
    <row r="69" spans="1:7" x14ac:dyDescent="0.2">
      <c r="A69" s="1">
        <v>67</v>
      </c>
      <c r="B69" s="54" t="s">
        <v>8</v>
      </c>
      <c r="C69" t="s">
        <v>8</v>
      </c>
      <c r="D69" s="54" t="s">
        <v>205</v>
      </c>
      <c r="E69" s="1">
        <v>955</v>
      </c>
      <c r="F69" s="54" t="s">
        <v>1059</v>
      </c>
      <c r="G69" s="54" t="s">
        <v>880</v>
      </c>
    </row>
    <row r="70" spans="1:7" x14ac:dyDescent="0.2">
      <c r="A70" s="1">
        <v>68</v>
      </c>
      <c r="B70" s="54" t="s">
        <v>8</v>
      </c>
      <c r="C70" t="s">
        <v>8</v>
      </c>
      <c r="D70" s="54" t="s">
        <v>400</v>
      </c>
      <c r="E70" s="1">
        <v>762</v>
      </c>
      <c r="F70" s="54" t="s">
        <v>898</v>
      </c>
      <c r="G70" s="54" t="s">
        <v>1057</v>
      </c>
    </row>
    <row r="71" spans="1:7" x14ac:dyDescent="0.2">
      <c r="A71" s="1">
        <v>69</v>
      </c>
      <c r="B71" s="54" t="s">
        <v>8</v>
      </c>
      <c r="C71" t="s">
        <v>8</v>
      </c>
      <c r="D71" s="54" t="s">
        <v>711</v>
      </c>
      <c r="E71" s="1">
        <v>236</v>
      </c>
      <c r="F71" s="54" t="s">
        <v>1182</v>
      </c>
      <c r="G71" s="54" t="s">
        <v>1058</v>
      </c>
    </row>
    <row r="72" spans="1:7" x14ac:dyDescent="0.2">
      <c r="A72" s="1">
        <v>70</v>
      </c>
      <c r="B72" s="54" t="s">
        <v>8</v>
      </c>
      <c r="C72" t="s">
        <v>8</v>
      </c>
      <c r="D72" s="54" t="s">
        <v>711</v>
      </c>
      <c r="E72" s="1">
        <v>236</v>
      </c>
      <c r="F72" s="54" t="s">
        <v>1182</v>
      </c>
      <c r="G72" s="54" t="s">
        <v>1058</v>
      </c>
    </row>
    <row r="73" spans="1:7" x14ac:dyDescent="0.2">
      <c r="A73" s="1">
        <v>71</v>
      </c>
      <c r="B73" s="54" t="s">
        <v>747</v>
      </c>
      <c r="C73">
        <v>180</v>
      </c>
      <c r="D73" s="54" t="s">
        <v>720</v>
      </c>
      <c r="E73" s="1">
        <v>236</v>
      </c>
      <c r="F73" s="54" t="s">
        <v>1059</v>
      </c>
      <c r="G73" s="54" t="s">
        <v>880</v>
      </c>
    </row>
    <row r="74" spans="1:7" x14ac:dyDescent="0.2">
      <c r="A74" s="1">
        <v>72</v>
      </c>
      <c r="B74" s="54" t="s">
        <v>8</v>
      </c>
      <c r="C74" t="s">
        <v>8</v>
      </c>
      <c r="D74" s="54" t="s">
        <v>720</v>
      </c>
      <c r="E74" s="1">
        <v>236</v>
      </c>
      <c r="F74" s="54" t="s">
        <v>1059</v>
      </c>
      <c r="G74" s="54" t="s">
        <v>880</v>
      </c>
    </row>
    <row r="75" spans="1:7" x14ac:dyDescent="0.2">
      <c r="A75" s="1">
        <v>73</v>
      </c>
      <c r="B75" s="54" t="s">
        <v>143</v>
      </c>
      <c r="C75">
        <v>1020</v>
      </c>
      <c r="D75" s="54" t="s">
        <v>140</v>
      </c>
      <c r="E75" s="1">
        <v>1026</v>
      </c>
      <c r="F75" s="54" t="s">
        <v>1059</v>
      </c>
      <c r="G75" s="54" t="s">
        <v>884</v>
      </c>
    </row>
    <row r="76" spans="1:7" x14ac:dyDescent="0.2">
      <c r="A76" s="1">
        <v>74</v>
      </c>
      <c r="B76" s="54" t="s">
        <v>391</v>
      </c>
      <c r="C76">
        <v>768</v>
      </c>
      <c r="D76" s="54" t="s">
        <v>386</v>
      </c>
      <c r="E76" s="1">
        <v>774</v>
      </c>
      <c r="F76" s="54" t="s">
        <v>898</v>
      </c>
      <c r="G76" s="54" t="s">
        <v>1057</v>
      </c>
    </row>
    <row r="77" spans="1:7" x14ac:dyDescent="0.2">
      <c r="A77" s="1">
        <v>75</v>
      </c>
      <c r="B77" s="54" t="s">
        <v>8</v>
      </c>
      <c r="C77" t="s">
        <v>8</v>
      </c>
      <c r="D77" s="54" t="s">
        <v>720</v>
      </c>
      <c r="E77" s="1">
        <v>236</v>
      </c>
      <c r="F77" s="54" t="s">
        <v>1059</v>
      </c>
      <c r="G77" s="54" t="s">
        <v>880</v>
      </c>
    </row>
    <row r="78" spans="1:7" x14ac:dyDescent="0.2">
      <c r="A78" s="1">
        <v>76</v>
      </c>
      <c r="B78" s="54" t="s">
        <v>8</v>
      </c>
      <c r="C78" t="s">
        <v>8</v>
      </c>
      <c r="D78" s="54" t="s">
        <v>721</v>
      </c>
      <c r="E78" s="1">
        <v>236</v>
      </c>
      <c r="F78" s="54" t="s">
        <v>1059</v>
      </c>
      <c r="G78" s="54" t="s">
        <v>880</v>
      </c>
    </row>
    <row r="79" spans="1:7" x14ac:dyDescent="0.2">
      <c r="A79" s="1">
        <v>77</v>
      </c>
      <c r="B79" s="54" t="s">
        <v>746</v>
      </c>
      <c r="C79">
        <v>201</v>
      </c>
      <c r="D79" s="54" t="s">
        <v>666</v>
      </c>
      <c r="E79" s="1">
        <v>404</v>
      </c>
      <c r="F79" s="54" t="s">
        <v>1059</v>
      </c>
      <c r="G79" s="54" t="s">
        <v>884</v>
      </c>
    </row>
    <row r="80" spans="1:7" x14ac:dyDescent="0.2">
      <c r="A80" s="1">
        <v>78</v>
      </c>
      <c r="B80" s="54" t="s">
        <v>8</v>
      </c>
      <c r="C80" t="s">
        <v>8</v>
      </c>
      <c r="D80" s="54" t="s">
        <v>511</v>
      </c>
      <c r="E80" s="1">
        <v>629</v>
      </c>
      <c r="F80" s="54" t="s">
        <v>1182</v>
      </c>
      <c r="G80" s="54" t="s">
        <v>1058</v>
      </c>
    </row>
    <row r="81" spans="1:7" x14ac:dyDescent="0.2">
      <c r="A81" s="1">
        <v>79</v>
      </c>
      <c r="B81" s="54" t="s">
        <v>528</v>
      </c>
      <c r="C81">
        <v>622</v>
      </c>
      <c r="D81" s="54" t="s">
        <v>525</v>
      </c>
      <c r="E81" s="1">
        <v>623</v>
      </c>
      <c r="F81" s="54" t="s">
        <v>1059</v>
      </c>
      <c r="G81" s="54" t="s">
        <v>880</v>
      </c>
    </row>
    <row r="82" spans="1:7" x14ac:dyDescent="0.2">
      <c r="A82" s="1">
        <v>80</v>
      </c>
      <c r="B82" s="54" t="s">
        <v>519</v>
      </c>
      <c r="C82">
        <v>626</v>
      </c>
      <c r="D82" s="54" t="s">
        <v>518</v>
      </c>
      <c r="E82" s="1">
        <v>627</v>
      </c>
      <c r="F82" s="54" t="s">
        <v>1059</v>
      </c>
      <c r="G82" s="54" t="s">
        <v>880</v>
      </c>
    </row>
    <row r="83" spans="1:7" x14ac:dyDescent="0.2">
      <c r="A83" s="1">
        <v>81</v>
      </c>
      <c r="B83" s="54" t="s">
        <v>528</v>
      </c>
      <c r="C83">
        <v>622</v>
      </c>
      <c r="D83" s="54" t="s">
        <v>525</v>
      </c>
      <c r="E83" s="1">
        <v>623</v>
      </c>
      <c r="F83" s="54" t="s">
        <v>1059</v>
      </c>
      <c r="G83" s="54" t="s">
        <v>880</v>
      </c>
    </row>
    <row r="84" spans="1:7" x14ac:dyDescent="0.2">
      <c r="A84" s="1">
        <v>82</v>
      </c>
      <c r="B84" s="54" t="s">
        <v>528</v>
      </c>
      <c r="C84">
        <v>622</v>
      </c>
      <c r="D84" s="54" t="s">
        <v>335</v>
      </c>
      <c r="E84" s="1">
        <v>831</v>
      </c>
      <c r="F84" s="54" t="s">
        <v>1059</v>
      </c>
      <c r="G84" s="54" t="s">
        <v>884</v>
      </c>
    </row>
    <row r="85" spans="1:7" x14ac:dyDescent="0.2">
      <c r="A85" s="1">
        <v>83</v>
      </c>
      <c r="B85" s="54" t="s">
        <v>672</v>
      </c>
      <c r="C85">
        <v>390</v>
      </c>
      <c r="D85" s="54" t="s">
        <v>136</v>
      </c>
      <c r="E85" s="1">
        <v>1027</v>
      </c>
      <c r="F85" s="54" t="s">
        <v>1182</v>
      </c>
      <c r="G85" s="54" t="s">
        <v>1058</v>
      </c>
    </row>
    <row r="86" spans="1:7" x14ac:dyDescent="0.2">
      <c r="A86" s="1">
        <v>84</v>
      </c>
      <c r="B86" s="54" t="s">
        <v>404</v>
      </c>
      <c r="C86">
        <v>753</v>
      </c>
      <c r="D86" s="54" t="s">
        <v>172</v>
      </c>
      <c r="E86" s="1">
        <v>975</v>
      </c>
      <c r="F86" s="54" t="s">
        <v>1182</v>
      </c>
      <c r="G86" s="54" t="s">
        <v>1183</v>
      </c>
    </row>
    <row r="87" spans="1:7" x14ac:dyDescent="0.2">
      <c r="A87" s="1">
        <v>85</v>
      </c>
      <c r="B87" s="54" t="s">
        <v>8</v>
      </c>
      <c r="C87" t="s">
        <v>8</v>
      </c>
      <c r="D87" s="54" t="s">
        <v>8</v>
      </c>
      <c r="E87" s="1" t="s">
        <v>8</v>
      </c>
      <c r="F87" s="54" t="s">
        <v>1182</v>
      </c>
      <c r="G87" s="54" t="s">
        <v>1058</v>
      </c>
    </row>
    <row r="88" spans="1:7" x14ac:dyDescent="0.2">
      <c r="A88" s="1">
        <v>86</v>
      </c>
      <c r="B88" s="54" t="s">
        <v>8</v>
      </c>
      <c r="C88" t="s">
        <v>8</v>
      </c>
      <c r="D88" s="54" t="s">
        <v>528</v>
      </c>
      <c r="E88" s="1">
        <v>622</v>
      </c>
      <c r="F88" s="54" t="s">
        <v>877</v>
      </c>
      <c r="G88" s="54" t="s">
        <v>877</v>
      </c>
    </row>
    <row r="89" spans="1:7" x14ac:dyDescent="0.2">
      <c r="A89" s="1">
        <v>87</v>
      </c>
      <c r="B89" s="54" t="s">
        <v>8</v>
      </c>
      <c r="C89" t="s">
        <v>8</v>
      </c>
      <c r="D89" s="54" t="s">
        <v>720</v>
      </c>
      <c r="E89" s="1">
        <v>236</v>
      </c>
      <c r="F89" s="54" t="s">
        <v>1059</v>
      </c>
      <c r="G89" s="54" t="s">
        <v>880</v>
      </c>
    </row>
    <row r="90" spans="1:7" x14ac:dyDescent="0.2">
      <c r="A90" s="1">
        <v>88</v>
      </c>
      <c r="B90" s="54" t="s">
        <v>8</v>
      </c>
      <c r="C90" t="s">
        <v>8</v>
      </c>
      <c r="D90" s="54" t="s">
        <v>701</v>
      </c>
      <c r="E90" s="1">
        <v>236</v>
      </c>
      <c r="F90" s="54" t="s">
        <v>1059</v>
      </c>
      <c r="G90" s="54" t="s">
        <v>884</v>
      </c>
    </row>
    <row r="91" spans="1:7" x14ac:dyDescent="0.2">
      <c r="A91" s="1">
        <v>89</v>
      </c>
      <c r="B91" s="54" t="s">
        <v>810</v>
      </c>
      <c r="C91">
        <v>33</v>
      </c>
      <c r="D91" s="54" t="s">
        <v>365</v>
      </c>
      <c r="E91" s="1">
        <v>803</v>
      </c>
      <c r="F91" s="54" t="s">
        <v>877</v>
      </c>
      <c r="G91" s="54" t="s">
        <v>877</v>
      </c>
    </row>
    <row r="92" spans="1:7" x14ac:dyDescent="0.2">
      <c r="A92" s="1">
        <v>90</v>
      </c>
      <c r="B92" s="54" t="s">
        <v>519</v>
      </c>
      <c r="C92">
        <v>626</v>
      </c>
      <c r="D92" s="54" t="s">
        <v>518</v>
      </c>
      <c r="E92" s="1">
        <v>627</v>
      </c>
      <c r="F92" s="54" t="s">
        <v>1059</v>
      </c>
      <c r="G92" s="54" t="s">
        <v>880</v>
      </c>
    </row>
    <row r="93" spans="1:7" x14ac:dyDescent="0.2">
      <c r="A93" s="1">
        <v>91</v>
      </c>
      <c r="B93" s="54" t="s">
        <v>8</v>
      </c>
      <c r="C93" s="6" t="s">
        <v>8</v>
      </c>
      <c r="D93" s="54" t="s">
        <v>8</v>
      </c>
      <c r="E93" s="6" t="s">
        <v>8</v>
      </c>
      <c r="F93" s="54" t="s">
        <v>1059</v>
      </c>
      <c r="G93" s="54" t="s">
        <v>884</v>
      </c>
    </row>
    <row r="94" spans="1:7" x14ac:dyDescent="0.2">
      <c r="A94" s="1">
        <v>92</v>
      </c>
      <c r="B94" s="54" t="s">
        <v>519</v>
      </c>
      <c r="C94" s="53">
        <v>626</v>
      </c>
      <c r="D94" s="54" t="s">
        <v>518</v>
      </c>
      <c r="E94" s="53">
        <v>627</v>
      </c>
      <c r="F94" s="54" t="s">
        <v>1059</v>
      </c>
      <c r="G94" s="54" t="s">
        <v>880</v>
      </c>
    </row>
    <row r="95" spans="1:7" x14ac:dyDescent="0.2">
      <c r="A95" s="1">
        <v>93</v>
      </c>
      <c r="B95" s="54" t="s">
        <v>528</v>
      </c>
      <c r="C95" s="53">
        <v>622</v>
      </c>
      <c r="D95" s="54" t="s">
        <v>335</v>
      </c>
      <c r="E95" s="53">
        <v>831</v>
      </c>
      <c r="F95" s="54" t="s">
        <v>1059</v>
      </c>
      <c r="G95" s="54" t="s">
        <v>884</v>
      </c>
    </row>
  </sheetData>
  <autoFilter ref="A2:G94" xr:uid="{C7B11AE7-B417-874F-AD42-0C6A5BE698E3}"/>
  <mergeCells count="3">
    <mergeCell ref="B1:C1"/>
    <mergeCell ref="D1:E1"/>
    <mergeCell ref="F1:G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D94"/>
  <sheetViews>
    <sheetView zoomScale="150" workbookViewId="0">
      <selection activeCell="E1" sqref="E1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9.5" bestFit="1" customWidth="1"/>
    <col min="4" max="4" width="12.83203125" bestFit="1" customWidth="1"/>
  </cols>
  <sheetData>
    <row r="1" spans="1:4" x14ac:dyDescent="0.2">
      <c r="A1" s="10" t="s">
        <v>1</v>
      </c>
      <c r="B1" s="10" t="s">
        <v>1048</v>
      </c>
      <c r="C1" s="10" t="s">
        <v>1046</v>
      </c>
      <c r="D1" s="10" t="s">
        <v>873</v>
      </c>
    </row>
    <row r="2" spans="1:4" x14ac:dyDescent="0.2">
      <c r="A2">
        <v>1</v>
      </c>
      <c r="B2" t="str">
        <f>'true-bugs'!$E3</f>
        <v>-</v>
      </c>
      <c r="C2" t="str">
        <f>'true-bugs'!$F3</f>
        <v>Operand</v>
      </c>
      <c r="D2" t="str">
        <f>'true-bugs'!$G3</f>
        <v>Abrupt</v>
      </c>
    </row>
    <row r="3" spans="1:4" hidden="1" x14ac:dyDescent="0.2">
      <c r="A3">
        <v>2</v>
      </c>
      <c r="B3">
        <f>'true-bugs'!$E4</f>
        <v>404</v>
      </c>
      <c r="C3" t="str">
        <f>'true-bugs'!$F4</f>
        <v>Reference</v>
      </c>
      <c r="D3" t="str">
        <f>'true-bugs'!$G4</f>
        <v>UnknownVar</v>
      </c>
    </row>
    <row r="4" spans="1:4" x14ac:dyDescent="0.2">
      <c r="A4">
        <v>3</v>
      </c>
      <c r="B4" t="str">
        <f>'true-bugs'!$E5</f>
        <v>-</v>
      </c>
      <c r="C4" t="str">
        <f>'true-bugs'!$F5</f>
        <v>Reference</v>
      </c>
      <c r="D4" t="str">
        <f>'true-bugs'!$G5</f>
        <v>DuplicatedVar</v>
      </c>
    </row>
    <row r="5" spans="1:4" hidden="1" x14ac:dyDescent="0.2">
      <c r="A5">
        <v>4</v>
      </c>
      <c r="B5">
        <f>'true-bugs'!$E6</f>
        <v>955</v>
      </c>
      <c r="C5" t="str">
        <f>'true-bugs'!$F6</f>
        <v>Reference</v>
      </c>
      <c r="D5" t="str">
        <f>'true-bugs'!$G6</f>
        <v>DuplicatedVar</v>
      </c>
    </row>
    <row r="6" spans="1:4" hidden="1" x14ac:dyDescent="0.2">
      <c r="A6">
        <v>5</v>
      </c>
      <c r="B6">
        <f>'true-bugs'!$E7</f>
        <v>629</v>
      </c>
      <c r="C6" t="str">
        <f>'true-bugs'!$F7</f>
        <v>Operand</v>
      </c>
      <c r="D6" t="str">
        <f>'true-bugs'!$G7</f>
        <v>Abrupt</v>
      </c>
    </row>
    <row r="7" spans="1:4" hidden="1" x14ac:dyDescent="0.2">
      <c r="A7">
        <v>6</v>
      </c>
      <c r="B7">
        <f>'true-bugs'!$E8</f>
        <v>787</v>
      </c>
      <c r="C7" t="str">
        <f>'true-bugs'!$F8</f>
        <v>Reference</v>
      </c>
      <c r="D7" t="str">
        <f>'true-bugs'!$G8</f>
        <v>UnknownVar</v>
      </c>
    </row>
    <row r="8" spans="1:4" hidden="1" x14ac:dyDescent="0.2">
      <c r="A8">
        <v>7</v>
      </c>
      <c r="B8">
        <f>'true-bugs'!$E9</f>
        <v>626</v>
      </c>
      <c r="C8" t="str">
        <f>'true-bugs'!$F9</f>
        <v>Operand</v>
      </c>
      <c r="D8" t="str">
        <f>'true-bugs'!$G9</f>
        <v>Abrupt</v>
      </c>
    </row>
    <row r="9" spans="1:4" x14ac:dyDescent="0.2">
      <c r="A9">
        <v>8</v>
      </c>
      <c r="B9" t="str">
        <f>'true-bugs'!$E10</f>
        <v>-</v>
      </c>
      <c r="C9" t="str">
        <f>'true-bugs'!$F10</f>
        <v>Reference</v>
      </c>
      <c r="D9" t="str">
        <f>'true-bugs'!$G10</f>
        <v>DuplicatedVar</v>
      </c>
    </row>
    <row r="10" spans="1:4" hidden="1" x14ac:dyDescent="0.2">
      <c r="A10">
        <v>9</v>
      </c>
      <c r="B10">
        <f>'true-bugs'!$E11</f>
        <v>623</v>
      </c>
      <c r="C10" t="str">
        <f>'true-bugs'!$F11</f>
        <v>Reference</v>
      </c>
      <c r="D10" t="str">
        <f>'true-bugs'!$G11</f>
        <v>DuplicatedVar</v>
      </c>
    </row>
    <row r="11" spans="1:4" hidden="1" x14ac:dyDescent="0.2">
      <c r="A11">
        <v>10</v>
      </c>
      <c r="B11">
        <f>'true-bugs'!$E12</f>
        <v>629</v>
      </c>
      <c r="C11" t="str">
        <f>'true-bugs'!$F12</f>
        <v>Operand</v>
      </c>
      <c r="D11" t="str">
        <f>'true-bugs'!$G12</f>
        <v>Abrupt</v>
      </c>
    </row>
    <row r="12" spans="1:4" hidden="1" x14ac:dyDescent="0.2">
      <c r="A12">
        <v>11</v>
      </c>
      <c r="B12">
        <f>'true-bugs'!$E13</f>
        <v>831</v>
      </c>
      <c r="C12" t="str">
        <f>'true-bugs'!$F13</f>
        <v>Reference</v>
      </c>
      <c r="D12" t="str">
        <f>'true-bugs'!$G13</f>
        <v>UnknownVar</v>
      </c>
    </row>
    <row r="13" spans="1:4" hidden="1" x14ac:dyDescent="0.2">
      <c r="A13">
        <v>12</v>
      </c>
      <c r="B13">
        <f>'true-bugs'!$E14</f>
        <v>831</v>
      </c>
      <c r="C13" t="str">
        <f>'true-bugs'!$F14</f>
        <v>Reference</v>
      </c>
      <c r="D13" t="str">
        <f>'true-bugs'!$G14</f>
        <v>UnknownVar</v>
      </c>
    </row>
    <row r="14" spans="1:4" hidden="1" x14ac:dyDescent="0.2">
      <c r="A14">
        <v>13</v>
      </c>
      <c r="B14">
        <f>'true-bugs'!$E15</f>
        <v>410</v>
      </c>
      <c r="C14" t="str">
        <f>'true-bugs'!$F15</f>
        <v>Reference</v>
      </c>
      <c r="D14" t="str">
        <f>'true-bugs'!$G15</f>
        <v>DuplicatedVar</v>
      </c>
    </row>
    <row r="15" spans="1:4" hidden="1" x14ac:dyDescent="0.2">
      <c r="A15">
        <v>14</v>
      </c>
      <c r="B15">
        <f>'true-bugs'!$E16</f>
        <v>623</v>
      </c>
      <c r="C15" t="str">
        <f>'true-bugs'!$F16</f>
        <v>Reference</v>
      </c>
      <c r="D15" t="str">
        <f>'true-bugs'!$G16</f>
        <v>DuplicatedVar</v>
      </c>
    </row>
    <row r="16" spans="1:4" hidden="1" x14ac:dyDescent="0.2">
      <c r="A16">
        <v>15</v>
      </c>
      <c r="B16">
        <f>'true-bugs'!$E17</f>
        <v>236</v>
      </c>
      <c r="C16" t="str">
        <f>'true-bugs'!$F17</f>
        <v>Reference</v>
      </c>
      <c r="D16" t="str">
        <f>'true-bugs'!$G17</f>
        <v>DuplicatedVar</v>
      </c>
    </row>
    <row r="17" spans="1:4" hidden="1" x14ac:dyDescent="0.2">
      <c r="A17">
        <v>16</v>
      </c>
      <c r="B17">
        <f>'true-bugs'!$E18</f>
        <v>236</v>
      </c>
      <c r="C17" t="str">
        <f>'true-bugs'!$F18</f>
        <v>Reference</v>
      </c>
      <c r="D17" t="str">
        <f>'true-bugs'!$G18</f>
        <v>UnknownVar</v>
      </c>
    </row>
    <row r="18" spans="1:4" hidden="1" x14ac:dyDescent="0.2">
      <c r="A18">
        <v>17</v>
      </c>
      <c r="B18">
        <f>'true-bugs'!$E19</f>
        <v>453</v>
      </c>
      <c r="C18" t="str">
        <f>'true-bugs'!$F19</f>
        <v>Assertion</v>
      </c>
      <c r="D18" t="str">
        <f>'true-bugs'!$G19</f>
        <v>Assertion</v>
      </c>
    </row>
    <row r="19" spans="1:4" hidden="1" x14ac:dyDescent="0.2">
      <c r="A19">
        <v>18</v>
      </c>
      <c r="B19">
        <f>'true-bugs'!$E20</f>
        <v>629</v>
      </c>
      <c r="C19" t="str">
        <f>'true-bugs'!$F20</f>
        <v>Operand</v>
      </c>
      <c r="D19" t="str">
        <f>'true-bugs'!$G20</f>
        <v>Abrupt</v>
      </c>
    </row>
    <row r="20" spans="1:4" hidden="1" x14ac:dyDescent="0.2">
      <c r="A20">
        <v>19</v>
      </c>
      <c r="B20">
        <f>'true-bugs'!$E21</f>
        <v>1026</v>
      </c>
      <c r="C20" t="str">
        <f>'true-bugs'!$F21</f>
        <v>Reference</v>
      </c>
      <c r="D20" t="str">
        <f>'true-bugs'!$G21</f>
        <v>UnknownVar</v>
      </c>
    </row>
    <row r="21" spans="1:4" hidden="1" x14ac:dyDescent="0.2">
      <c r="A21">
        <v>20</v>
      </c>
      <c r="B21">
        <f>'true-bugs'!$E22</f>
        <v>623</v>
      </c>
      <c r="C21" t="str">
        <f>'true-bugs'!$F22</f>
        <v>Reference</v>
      </c>
      <c r="D21" t="str">
        <f>'true-bugs'!$G22</f>
        <v>DuplicatedVar</v>
      </c>
    </row>
    <row r="22" spans="1:4" hidden="1" x14ac:dyDescent="0.2">
      <c r="A22">
        <v>21</v>
      </c>
      <c r="B22">
        <f>'true-bugs'!$E23</f>
        <v>629</v>
      </c>
      <c r="C22" t="str">
        <f>'true-bugs'!$F23</f>
        <v>Operand</v>
      </c>
      <c r="D22" t="str">
        <f>'true-bugs'!$G23</f>
        <v>Abrupt</v>
      </c>
    </row>
    <row r="23" spans="1:4" hidden="1" x14ac:dyDescent="0.2">
      <c r="A23">
        <v>22</v>
      </c>
      <c r="B23">
        <f>'true-bugs'!$E24</f>
        <v>1027</v>
      </c>
      <c r="C23" t="str">
        <f>'true-bugs'!$F24</f>
        <v>Operand</v>
      </c>
      <c r="D23" t="str">
        <f>'true-bugs'!$G24</f>
        <v>Abrupt</v>
      </c>
    </row>
    <row r="24" spans="1:4" hidden="1" x14ac:dyDescent="0.2">
      <c r="A24">
        <v>23</v>
      </c>
      <c r="B24">
        <f>'true-bugs'!$E25</f>
        <v>836</v>
      </c>
      <c r="C24" t="str">
        <f>'true-bugs'!$F25</f>
        <v>Operand</v>
      </c>
      <c r="D24" t="str">
        <f>'true-bugs'!$G25</f>
        <v>Abrupt</v>
      </c>
    </row>
    <row r="25" spans="1:4" hidden="1" x14ac:dyDescent="0.2">
      <c r="A25">
        <v>24</v>
      </c>
      <c r="B25">
        <f>'true-bugs'!$E26</f>
        <v>728</v>
      </c>
      <c r="C25" t="str">
        <f>'true-bugs'!$F26</f>
        <v>Operand</v>
      </c>
      <c r="D25" t="str">
        <f>'true-bugs'!$G26</f>
        <v>Abrupt</v>
      </c>
    </row>
    <row r="26" spans="1:4" hidden="1" x14ac:dyDescent="0.2">
      <c r="A26">
        <v>25</v>
      </c>
      <c r="B26">
        <f>'true-bugs'!$E27</f>
        <v>180</v>
      </c>
      <c r="C26" t="str">
        <f>'true-bugs'!$F27</f>
        <v>Reference</v>
      </c>
      <c r="D26" t="str">
        <f>'true-bugs'!$G27</f>
        <v>UnknownVar</v>
      </c>
    </row>
    <row r="27" spans="1:4" hidden="1" x14ac:dyDescent="0.2">
      <c r="A27">
        <v>26</v>
      </c>
      <c r="B27">
        <f>'true-bugs'!$E28</f>
        <v>626</v>
      </c>
      <c r="C27" t="str">
        <f>'true-bugs'!$F28</f>
        <v>Operand</v>
      </c>
      <c r="D27" t="str">
        <f>'true-bugs'!$G28</f>
        <v>Abrupt</v>
      </c>
    </row>
    <row r="28" spans="1:4" hidden="1" x14ac:dyDescent="0.2">
      <c r="A28">
        <v>27</v>
      </c>
      <c r="B28">
        <f>'true-bugs'!$E29</f>
        <v>623</v>
      </c>
      <c r="C28" t="str">
        <f>'true-bugs'!$F29</f>
        <v>Reference</v>
      </c>
      <c r="D28" t="str">
        <f>'true-bugs'!$G29</f>
        <v>DuplicatedVar</v>
      </c>
    </row>
    <row r="29" spans="1:4" hidden="1" x14ac:dyDescent="0.2">
      <c r="A29">
        <v>28</v>
      </c>
      <c r="B29">
        <f>'true-bugs'!$E30</f>
        <v>236</v>
      </c>
      <c r="C29" t="str">
        <f>'true-bugs'!$F30</f>
        <v>Reference</v>
      </c>
      <c r="D29" t="str">
        <f>'true-bugs'!$G30</f>
        <v>DuplicatedVar</v>
      </c>
    </row>
    <row r="30" spans="1:4" hidden="1" x14ac:dyDescent="0.2">
      <c r="A30">
        <v>29</v>
      </c>
      <c r="B30">
        <f>'true-bugs'!$E31</f>
        <v>236</v>
      </c>
      <c r="C30" t="str">
        <f>'true-bugs'!$F31</f>
        <v>Reference</v>
      </c>
      <c r="D30" t="str">
        <f>'true-bugs'!$G31</f>
        <v>DuplicatedVar</v>
      </c>
    </row>
    <row r="31" spans="1:4" hidden="1" x14ac:dyDescent="0.2">
      <c r="A31">
        <v>30</v>
      </c>
      <c r="B31">
        <f>'true-bugs'!$E32</f>
        <v>453</v>
      </c>
      <c r="C31" t="str">
        <f>'true-bugs'!$F32</f>
        <v>Assertion</v>
      </c>
      <c r="D31" t="str">
        <f>'true-bugs'!$G32</f>
        <v>Assertion</v>
      </c>
    </row>
    <row r="32" spans="1:4" x14ac:dyDescent="0.2">
      <c r="A32">
        <v>31</v>
      </c>
      <c r="B32" t="str">
        <f>'true-bugs'!$E33</f>
        <v>-</v>
      </c>
      <c r="C32" t="str">
        <f>'true-bugs'!$F33</f>
        <v>Reference</v>
      </c>
      <c r="D32" t="str">
        <f>'true-bugs'!$G33</f>
        <v>DuplicatedVar</v>
      </c>
    </row>
    <row r="33" spans="1:4" hidden="1" x14ac:dyDescent="0.2">
      <c r="A33">
        <v>32</v>
      </c>
      <c r="B33">
        <f>'true-bugs'!$E34</f>
        <v>236</v>
      </c>
      <c r="C33" t="str">
        <f>'true-bugs'!$F34</f>
        <v>Reference</v>
      </c>
      <c r="D33" t="str">
        <f>'true-bugs'!$G34</f>
        <v>DuplicatedVar</v>
      </c>
    </row>
    <row r="34" spans="1:4" hidden="1" x14ac:dyDescent="0.2">
      <c r="A34">
        <v>33</v>
      </c>
      <c r="B34">
        <f>'true-bugs'!$E35</f>
        <v>955</v>
      </c>
      <c r="C34" t="str">
        <f>'true-bugs'!$F35</f>
        <v>Reference</v>
      </c>
      <c r="D34" t="str">
        <f>'true-bugs'!$G35</f>
        <v>DuplicatedVar</v>
      </c>
    </row>
    <row r="35" spans="1:4" x14ac:dyDescent="0.2">
      <c r="A35">
        <v>34</v>
      </c>
      <c r="B35" t="str">
        <f>'true-bugs'!$E36</f>
        <v>-</v>
      </c>
      <c r="C35" t="str">
        <f>'true-bugs'!$F36</f>
        <v>Reference</v>
      </c>
      <c r="D35" t="str">
        <f>'true-bugs'!$G36</f>
        <v>UnknownVar</v>
      </c>
    </row>
    <row r="36" spans="1:4" hidden="1" x14ac:dyDescent="0.2">
      <c r="A36">
        <v>35</v>
      </c>
      <c r="B36">
        <f>'true-bugs'!$E37</f>
        <v>1027</v>
      </c>
      <c r="C36" t="str">
        <f>'true-bugs'!$F37</f>
        <v>Operand</v>
      </c>
      <c r="D36" t="str">
        <f>'true-bugs'!$G37</f>
        <v>Abrupt</v>
      </c>
    </row>
    <row r="37" spans="1:4" hidden="1" x14ac:dyDescent="0.2">
      <c r="A37">
        <v>36</v>
      </c>
      <c r="B37">
        <f>'true-bugs'!$E38</f>
        <v>236</v>
      </c>
      <c r="C37" t="str">
        <f>'true-bugs'!$F38</f>
        <v>Reference</v>
      </c>
      <c r="D37" t="str">
        <f>'true-bugs'!$G38</f>
        <v>DuplicatedVar</v>
      </c>
    </row>
    <row r="38" spans="1:4" hidden="1" x14ac:dyDescent="0.2">
      <c r="A38">
        <v>37</v>
      </c>
      <c r="B38">
        <f>'true-bugs'!$E39</f>
        <v>236</v>
      </c>
      <c r="C38" t="str">
        <f>'true-bugs'!$F39</f>
        <v>Reference</v>
      </c>
      <c r="D38" t="str">
        <f>'true-bugs'!$G39</f>
        <v>DuplicatedVar</v>
      </c>
    </row>
    <row r="39" spans="1:4" hidden="1" x14ac:dyDescent="0.2">
      <c r="A39">
        <v>38</v>
      </c>
      <c r="B39">
        <f>'true-bugs'!$E40</f>
        <v>236</v>
      </c>
      <c r="C39" t="str">
        <f>'true-bugs'!$F40</f>
        <v>Reference</v>
      </c>
      <c r="D39" t="str">
        <f>'true-bugs'!$G40</f>
        <v>DuplicatedVar</v>
      </c>
    </row>
    <row r="40" spans="1:4" hidden="1" x14ac:dyDescent="0.2">
      <c r="A40">
        <v>39</v>
      </c>
      <c r="B40">
        <f>'true-bugs'!$E41</f>
        <v>410</v>
      </c>
      <c r="C40" t="str">
        <f>'true-bugs'!$F41</f>
        <v>Operand</v>
      </c>
      <c r="D40" t="str">
        <f>'true-bugs'!$G41</f>
        <v>Abrupt</v>
      </c>
    </row>
    <row r="41" spans="1:4" hidden="1" x14ac:dyDescent="0.2">
      <c r="A41">
        <v>40</v>
      </c>
      <c r="B41">
        <f>'true-bugs'!$E42</f>
        <v>762</v>
      </c>
      <c r="C41" t="str">
        <f>'true-bugs'!$F42</f>
        <v>Arity</v>
      </c>
      <c r="D41" t="str">
        <f>'true-bugs'!$G42</f>
        <v>MissingParam</v>
      </c>
    </row>
    <row r="42" spans="1:4" hidden="1" x14ac:dyDescent="0.2">
      <c r="A42">
        <v>41</v>
      </c>
      <c r="B42">
        <f>'true-bugs'!$E43</f>
        <v>623</v>
      </c>
      <c r="C42" t="str">
        <f>'true-bugs'!$F43</f>
        <v>Reference</v>
      </c>
      <c r="D42" t="str">
        <f>'true-bugs'!$G43</f>
        <v>DuplicatedVar</v>
      </c>
    </row>
    <row r="43" spans="1:4" x14ac:dyDescent="0.2">
      <c r="A43">
        <v>42</v>
      </c>
      <c r="B43" t="str">
        <f>'true-bugs'!$E44</f>
        <v>-</v>
      </c>
      <c r="C43" t="str">
        <f>'true-bugs'!$F44</f>
        <v>Reference</v>
      </c>
      <c r="D43" t="str">
        <f>'true-bugs'!$G44</f>
        <v>DuplicatedVar</v>
      </c>
    </row>
    <row r="44" spans="1:4" x14ac:dyDescent="0.2">
      <c r="A44">
        <v>43</v>
      </c>
      <c r="B44" t="str">
        <f>'true-bugs'!$E45</f>
        <v>-</v>
      </c>
      <c r="C44" t="str">
        <f>'true-bugs'!$F45</f>
        <v>Reference</v>
      </c>
      <c r="D44" t="str">
        <f>'true-bugs'!$G45</f>
        <v>DuplicatedVar</v>
      </c>
    </row>
    <row r="45" spans="1:4" hidden="1" x14ac:dyDescent="0.2">
      <c r="A45">
        <v>44</v>
      </c>
      <c r="B45">
        <f>'true-bugs'!$E46</f>
        <v>936</v>
      </c>
      <c r="C45" t="str">
        <f>'true-bugs'!$F46</f>
        <v>Reference</v>
      </c>
      <c r="D45" t="str">
        <f>'true-bugs'!$G46</f>
        <v>UnknownVar</v>
      </c>
    </row>
    <row r="46" spans="1:4" hidden="1" x14ac:dyDescent="0.2">
      <c r="A46">
        <v>45</v>
      </c>
      <c r="B46">
        <f>'true-bugs'!$E47</f>
        <v>410</v>
      </c>
      <c r="C46" t="str">
        <f>'true-bugs'!$F47</f>
        <v>Reference</v>
      </c>
      <c r="D46" t="str">
        <f>'true-bugs'!$G47</f>
        <v>DuplicatedVar</v>
      </c>
    </row>
    <row r="47" spans="1:4" x14ac:dyDescent="0.2">
      <c r="A47">
        <v>46</v>
      </c>
      <c r="B47" t="str">
        <f>'true-bugs'!$E48</f>
        <v>-</v>
      </c>
      <c r="C47" t="str">
        <f>'true-bugs'!$F48</f>
        <v>Reference</v>
      </c>
      <c r="D47" t="str">
        <f>'true-bugs'!$G48</f>
        <v>DuplicatedVar</v>
      </c>
    </row>
    <row r="48" spans="1:4" hidden="1" x14ac:dyDescent="0.2">
      <c r="A48">
        <v>47</v>
      </c>
      <c r="B48">
        <f>'true-bugs'!$E49</f>
        <v>410</v>
      </c>
      <c r="C48" t="str">
        <f>'true-bugs'!$F49</f>
        <v>Reference</v>
      </c>
      <c r="D48" t="str">
        <f>'true-bugs'!$G49</f>
        <v>DuplicatedVar</v>
      </c>
    </row>
    <row r="49" spans="1:4" hidden="1" x14ac:dyDescent="0.2">
      <c r="A49">
        <v>48</v>
      </c>
      <c r="B49">
        <f>'true-bugs'!$E50</f>
        <v>626</v>
      </c>
      <c r="C49" t="str">
        <f>'true-bugs'!$F50</f>
        <v>Operand</v>
      </c>
      <c r="D49" t="str">
        <f>'true-bugs'!$G50</f>
        <v>Abrupt</v>
      </c>
    </row>
    <row r="50" spans="1:4" hidden="1" x14ac:dyDescent="0.2">
      <c r="A50">
        <v>49</v>
      </c>
      <c r="B50">
        <f>'true-bugs'!$E51</f>
        <v>1026</v>
      </c>
      <c r="C50" t="str">
        <f>'true-bugs'!$F51</f>
        <v>Reference</v>
      </c>
      <c r="D50" t="str">
        <f>'true-bugs'!$G51</f>
        <v>UnknownVar</v>
      </c>
    </row>
    <row r="51" spans="1:4" hidden="1" x14ac:dyDescent="0.2">
      <c r="A51">
        <v>50</v>
      </c>
      <c r="B51">
        <f>'true-bugs'!$E52</f>
        <v>955</v>
      </c>
      <c r="C51" t="str">
        <f>'true-bugs'!$F52</f>
        <v>Reference</v>
      </c>
      <c r="D51" t="str">
        <f>'true-bugs'!$G52</f>
        <v>DuplicatedVar</v>
      </c>
    </row>
    <row r="52" spans="1:4" hidden="1" x14ac:dyDescent="0.2">
      <c r="A52">
        <v>51</v>
      </c>
      <c r="B52">
        <f>'true-bugs'!$E53</f>
        <v>236</v>
      </c>
      <c r="C52" t="str">
        <f>'true-bugs'!$F53</f>
        <v>Reference</v>
      </c>
      <c r="D52" t="str">
        <f>'true-bugs'!$G53</f>
        <v>DuplicatedVar</v>
      </c>
    </row>
    <row r="53" spans="1:4" hidden="1" x14ac:dyDescent="0.2">
      <c r="A53">
        <v>52</v>
      </c>
      <c r="B53">
        <f>'true-bugs'!$E54</f>
        <v>975</v>
      </c>
      <c r="C53" t="str">
        <f>'true-bugs'!$F54</f>
        <v>Operand</v>
      </c>
      <c r="D53" t="str">
        <f>'true-bugs'!$G54</f>
        <v>NoNumber</v>
      </c>
    </row>
    <row r="54" spans="1:4" hidden="1" x14ac:dyDescent="0.2">
      <c r="A54">
        <v>53</v>
      </c>
      <c r="B54">
        <f>'true-bugs'!$E55</f>
        <v>623</v>
      </c>
      <c r="C54" t="str">
        <f>'true-bugs'!$F55</f>
        <v>Reference</v>
      </c>
      <c r="D54" t="str">
        <f>'true-bugs'!$G55</f>
        <v>DuplicatedVar</v>
      </c>
    </row>
    <row r="55" spans="1:4" hidden="1" x14ac:dyDescent="0.2">
      <c r="A55">
        <v>54</v>
      </c>
      <c r="B55">
        <f>'true-bugs'!$E56</f>
        <v>836</v>
      </c>
      <c r="C55" t="str">
        <f>'true-bugs'!$F56</f>
        <v>Operand</v>
      </c>
      <c r="D55" t="str">
        <f>'true-bugs'!$G56</f>
        <v>Abrupt</v>
      </c>
    </row>
    <row r="56" spans="1:4" hidden="1" x14ac:dyDescent="0.2">
      <c r="A56">
        <v>55</v>
      </c>
      <c r="B56">
        <f>'true-bugs'!$E57</f>
        <v>627</v>
      </c>
      <c r="C56" t="str">
        <f>'true-bugs'!$F57</f>
        <v>Reference</v>
      </c>
      <c r="D56" t="str">
        <f>'true-bugs'!$G57</f>
        <v>DuplicatedVar</v>
      </c>
    </row>
    <row r="57" spans="1:4" x14ac:dyDescent="0.2">
      <c r="A57">
        <v>56</v>
      </c>
      <c r="B57" t="str">
        <f>'true-bugs'!$E58</f>
        <v>-</v>
      </c>
      <c r="C57" t="str">
        <f>'true-bugs'!$F58</f>
        <v>Reference</v>
      </c>
      <c r="D57" t="str">
        <f>'true-bugs'!$G58</f>
        <v>DuplicatedVar</v>
      </c>
    </row>
    <row r="58" spans="1:4" hidden="1" x14ac:dyDescent="0.2">
      <c r="A58">
        <v>57</v>
      </c>
      <c r="B58">
        <f>'true-bugs'!$E59</f>
        <v>236</v>
      </c>
      <c r="C58" t="str">
        <f>'true-bugs'!$F59</f>
        <v>Reference</v>
      </c>
      <c r="D58" t="str">
        <f>'true-bugs'!$G59</f>
        <v>DuplicatedVar</v>
      </c>
    </row>
    <row r="59" spans="1:4" hidden="1" x14ac:dyDescent="0.2">
      <c r="A59">
        <v>58</v>
      </c>
      <c r="B59">
        <f>'true-bugs'!$E60</f>
        <v>157</v>
      </c>
      <c r="C59" t="str">
        <f>'true-bugs'!$F60</f>
        <v>Reference</v>
      </c>
      <c r="D59" t="str">
        <f>'true-bugs'!$G60</f>
        <v>DuplicatedVar</v>
      </c>
    </row>
    <row r="60" spans="1:4" x14ac:dyDescent="0.2">
      <c r="A60">
        <v>59</v>
      </c>
      <c r="B60" t="str">
        <f>'true-bugs'!$E61</f>
        <v>-</v>
      </c>
      <c r="C60" t="str">
        <f>'true-bugs'!$F61</f>
        <v>Reference</v>
      </c>
      <c r="D60" t="str">
        <f>'true-bugs'!$G61</f>
        <v>DuplicatedVar</v>
      </c>
    </row>
    <row r="61" spans="1:4" hidden="1" x14ac:dyDescent="0.2">
      <c r="A61">
        <v>60</v>
      </c>
      <c r="B61">
        <f>'true-bugs'!$E62</f>
        <v>623</v>
      </c>
      <c r="C61" t="str">
        <f>'true-bugs'!$F62</f>
        <v>Reference</v>
      </c>
      <c r="D61" t="str">
        <f>'true-bugs'!$G62</f>
        <v>DuplicatedVar</v>
      </c>
    </row>
    <row r="62" spans="1:4" hidden="1" x14ac:dyDescent="0.2">
      <c r="A62">
        <v>61</v>
      </c>
      <c r="B62">
        <f>'true-bugs'!$E63</f>
        <v>936</v>
      </c>
      <c r="C62" t="str">
        <f>'true-bugs'!$F63</f>
        <v>Reference</v>
      </c>
      <c r="D62" t="str">
        <f>'true-bugs'!$G63</f>
        <v>UnknownVar</v>
      </c>
    </row>
    <row r="63" spans="1:4" hidden="1" x14ac:dyDescent="0.2">
      <c r="A63">
        <v>62</v>
      </c>
      <c r="B63">
        <f>'true-bugs'!$E64</f>
        <v>1027</v>
      </c>
      <c r="C63" t="str">
        <f>'true-bugs'!$F64</f>
        <v>Operand</v>
      </c>
      <c r="D63" t="str">
        <f>'true-bugs'!$G64</f>
        <v>Abrupt</v>
      </c>
    </row>
    <row r="64" spans="1:4" x14ac:dyDescent="0.2">
      <c r="A64">
        <v>63</v>
      </c>
      <c r="B64" t="str">
        <f>'true-bugs'!$E65</f>
        <v>-</v>
      </c>
      <c r="C64" t="str">
        <f>'true-bugs'!$F65</f>
        <v>Reference</v>
      </c>
      <c r="D64" t="str">
        <f>'true-bugs'!$G65</f>
        <v>DuplicatedVar</v>
      </c>
    </row>
    <row r="65" spans="1:4" hidden="1" x14ac:dyDescent="0.2">
      <c r="A65">
        <v>64</v>
      </c>
      <c r="B65">
        <f>'true-bugs'!$E66</f>
        <v>774</v>
      </c>
      <c r="C65" t="str">
        <f>'true-bugs'!$F66</f>
        <v>Arity</v>
      </c>
      <c r="D65" t="str">
        <f>'true-bugs'!$G66</f>
        <v>MissingParam</v>
      </c>
    </row>
    <row r="66" spans="1:4" x14ac:dyDescent="0.2">
      <c r="A66">
        <v>65</v>
      </c>
      <c r="B66" t="str">
        <f>'true-bugs'!$E67</f>
        <v>-</v>
      </c>
      <c r="C66" t="str">
        <f>'true-bugs'!$F67</f>
        <v>Reference</v>
      </c>
      <c r="D66" t="str">
        <f>'true-bugs'!$G67</f>
        <v>DuplicatedVar</v>
      </c>
    </row>
    <row r="67" spans="1:4" hidden="1" x14ac:dyDescent="0.2">
      <c r="A67">
        <v>66</v>
      </c>
      <c r="B67">
        <f>'true-bugs'!$E68</f>
        <v>623</v>
      </c>
      <c r="C67" t="str">
        <f>'true-bugs'!$F68</f>
        <v>Reference</v>
      </c>
      <c r="D67" t="str">
        <f>'true-bugs'!$G68</f>
        <v>DuplicatedVar</v>
      </c>
    </row>
    <row r="68" spans="1:4" hidden="1" x14ac:dyDescent="0.2">
      <c r="A68">
        <v>67</v>
      </c>
      <c r="B68">
        <f>'true-bugs'!$E69</f>
        <v>955</v>
      </c>
      <c r="C68" t="str">
        <f>'true-bugs'!$F69</f>
        <v>Reference</v>
      </c>
      <c r="D68" t="str">
        <f>'true-bugs'!$G69</f>
        <v>DuplicatedVar</v>
      </c>
    </row>
    <row r="69" spans="1:4" hidden="1" x14ac:dyDescent="0.2">
      <c r="A69">
        <v>68</v>
      </c>
      <c r="B69">
        <f>'true-bugs'!$E70</f>
        <v>762</v>
      </c>
      <c r="C69" t="str">
        <f>'true-bugs'!$F70</f>
        <v>Arity</v>
      </c>
      <c r="D69" t="str">
        <f>'true-bugs'!$G70</f>
        <v>MissingParam</v>
      </c>
    </row>
    <row r="70" spans="1:4" hidden="1" x14ac:dyDescent="0.2">
      <c r="A70">
        <v>69</v>
      </c>
      <c r="B70">
        <f>'true-bugs'!$E71</f>
        <v>236</v>
      </c>
      <c r="C70" t="str">
        <f>'true-bugs'!$F71</f>
        <v>Operand</v>
      </c>
      <c r="D70" t="str">
        <f>'true-bugs'!$G71</f>
        <v>Abrupt</v>
      </c>
    </row>
    <row r="71" spans="1:4" hidden="1" x14ac:dyDescent="0.2">
      <c r="A71">
        <v>70</v>
      </c>
      <c r="B71">
        <f>'true-bugs'!$E72</f>
        <v>236</v>
      </c>
      <c r="C71" t="str">
        <f>'true-bugs'!$F72</f>
        <v>Operand</v>
      </c>
      <c r="D71" t="str">
        <f>'true-bugs'!$G72</f>
        <v>Abrupt</v>
      </c>
    </row>
    <row r="72" spans="1:4" hidden="1" x14ac:dyDescent="0.2">
      <c r="A72">
        <v>71</v>
      </c>
      <c r="B72">
        <f>'true-bugs'!$E73</f>
        <v>236</v>
      </c>
      <c r="C72" t="str">
        <f>'true-bugs'!$F73</f>
        <v>Reference</v>
      </c>
      <c r="D72" t="str">
        <f>'true-bugs'!$G73</f>
        <v>DuplicatedVar</v>
      </c>
    </row>
    <row r="73" spans="1:4" hidden="1" x14ac:dyDescent="0.2">
      <c r="A73">
        <v>72</v>
      </c>
      <c r="B73">
        <f>'true-bugs'!$E74</f>
        <v>236</v>
      </c>
      <c r="C73" t="str">
        <f>'true-bugs'!$F74</f>
        <v>Reference</v>
      </c>
      <c r="D73" t="str">
        <f>'true-bugs'!$G74</f>
        <v>DuplicatedVar</v>
      </c>
    </row>
    <row r="74" spans="1:4" hidden="1" x14ac:dyDescent="0.2">
      <c r="A74">
        <v>73</v>
      </c>
      <c r="B74">
        <f>'true-bugs'!$E75</f>
        <v>1026</v>
      </c>
      <c r="C74" t="str">
        <f>'true-bugs'!$F75</f>
        <v>Reference</v>
      </c>
      <c r="D74" t="str">
        <f>'true-bugs'!$G75</f>
        <v>UnknownVar</v>
      </c>
    </row>
    <row r="75" spans="1:4" hidden="1" x14ac:dyDescent="0.2">
      <c r="A75">
        <v>74</v>
      </c>
      <c r="B75">
        <f>'true-bugs'!$E76</f>
        <v>774</v>
      </c>
      <c r="C75" t="str">
        <f>'true-bugs'!$F76</f>
        <v>Arity</v>
      </c>
      <c r="D75" t="str">
        <f>'true-bugs'!$G76</f>
        <v>MissingParam</v>
      </c>
    </row>
    <row r="76" spans="1:4" hidden="1" x14ac:dyDescent="0.2">
      <c r="A76">
        <v>75</v>
      </c>
      <c r="B76">
        <f>'true-bugs'!$E77</f>
        <v>236</v>
      </c>
      <c r="C76" t="str">
        <f>'true-bugs'!$F77</f>
        <v>Reference</v>
      </c>
      <c r="D76" t="str">
        <f>'true-bugs'!$G77</f>
        <v>DuplicatedVar</v>
      </c>
    </row>
    <row r="77" spans="1:4" hidden="1" x14ac:dyDescent="0.2">
      <c r="A77">
        <v>76</v>
      </c>
      <c r="B77">
        <f>'true-bugs'!$E78</f>
        <v>236</v>
      </c>
      <c r="C77" t="str">
        <f>'true-bugs'!$F78</f>
        <v>Reference</v>
      </c>
      <c r="D77" t="str">
        <f>'true-bugs'!$G78</f>
        <v>DuplicatedVar</v>
      </c>
    </row>
    <row r="78" spans="1:4" hidden="1" x14ac:dyDescent="0.2">
      <c r="A78">
        <v>77</v>
      </c>
      <c r="B78">
        <f>'true-bugs'!$E79</f>
        <v>404</v>
      </c>
      <c r="C78" t="str">
        <f>'true-bugs'!$F79</f>
        <v>Reference</v>
      </c>
      <c r="D78" t="str">
        <f>'true-bugs'!$G79</f>
        <v>UnknownVar</v>
      </c>
    </row>
    <row r="79" spans="1:4" hidden="1" x14ac:dyDescent="0.2">
      <c r="A79">
        <v>78</v>
      </c>
      <c r="B79">
        <f>'true-bugs'!$E80</f>
        <v>629</v>
      </c>
      <c r="C79" t="str">
        <f>'true-bugs'!$F80</f>
        <v>Operand</v>
      </c>
      <c r="D79" t="str">
        <f>'true-bugs'!$G80</f>
        <v>Abrupt</v>
      </c>
    </row>
    <row r="80" spans="1:4" hidden="1" x14ac:dyDescent="0.2">
      <c r="A80">
        <v>79</v>
      </c>
      <c r="B80">
        <f>'true-bugs'!$E81</f>
        <v>623</v>
      </c>
      <c r="C80" t="str">
        <f>'true-bugs'!$F81</f>
        <v>Reference</v>
      </c>
      <c r="D80" t="str">
        <f>'true-bugs'!$G81</f>
        <v>DuplicatedVar</v>
      </c>
    </row>
    <row r="81" spans="1:4" hidden="1" x14ac:dyDescent="0.2">
      <c r="A81">
        <v>80</v>
      </c>
      <c r="B81">
        <f>'true-bugs'!$E82</f>
        <v>627</v>
      </c>
      <c r="C81" t="str">
        <f>'true-bugs'!$F82</f>
        <v>Reference</v>
      </c>
      <c r="D81" t="str">
        <f>'true-bugs'!$G82</f>
        <v>DuplicatedVar</v>
      </c>
    </row>
    <row r="82" spans="1:4" hidden="1" x14ac:dyDescent="0.2">
      <c r="A82">
        <v>81</v>
      </c>
      <c r="B82">
        <f>'true-bugs'!$E83</f>
        <v>623</v>
      </c>
      <c r="C82" t="str">
        <f>'true-bugs'!$F83</f>
        <v>Reference</v>
      </c>
      <c r="D82" t="str">
        <f>'true-bugs'!$G83</f>
        <v>DuplicatedVar</v>
      </c>
    </row>
    <row r="83" spans="1:4" hidden="1" x14ac:dyDescent="0.2">
      <c r="A83">
        <v>82</v>
      </c>
      <c r="B83">
        <f>'true-bugs'!$E84</f>
        <v>831</v>
      </c>
      <c r="C83" t="str">
        <f>'true-bugs'!$F84</f>
        <v>Reference</v>
      </c>
      <c r="D83" t="str">
        <f>'true-bugs'!$G84</f>
        <v>UnknownVar</v>
      </c>
    </row>
    <row r="84" spans="1:4" hidden="1" x14ac:dyDescent="0.2">
      <c r="A84">
        <v>83</v>
      </c>
      <c r="B84">
        <f>'true-bugs'!$E85</f>
        <v>1027</v>
      </c>
      <c r="C84" t="str">
        <f>'true-bugs'!$F85</f>
        <v>Operand</v>
      </c>
      <c r="D84" t="str">
        <f>'true-bugs'!$G85</f>
        <v>Abrupt</v>
      </c>
    </row>
    <row r="85" spans="1:4" hidden="1" x14ac:dyDescent="0.2">
      <c r="A85">
        <v>84</v>
      </c>
      <c r="B85">
        <f>'true-bugs'!$E86</f>
        <v>975</v>
      </c>
      <c r="C85" t="str">
        <f>'true-bugs'!$F86</f>
        <v>Operand</v>
      </c>
      <c r="D85" t="str">
        <f>'true-bugs'!$G86</f>
        <v>NoNumber</v>
      </c>
    </row>
    <row r="86" spans="1:4" x14ac:dyDescent="0.2">
      <c r="A86">
        <v>85</v>
      </c>
      <c r="B86" t="str">
        <f>'true-bugs'!$E87</f>
        <v>-</v>
      </c>
      <c r="C86" t="str">
        <f>'true-bugs'!$F87</f>
        <v>Operand</v>
      </c>
      <c r="D86" t="str">
        <f>'true-bugs'!$G87</f>
        <v>Abrupt</v>
      </c>
    </row>
    <row r="87" spans="1:4" hidden="1" x14ac:dyDescent="0.2">
      <c r="A87">
        <v>86</v>
      </c>
      <c r="B87">
        <f>'true-bugs'!$E88</f>
        <v>622</v>
      </c>
      <c r="C87" t="str">
        <f>'true-bugs'!$F88</f>
        <v>Assertion</v>
      </c>
      <c r="D87" t="str">
        <f>'true-bugs'!$G88</f>
        <v>Assertion</v>
      </c>
    </row>
    <row r="88" spans="1:4" hidden="1" x14ac:dyDescent="0.2">
      <c r="A88">
        <v>87</v>
      </c>
      <c r="B88">
        <f>'true-bugs'!$E89</f>
        <v>236</v>
      </c>
      <c r="C88" t="str">
        <f>'true-bugs'!$F89</f>
        <v>Reference</v>
      </c>
      <c r="D88" t="str">
        <f>'true-bugs'!$G89</f>
        <v>DuplicatedVar</v>
      </c>
    </row>
    <row r="89" spans="1:4" hidden="1" x14ac:dyDescent="0.2">
      <c r="A89">
        <v>88</v>
      </c>
      <c r="B89">
        <f>'true-bugs'!$E90</f>
        <v>236</v>
      </c>
      <c r="C89" t="str">
        <f>'true-bugs'!$F90</f>
        <v>Reference</v>
      </c>
      <c r="D89" t="str">
        <f>'true-bugs'!$G90</f>
        <v>UnknownVar</v>
      </c>
    </row>
    <row r="90" spans="1:4" hidden="1" x14ac:dyDescent="0.2">
      <c r="A90">
        <v>89</v>
      </c>
      <c r="B90">
        <f>'true-bugs'!$E91</f>
        <v>803</v>
      </c>
      <c r="C90" t="str">
        <f>'true-bugs'!$F91</f>
        <v>Assertion</v>
      </c>
      <c r="D90" t="str">
        <f>'true-bugs'!$G91</f>
        <v>Assertion</v>
      </c>
    </row>
    <row r="91" spans="1:4" hidden="1" x14ac:dyDescent="0.2">
      <c r="A91">
        <v>90</v>
      </c>
      <c r="B91">
        <f>'true-bugs'!$E92</f>
        <v>627</v>
      </c>
      <c r="C91" t="str">
        <f>'true-bugs'!$F92</f>
        <v>Reference</v>
      </c>
      <c r="D91" t="str">
        <f>'true-bugs'!$G92</f>
        <v>DuplicatedVar</v>
      </c>
    </row>
    <row r="92" spans="1:4" x14ac:dyDescent="0.2">
      <c r="A92">
        <v>91</v>
      </c>
      <c r="B92" t="str">
        <f>'true-bugs'!$E93</f>
        <v>-</v>
      </c>
      <c r="C92" t="str">
        <f>'true-bugs'!$F93</f>
        <v>Reference</v>
      </c>
      <c r="D92" t="str">
        <f>'true-bugs'!$G93</f>
        <v>UnknownVar</v>
      </c>
    </row>
    <row r="93" spans="1:4" hidden="1" x14ac:dyDescent="0.2">
      <c r="A93">
        <v>92</v>
      </c>
      <c r="B93">
        <f>'true-bugs'!$E94</f>
        <v>627</v>
      </c>
      <c r="C93" t="str">
        <f>'true-bugs'!$F94</f>
        <v>Reference</v>
      </c>
      <c r="D93" t="str">
        <f>'true-bugs'!$G94</f>
        <v>DuplicatedVar</v>
      </c>
    </row>
    <row r="94" spans="1:4" hidden="1" x14ac:dyDescent="0.2">
      <c r="A94">
        <v>93</v>
      </c>
      <c r="B94">
        <f>'true-bugs'!$E95</f>
        <v>831</v>
      </c>
      <c r="C94" t="str">
        <f>'true-bugs'!$F95</f>
        <v>Reference</v>
      </c>
      <c r="D94" t="str">
        <f>'true-bugs'!$G95</f>
        <v>UnknownVar</v>
      </c>
    </row>
  </sheetData>
  <autoFilter ref="A1:D94" xr:uid="{8549D75D-A62B-F84C-A817-47F5E94CB091}">
    <filterColumn colId="1">
      <filters>
        <filter val="-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P26" sqref="P26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5"/>
      <c r="B1" s="56"/>
      <c r="C1" s="58" t="s">
        <v>3</v>
      </c>
      <c r="D1" s="58"/>
      <c r="E1" s="58"/>
      <c r="F1" s="59"/>
      <c r="G1" s="60"/>
      <c r="H1" s="58" t="s">
        <v>1051</v>
      </c>
      <c r="I1" s="58"/>
      <c r="J1" s="58"/>
      <c r="K1" s="58"/>
      <c r="L1" s="58" t="s">
        <v>1041</v>
      </c>
      <c r="M1" s="58"/>
      <c r="N1" s="58" t="s">
        <v>1040</v>
      </c>
      <c r="O1" s="58"/>
      <c r="P1" s="58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zoomScale="86" workbookViewId="0">
      <selection activeCell="J28" sqref="J28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5"/>
      <c r="B1" s="56"/>
      <c r="C1" s="57" t="s">
        <v>1047</v>
      </c>
      <c r="D1" s="56"/>
      <c r="E1" s="57" t="s">
        <v>1048</v>
      </c>
      <c r="F1" s="56"/>
      <c r="G1" s="55"/>
      <c r="H1" s="57"/>
      <c r="I1" s="57"/>
      <c r="J1" s="56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995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903</v>
      </c>
      <c r="C4" s="1" t="s">
        <v>8</v>
      </c>
      <c r="D4" s="1" t="s">
        <v>8</v>
      </c>
      <c r="E4" s="1" t="s">
        <v>205</v>
      </c>
      <c r="F4" s="1">
        <v>955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1020</v>
      </c>
      <c r="C5" s="1" t="s">
        <v>437</v>
      </c>
      <c r="D5" s="1">
        <v>698</v>
      </c>
      <c r="E5" s="1" t="s">
        <v>429</v>
      </c>
      <c r="F5" s="1">
        <v>720</v>
      </c>
      <c r="G5" s="1">
        <v>22</v>
      </c>
      <c r="H5" s="1" t="s">
        <v>1059</v>
      </c>
      <c r="I5" s="1" t="s">
        <v>884</v>
      </c>
      <c r="J5" s="1" t="s">
        <v>878</v>
      </c>
    </row>
    <row r="6" spans="1:10" x14ac:dyDescent="0.2">
      <c r="A6" s="1">
        <v>4</v>
      </c>
      <c r="B6" s="1" t="s">
        <v>919</v>
      </c>
      <c r="C6" s="1" t="s">
        <v>177</v>
      </c>
      <c r="D6" s="1">
        <v>973</v>
      </c>
      <c r="E6" s="1" t="s">
        <v>172</v>
      </c>
      <c r="F6" s="1">
        <v>975</v>
      </c>
      <c r="G6" s="1">
        <v>2</v>
      </c>
      <c r="H6" s="1" t="s">
        <v>1060</v>
      </c>
      <c r="I6" s="1" t="s">
        <v>1078</v>
      </c>
      <c r="J6" s="1" t="s">
        <v>881</v>
      </c>
    </row>
    <row r="7" spans="1:10" x14ac:dyDescent="0.2">
      <c r="A7" s="1">
        <v>5</v>
      </c>
      <c r="B7" s="1" t="s">
        <v>932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1059</v>
      </c>
      <c r="I7" s="1" t="s">
        <v>884</v>
      </c>
      <c r="J7" s="1" t="s">
        <v>881</v>
      </c>
    </row>
    <row r="8" spans="1:10" x14ac:dyDescent="0.2">
      <c r="A8" s="1">
        <v>6</v>
      </c>
      <c r="B8" s="1" t="s">
        <v>1008</v>
      </c>
      <c r="C8" s="1" t="s">
        <v>863</v>
      </c>
      <c r="D8" s="1">
        <v>26</v>
      </c>
      <c r="E8" s="1" t="s">
        <v>746</v>
      </c>
      <c r="F8" s="1">
        <v>201</v>
      </c>
      <c r="G8" s="1">
        <v>174</v>
      </c>
      <c r="H8" s="1" t="s">
        <v>1059</v>
      </c>
      <c r="I8" s="1" t="s">
        <v>884</v>
      </c>
      <c r="J8" s="1" t="s">
        <v>878</v>
      </c>
    </row>
    <row r="9" spans="1:10" x14ac:dyDescent="0.2">
      <c r="A9" s="1">
        <v>7</v>
      </c>
      <c r="B9" s="1" t="s">
        <v>945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1060</v>
      </c>
      <c r="I9" s="1" t="s">
        <v>1058</v>
      </c>
      <c r="J9" s="1" t="s">
        <v>881</v>
      </c>
    </row>
    <row r="10" spans="1:10" x14ac:dyDescent="0.2">
      <c r="A10" s="1">
        <v>8</v>
      </c>
      <c r="B10" s="1" t="s">
        <v>1031</v>
      </c>
      <c r="C10" s="1" t="s">
        <v>672</v>
      </c>
      <c r="D10" s="1">
        <v>390</v>
      </c>
      <c r="E10" s="1" t="s">
        <v>136</v>
      </c>
      <c r="F10" s="1">
        <v>1027</v>
      </c>
      <c r="G10" s="1">
        <v>636</v>
      </c>
      <c r="H10" s="1" t="s">
        <v>1060</v>
      </c>
      <c r="I10" s="1" t="s">
        <v>1058</v>
      </c>
      <c r="J10" s="1" t="s">
        <v>881</v>
      </c>
    </row>
    <row r="11" spans="1:10" x14ac:dyDescent="0.2">
      <c r="A11" s="1">
        <v>9</v>
      </c>
      <c r="B11" s="1" t="s">
        <v>1002</v>
      </c>
      <c r="C11" s="1" t="s">
        <v>701</v>
      </c>
      <c r="D11" s="1">
        <v>236</v>
      </c>
      <c r="E11" s="1" t="s">
        <v>8</v>
      </c>
      <c r="F11" s="1" t="s">
        <v>8</v>
      </c>
      <c r="G11" s="1" t="s">
        <v>8</v>
      </c>
      <c r="H11" s="1" t="s">
        <v>1060</v>
      </c>
      <c r="I11" s="1" t="s">
        <v>1058</v>
      </c>
      <c r="J11" s="1" t="s">
        <v>878</v>
      </c>
    </row>
    <row r="12" spans="1:10" x14ac:dyDescent="0.2">
      <c r="A12" s="1">
        <v>10</v>
      </c>
      <c r="B12" s="1" t="s">
        <v>964</v>
      </c>
      <c r="C12" s="1" t="s">
        <v>158</v>
      </c>
      <c r="D12" s="1">
        <v>1000</v>
      </c>
      <c r="E12" s="1" t="s">
        <v>136</v>
      </c>
      <c r="F12" s="1">
        <v>1027</v>
      </c>
      <c r="G12" s="1">
        <v>27</v>
      </c>
      <c r="H12" s="1" t="s">
        <v>1060</v>
      </c>
      <c r="I12" s="1" t="s">
        <v>1058</v>
      </c>
      <c r="J12" s="1" t="s">
        <v>878</v>
      </c>
    </row>
    <row r="13" spans="1:10" x14ac:dyDescent="0.2">
      <c r="A13" s="1">
        <v>11</v>
      </c>
      <c r="B13" s="1" t="s">
        <v>1010</v>
      </c>
      <c r="C13" s="1" t="s">
        <v>528</v>
      </c>
      <c r="D13" s="1">
        <v>622</v>
      </c>
      <c r="E13" s="1" t="s">
        <v>335</v>
      </c>
      <c r="F13" s="1">
        <v>831</v>
      </c>
      <c r="G13" s="1">
        <v>208</v>
      </c>
      <c r="H13" s="1" t="s">
        <v>1059</v>
      </c>
      <c r="I13" s="1" t="s">
        <v>884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914</v>
      </c>
      <c r="C15" s="1" t="s">
        <v>746</v>
      </c>
      <c r="D15" s="1">
        <v>201</v>
      </c>
      <c r="E15" s="1" t="s">
        <v>666</v>
      </c>
      <c r="F15" s="1">
        <v>404</v>
      </c>
      <c r="G15" s="1">
        <v>203</v>
      </c>
      <c r="H15" s="1" t="s">
        <v>1059</v>
      </c>
      <c r="I15" s="1" t="s">
        <v>884</v>
      </c>
      <c r="J15" s="1" t="s">
        <v>881</v>
      </c>
    </row>
    <row r="16" spans="1:10" x14ac:dyDescent="0.2">
      <c r="A16" s="1">
        <v>14</v>
      </c>
      <c r="B16" s="1" t="s">
        <v>1012</v>
      </c>
      <c r="C16" s="1" t="s">
        <v>528</v>
      </c>
      <c r="D16" s="1">
        <v>622</v>
      </c>
      <c r="E16" s="1" t="s">
        <v>525</v>
      </c>
      <c r="F16" s="1">
        <v>623</v>
      </c>
      <c r="G16" s="1">
        <v>0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956</v>
      </c>
      <c r="C17" s="1" t="s">
        <v>8</v>
      </c>
      <c r="D17" s="1" t="s">
        <v>8</v>
      </c>
      <c r="E17" s="1" t="s">
        <v>157</v>
      </c>
      <c r="F17" s="1">
        <v>1000</v>
      </c>
      <c r="G17" s="1" t="s">
        <v>8</v>
      </c>
      <c r="H17" s="1" t="s">
        <v>1060</v>
      </c>
      <c r="I17" s="1" t="s">
        <v>1058</v>
      </c>
      <c r="J17" s="1" t="s">
        <v>878</v>
      </c>
    </row>
    <row r="18" spans="1:10" x14ac:dyDescent="0.2">
      <c r="A18" s="1">
        <v>16</v>
      </c>
      <c r="B18" s="1" t="s">
        <v>956</v>
      </c>
      <c r="C18" s="1" t="s">
        <v>154</v>
      </c>
      <c r="D18" s="1">
        <v>1001</v>
      </c>
      <c r="E18" s="1" t="s">
        <v>8</v>
      </c>
      <c r="F18" s="1" t="s">
        <v>8</v>
      </c>
      <c r="G18" s="1" t="s">
        <v>8</v>
      </c>
      <c r="H18" s="1" t="s">
        <v>1060</v>
      </c>
      <c r="I18" s="1" t="s">
        <v>1058</v>
      </c>
      <c r="J18" s="1" t="s">
        <v>878</v>
      </c>
    </row>
    <row r="19" spans="1:10" x14ac:dyDescent="0.2">
      <c r="A19" s="1">
        <v>17</v>
      </c>
      <c r="B19" s="1" t="s">
        <v>921</v>
      </c>
      <c r="C19" s="1" t="s">
        <v>391</v>
      </c>
      <c r="D19" s="1">
        <v>768</v>
      </c>
      <c r="E19" s="1" t="s">
        <v>386</v>
      </c>
      <c r="F19" s="1">
        <v>774</v>
      </c>
      <c r="G19" s="1">
        <v>6</v>
      </c>
      <c r="H19" s="1" t="s">
        <v>898</v>
      </c>
      <c r="I19" s="1" t="s">
        <v>1057</v>
      </c>
      <c r="J19" s="1" t="s">
        <v>881</v>
      </c>
    </row>
    <row r="20" spans="1:10" x14ac:dyDescent="0.2">
      <c r="A20" s="1">
        <v>18</v>
      </c>
      <c r="B20" s="1" t="s">
        <v>1004</v>
      </c>
      <c r="C20" s="1" t="s">
        <v>391</v>
      </c>
      <c r="D20" s="1">
        <v>768</v>
      </c>
      <c r="E20" s="1" t="s">
        <v>8</v>
      </c>
      <c r="F20" s="1" t="s">
        <v>8</v>
      </c>
      <c r="G20" s="1" t="s">
        <v>8</v>
      </c>
      <c r="H20" s="1" t="s">
        <v>1060</v>
      </c>
      <c r="I20" s="1" t="s">
        <v>1058</v>
      </c>
      <c r="J20" s="1" t="s">
        <v>878</v>
      </c>
    </row>
    <row r="21" spans="1:10" x14ac:dyDescent="0.2">
      <c r="A21" s="1">
        <v>19</v>
      </c>
      <c r="B21" s="1" t="s">
        <v>1176</v>
      </c>
      <c r="C21" s="1" t="s">
        <v>8</v>
      </c>
      <c r="D21" s="1" t="s">
        <v>8</v>
      </c>
      <c r="E21" s="1" t="s">
        <v>722</v>
      </c>
      <c r="F21" s="1">
        <v>236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951</v>
      </c>
      <c r="C22" s="1" t="s">
        <v>49</v>
      </c>
      <c r="D22" s="1">
        <v>1098</v>
      </c>
      <c r="E22" s="1" t="s">
        <v>8</v>
      </c>
      <c r="F22" s="1" t="s">
        <v>8</v>
      </c>
      <c r="G22" s="1" t="s">
        <v>8</v>
      </c>
      <c r="H22" s="1" t="s">
        <v>877</v>
      </c>
      <c r="I22" s="1" t="s">
        <v>877</v>
      </c>
      <c r="J22" s="1" t="s">
        <v>878</v>
      </c>
    </row>
    <row r="23" spans="1:10" x14ac:dyDescent="0.2">
      <c r="A23" s="1">
        <v>21</v>
      </c>
      <c r="B23" s="1" t="s">
        <v>988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1059</v>
      </c>
      <c r="I23" s="1" t="s">
        <v>884</v>
      </c>
      <c r="J23" s="1" t="s">
        <v>881</v>
      </c>
    </row>
    <row r="24" spans="1:10" x14ac:dyDescent="0.2">
      <c r="A24" s="1">
        <v>22</v>
      </c>
      <c r="B24" s="1" t="s">
        <v>984</v>
      </c>
      <c r="C24" s="1" t="s">
        <v>8</v>
      </c>
      <c r="D24" s="1" t="s">
        <v>8</v>
      </c>
      <c r="E24" s="1" t="s">
        <v>701</v>
      </c>
      <c r="F24" s="1">
        <v>236</v>
      </c>
      <c r="G24" s="1" t="s">
        <v>8</v>
      </c>
      <c r="H24" s="1" t="s">
        <v>1059</v>
      </c>
      <c r="I24" s="1" t="s">
        <v>884</v>
      </c>
      <c r="J24" s="1" t="s">
        <v>881</v>
      </c>
    </row>
    <row r="25" spans="1:10" x14ac:dyDescent="0.2">
      <c r="A25" s="1">
        <v>23</v>
      </c>
      <c r="B25" s="1" t="s">
        <v>975</v>
      </c>
      <c r="C25" s="1" t="s">
        <v>747</v>
      </c>
      <c r="D25" s="1">
        <v>180</v>
      </c>
      <c r="E25" s="1" t="s">
        <v>720</v>
      </c>
      <c r="F25" s="1">
        <v>236</v>
      </c>
      <c r="G25" s="1">
        <v>56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953</v>
      </c>
      <c r="C26" s="1" t="s">
        <v>8</v>
      </c>
      <c r="D26" s="1" t="s">
        <v>8</v>
      </c>
      <c r="E26" s="1" t="s">
        <v>321</v>
      </c>
      <c r="F26" s="1">
        <v>836</v>
      </c>
      <c r="G26" s="1" t="s">
        <v>8</v>
      </c>
      <c r="H26" s="1" t="s">
        <v>1060</v>
      </c>
      <c r="I26" s="1" t="s">
        <v>1058</v>
      </c>
      <c r="J26" s="1" t="s">
        <v>881</v>
      </c>
    </row>
    <row r="27" spans="1:10" x14ac:dyDescent="0.2">
      <c r="A27" s="1">
        <v>25</v>
      </c>
      <c r="B27" s="1" t="s">
        <v>936</v>
      </c>
      <c r="C27" s="1" t="s">
        <v>528</v>
      </c>
      <c r="D27" s="1">
        <v>622</v>
      </c>
      <c r="E27" s="1" t="s">
        <v>525</v>
      </c>
      <c r="F27" s="1">
        <v>623</v>
      </c>
      <c r="G27" s="1">
        <v>0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1011</v>
      </c>
      <c r="C28" s="1" t="s">
        <v>495</v>
      </c>
      <c r="D28" s="1">
        <v>636</v>
      </c>
      <c r="E28" s="1" t="s">
        <v>8</v>
      </c>
      <c r="F28" s="1" t="s">
        <v>8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911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1059</v>
      </c>
      <c r="I29" s="1" t="s">
        <v>880</v>
      </c>
      <c r="J29" s="1" t="s">
        <v>878</v>
      </c>
    </row>
    <row r="30" spans="1:10" x14ac:dyDescent="0.2">
      <c r="A30" s="1">
        <v>28</v>
      </c>
      <c r="B30" s="1" t="s">
        <v>994</v>
      </c>
      <c r="C30" s="1" t="s">
        <v>437</v>
      </c>
      <c r="D30" s="1">
        <v>698</v>
      </c>
      <c r="E30" s="1" t="s">
        <v>429</v>
      </c>
      <c r="F30" s="1">
        <v>720</v>
      </c>
      <c r="G30" s="1">
        <v>22</v>
      </c>
      <c r="H30" s="1" t="s">
        <v>1059</v>
      </c>
      <c r="I30" s="1" t="s">
        <v>884</v>
      </c>
      <c r="J30" s="1" t="s">
        <v>878</v>
      </c>
    </row>
    <row r="31" spans="1:10" x14ac:dyDescent="0.2">
      <c r="A31" s="1">
        <v>29</v>
      </c>
      <c r="B31" s="1" t="s">
        <v>931</v>
      </c>
      <c r="C31" s="1" t="s">
        <v>143</v>
      </c>
      <c r="D31" s="1">
        <v>1020</v>
      </c>
      <c r="E31" s="1" t="s">
        <v>140</v>
      </c>
      <c r="F31" s="1">
        <v>1026</v>
      </c>
      <c r="G31" s="1">
        <v>5</v>
      </c>
      <c r="H31" s="1" t="s">
        <v>1059</v>
      </c>
      <c r="I31" s="1" t="s">
        <v>884</v>
      </c>
      <c r="J31" s="1" t="s">
        <v>881</v>
      </c>
    </row>
    <row r="32" spans="1:10" x14ac:dyDescent="0.2">
      <c r="A32" s="1">
        <v>30</v>
      </c>
      <c r="B32" s="1" t="s">
        <v>1003</v>
      </c>
      <c r="C32" s="1" t="s">
        <v>672</v>
      </c>
      <c r="D32" s="1">
        <v>390</v>
      </c>
      <c r="E32" s="1" t="s">
        <v>136</v>
      </c>
      <c r="F32" s="1">
        <v>1027</v>
      </c>
      <c r="G32" s="1">
        <v>636</v>
      </c>
      <c r="H32" s="1" t="s">
        <v>1060</v>
      </c>
      <c r="I32" s="1" t="s">
        <v>1058</v>
      </c>
      <c r="J32" s="1" t="s">
        <v>878</v>
      </c>
    </row>
    <row r="33" spans="1:10" x14ac:dyDescent="0.2">
      <c r="A33" s="1">
        <v>31</v>
      </c>
      <c r="B33" s="1" t="s">
        <v>958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877</v>
      </c>
      <c r="I33" s="1" t="s">
        <v>877</v>
      </c>
      <c r="J33" s="1" t="s">
        <v>878</v>
      </c>
    </row>
    <row r="34" spans="1:10" x14ac:dyDescent="0.2">
      <c r="A34" s="1">
        <v>32</v>
      </c>
      <c r="B34" s="1" t="s">
        <v>943</v>
      </c>
      <c r="C34" s="1" t="s">
        <v>746</v>
      </c>
      <c r="D34" s="1">
        <v>201</v>
      </c>
      <c r="E34" s="1" t="s">
        <v>443</v>
      </c>
      <c r="F34" s="1">
        <v>675</v>
      </c>
      <c r="G34" s="1">
        <v>474</v>
      </c>
      <c r="H34" s="1" t="s">
        <v>1059</v>
      </c>
      <c r="I34" s="1" t="s">
        <v>884</v>
      </c>
      <c r="J34" s="1" t="s">
        <v>878</v>
      </c>
    </row>
    <row r="35" spans="1:10" x14ac:dyDescent="0.2">
      <c r="A35" s="1">
        <v>33</v>
      </c>
      <c r="B35" s="1" t="s">
        <v>915</v>
      </c>
      <c r="C35" s="1" t="s">
        <v>555</v>
      </c>
      <c r="D35" s="1">
        <v>551</v>
      </c>
      <c r="E35" s="1" t="s">
        <v>8</v>
      </c>
      <c r="F35" s="1" t="s">
        <v>8</v>
      </c>
      <c r="G35" s="1" t="s">
        <v>8</v>
      </c>
      <c r="H35" s="1" t="s">
        <v>877</v>
      </c>
      <c r="I35" s="1" t="s">
        <v>877</v>
      </c>
      <c r="J35" s="1" t="s">
        <v>878</v>
      </c>
    </row>
    <row r="36" spans="1:10" x14ac:dyDescent="0.2">
      <c r="A36" s="1">
        <v>34</v>
      </c>
      <c r="B36" s="1" t="s">
        <v>982</v>
      </c>
      <c r="C36" s="1" t="s">
        <v>525</v>
      </c>
      <c r="D36" s="1">
        <v>623</v>
      </c>
      <c r="E36" s="1" t="s">
        <v>310</v>
      </c>
      <c r="F36" s="1">
        <v>839</v>
      </c>
      <c r="G36" s="1">
        <v>216</v>
      </c>
      <c r="H36" s="1" t="s">
        <v>877</v>
      </c>
      <c r="I36" s="1" t="s">
        <v>877</v>
      </c>
      <c r="J36" s="1" t="s">
        <v>878</v>
      </c>
    </row>
    <row r="37" spans="1:10" x14ac:dyDescent="0.2">
      <c r="A37" s="1">
        <v>35</v>
      </c>
      <c r="B37" s="1" t="s">
        <v>997</v>
      </c>
      <c r="C37" s="1" t="s">
        <v>405</v>
      </c>
      <c r="D37" s="1">
        <v>751</v>
      </c>
      <c r="E37" s="1" t="s">
        <v>8</v>
      </c>
      <c r="F37" s="1" t="s">
        <v>8</v>
      </c>
      <c r="G37" s="1" t="s">
        <v>8</v>
      </c>
      <c r="H37" s="1" t="s">
        <v>877</v>
      </c>
      <c r="I37" s="1" t="s">
        <v>877</v>
      </c>
      <c r="J37" s="1" t="s">
        <v>878</v>
      </c>
    </row>
    <row r="38" spans="1:10" x14ac:dyDescent="0.2">
      <c r="A38" s="1">
        <v>36</v>
      </c>
      <c r="B38" s="1" t="s">
        <v>998</v>
      </c>
      <c r="C38" s="1" t="s">
        <v>8</v>
      </c>
      <c r="D38" s="1" t="s">
        <v>8</v>
      </c>
      <c r="E38" s="1" t="s">
        <v>649</v>
      </c>
      <c r="F38" s="1">
        <v>453</v>
      </c>
      <c r="G38" s="1" t="s">
        <v>8</v>
      </c>
      <c r="H38" s="1" t="s">
        <v>877</v>
      </c>
      <c r="I38" s="1" t="s">
        <v>877</v>
      </c>
      <c r="J38" s="1" t="s">
        <v>881</v>
      </c>
    </row>
    <row r="39" spans="1:10" x14ac:dyDescent="0.2">
      <c r="A39" s="1">
        <v>37</v>
      </c>
      <c r="B39" s="1" t="s">
        <v>917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918</v>
      </c>
      <c r="C40" s="1" t="s">
        <v>8</v>
      </c>
      <c r="D40" s="1" t="s">
        <v>8</v>
      </c>
      <c r="E40" s="1" t="s">
        <v>720</v>
      </c>
      <c r="F40" s="1">
        <v>236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913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933</v>
      </c>
      <c r="C42" s="1" t="s">
        <v>405</v>
      </c>
      <c r="D42" s="1">
        <v>751</v>
      </c>
      <c r="E42" s="1" t="s">
        <v>152</v>
      </c>
      <c r="F42" s="1">
        <v>1005</v>
      </c>
      <c r="G42" s="1">
        <v>253</v>
      </c>
      <c r="H42" s="1" t="s">
        <v>1060</v>
      </c>
      <c r="I42" s="1" t="s">
        <v>1078</v>
      </c>
      <c r="J42" s="1" t="s">
        <v>878</v>
      </c>
    </row>
    <row r="43" spans="1:10" x14ac:dyDescent="0.2">
      <c r="A43" s="1">
        <v>41</v>
      </c>
      <c r="B43" s="1" t="s">
        <v>1007</v>
      </c>
      <c r="C43" s="1" t="s">
        <v>8</v>
      </c>
      <c r="D43" s="1" t="s">
        <v>8</v>
      </c>
      <c r="E43" s="1" t="s">
        <v>720</v>
      </c>
      <c r="F43" s="1">
        <v>236</v>
      </c>
      <c r="G43" s="1" t="s">
        <v>8</v>
      </c>
      <c r="H43" s="1" t="s">
        <v>1059</v>
      </c>
      <c r="I43" s="1" t="s">
        <v>880</v>
      </c>
      <c r="J43" s="1" t="s">
        <v>881</v>
      </c>
    </row>
    <row r="44" spans="1:10" x14ac:dyDescent="0.2">
      <c r="A44" s="1">
        <v>42</v>
      </c>
      <c r="B44" s="1" t="s">
        <v>963</v>
      </c>
      <c r="C44" s="1" t="s">
        <v>528</v>
      </c>
      <c r="D44" s="1">
        <v>622</v>
      </c>
      <c r="E44" s="1" t="s">
        <v>525</v>
      </c>
      <c r="F44" s="1">
        <v>623</v>
      </c>
      <c r="G44" s="1">
        <v>0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901</v>
      </c>
      <c r="C45" s="1" t="s">
        <v>8</v>
      </c>
      <c r="D45" s="1" t="s">
        <v>8</v>
      </c>
      <c r="E45" s="1" t="s">
        <v>519</v>
      </c>
      <c r="F45" s="1">
        <v>626</v>
      </c>
      <c r="G45" s="1" t="s">
        <v>8</v>
      </c>
      <c r="H45" s="1" t="s">
        <v>1060</v>
      </c>
      <c r="I45" s="1" t="s">
        <v>1058</v>
      </c>
      <c r="J45" s="1" t="s">
        <v>881</v>
      </c>
    </row>
    <row r="46" spans="1:10" x14ac:dyDescent="0.2">
      <c r="A46" s="1">
        <v>44</v>
      </c>
      <c r="B46" s="1" t="s">
        <v>965</v>
      </c>
      <c r="C46" s="1" t="s">
        <v>8</v>
      </c>
      <c r="D46" s="1" t="s">
        <v>8</v>
      </c>
      <c r="E46" s="1" t="s">
        <v>711</v>
      </c>
      <c r="F46" s="1">
        <v>236</v>
      </c>
      <c r="G46" s="1" t="s">
        <v>8</v>
      </c>
      <c r="H46" s="1" t="s">
        <v>1060</v>
      </c>
      <c r="I46" s="1" t="s">
        <v>1058</v>
      </c>
      <c r="J46" s="1" t="s">
        <v>881</v>
      </c>
    </row>
    <row r="47" spans="1:10" x14ac:dyDescent="0.2">
      <c r="A47" s="1">
        <v>45</v>
      </c>
      <c r="B47" s="1" t="s">
        <v>972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996</v>
      </c>
      <c r="C48" s="1" t="s">
        <v>8</v>
      </c>
      <c r="D48" s="1" t="s">
        <v>8</v>
      </c>
      <c r="E48" s="1" t="s">
        <v>719</v>
      </c>
      <c r="F48" s="1">
        <v>236</v>
      </c>
      <c r="G48" s="1" t="s">
        <v>8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1015</v>
      </c>
      <c r="C49" s="1" t="s">
        <v>8</v>
      </c>
      <c r="D49" s="1" t="s">
        <v>8</v>
      </c>
      <c r="E49" s="1" t="s">
        <v>519</v>
      </c>
      <c r="F49" s="1">
        <v>626</v>
      </c>
      <c r="G49" s="1" t="s">
        <v>8</v>
      </c>
      <c r="H49" s="1" t="s">
        <v>1060</v>
      </c>
      <c r="I49" s="1" t="s">
        <v>1058</v>
      </c>
      <c r="J49" s="1" t="s">
        <v>881</v>
      </c>
    </row>
    <row r="50" spans="1:10" x14ac:dyDescent="0.2">
      <c r="A50" s="1">
        <v>48</v>
      </c>
      <c r="B50" s="1" t="s">
        <v>1026</v>
      </c>
      <c r="C50" s="1" t="s">
        <v>8</v>
      </c>
      <c r="D50" s="1" t="s">
        <v>8</v>
      </c>
      <c r="E50" s="1" t="s">
        <v>205</v>
      </c>
      <c r="F50" s="1">
        <v>955</v>
      </c>
      <c r="G50" s="1" t="s">
        <v>8</v>
      </c>
      <c r="H50" s="1" t="s">
        <v>1059</v>
      </c>
      <c r="I50" s="1" t="s">
        <v>880</v>
      </c>
      <c r="J50" s="1" t="s">
        <v>881</v>
      </c>
    </row>
    <row r="51" spans="1:10" x14ac:dyDescent="0.2">
      <c r="A51" s="1">
        <v>49</v>
      </c>
      <c r="B51" s="1" t="s">
        <v>1033</v>
      </c>
      <c r="C51" s="1" t="s">
        <v>8</v>
      </c>
      <c r="D51" s="1" t="s">
        <v>8</v>
      </c>
      <c r="E51" s="1" t="s">
        <v>764</v>
      </c>
      <c r="F51" s="1">
        <v>157</v>
      </c>
      <c r="G51" s="1" t="s">
        <v>8</v>
      </c>
      <c r="H51" s="1" t="s">
        <v>1059</v>
      </c>
      <c r="I51" s="1" t="s">
        <v>880</v>
      </c>
      <c r="J51" s="1" t="s">
        <v>881</v>
      </c>
    </row>
    <row r="52" spans="1:10" x14ac:dyDescent="0.2">
      <c r="A52" s="1">
        <v>50</v>
      </c>
      <c r="B52" s="1" t="s">
        <v>1033</v>
      </c>
      <c r="C52" s="1" t="s">
        <v>348</v>
      </c>
      <c r="D52" s="1">
        <v>815</v>
      </c>
      <c r="E52" s="1" t="s">
        <v>8</v>
      </c>
      <c r="F52" s="1" t="s">
        <v>8</v>
      </c>
      <c r="G52" s="1" t="s">
        <v>8</v>
      </c>
      <c r="H52" s="1" t="s">
        <v>1059</v>
      </c>
      <c r="I52" s="1" t="s">
        <v>880</v>
      </c>
      <c r="J52" s="1" t="s">
        <v>881</v>
      </c>
    </row>
    <row r="53" spans="1:10" x14ac:dyDescent="0.2">
      <c r="A53" s="1">
        <v>51</v>
      </c>
      <c r="B53" s="1" t="s">
        <v>925</v>
      </c>
      <c r="C53" s="1" t="s">
        <v>528</v>
      </c>
      <c r="D53" s="1">
        <v>622</v>
      </c>
      <c r="E53" s="1" t="s">
        <v>525</v>
      </c>
      <c r="F53" s="1">
        <v>623</v>
      </c>
      <c r="G53" s="1">
        <v>0</v>
      </c>
      <c r="H53" s="1" t="s">
        <v>1059</v>
      </c>
      <c r="I53" s="1" t="s">
        <v>880</v>
      </c>
      <c r="J53" s="1" t="s">
        <v>881</v>
      </c>
    </row>
    <row r="54" spans="1:10" x14ac:dyDescent="0.2">
      <c r="A54" s="1">
        <v>52</v>
      </c>
      <c r="B54" s="1" t="s">
        <v>892</v>
      </c>
      <c r="C54" s="1" t="s">
        <v>8</v>
      </c>
      <c r="D54" s="1" t="s">
        <v>8</v>
      </c>
      <c r="E54" s="1" t="s">
        <v>205</v>
      </c>
      <c r="F54" s="1">
        <v>955</v>
      </c>
      <c r="G54" s="1" t="s">
        <v>8</v>
      </c>
      <c r="H54" s="1" t="s">
        <v>1059</v>
      </c>
      <c r="I54" s="1" t="s">
        <v>880</v>
      </c>
      <c r="J54" s="1" t="s">
        <v>881</v>
      </c>
    </row>
    <row r="55" spans="1:10" x14ac:dyDescent="0.2">
      <c r="A55" s="1">
        <v>53</v>
      </c>
      <c r="B55" s="1" t="s">
        <v>900</v>
      </c>
      <c r="C55" s="1" t="s">
        <v>8</v>
      </c>
      <c r="D55" s="1" t="s">
        <v>8</v>
      </c>
      <c r="E55" s="1" t="s">
        <v>720</v>
      </c>
      <c r="F55" s="1">
        <v>236</v>
      </c>
      <c r="G55" s="1" t="s">
        <v>8</v>
      </c>
      <c r="H55" s="1" t="s">
        <v>1059</v>
      </c>
      <c r="I55" s="1" t="s">
        <v>880</v>
      </c>
      <c r="J55" s="1" t="s">
        <v>881</v>
      </c>
    </row>
    <row r="56" spans="1:10" x14ac:dyDescent="0.2">
      <c r="A56" s="1">
        <v>54</v>
      </c>
      <c r="B56" s="1" t="s">
        <v>1130</v>
      </c>
      <c r="C56" s="1" t="s">
        <v>657</v>
      </c>
      <c r="D56" s="1">
        <v>410</v>
      </c>
      <c r="E56" s="1" t="s">
        <v>555</v>
      </c>
      <c r="F56" s="1">
        <v>551</v>
      </c>
      <c r="G56" s="1">
        <v>141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882</v>
      </c>
      <c r="C57" s="1" t="s">
        <v>240</v>
      </c>
      <c r="D57" s="1">
        <v>920</v>
      </c>
      <c r="E57" s="1" t="s">
        <v>143</v>
      </c>
      <c r="F57" s="1">
        <v>1020</v>
      </c>
      <c r="G57" s="1">
        <v>99</v>
      </c>
      <c r="H57" s="1" t="s">
        <v>1060</v>
      </c>
      <c r="I57" s="1" t="s">
        <v>1058</v>
      </c>
      <c r="J57" s="1" t="s">
        <v>878</v>
      </c>
    </row>
    <row r="58" spans="1:10" x14ac:dyDescent="0.2">
      <c r="A58" s="1">
        <v>56</v>
      </c>
      <c r="B58" s="1" t="s">
        <v>920</v>
      </c>
      <c r="C58" s="1" t="s">
        <v>672</v>
      </c>
      <c r="D58" s="1">
        <v>390</v>
      </c>
      <c r="E58" s="1" t="s">
        <v>136</v>
      </c>
      <c r="F58" s="1">
        <v>1027</v>
      </c>
      <c r="G58" s="1">
        <v>636</v>
      </c>
      <c r="H58" s="1" t="s">
        <v>1060</v>
      </c>
      <c r="I58" s="1" t="s">
        <v>1058</v>
      </c>
      <c r="J58" s="1" t="s">
        <v>881</v>
      </c>
    </row>
    <row r="59" spans="1:10" x14ac:dyDescent="0.2">
      <c r="A59" s="1">
        <v>57</v>
      </c>
      <c r="B59" s="1" t="s">
        <v>980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1059</v>
      </c>
      <c r="I59" s="1" t="s">
        <v>880</v>
      </c>
      <c r="J59" s="1" t="s">
        <v>881</v>
      </c>
    </row>
    <row r="60" spans="1:10" x14ac:dyDescent="0.2">
      <c r="A60" s="1">
        <v>58</v>
      </c>
      <c r="B60" s="1" t="s">
        <v>910</v>
      </c>
      <c r="C60" s="1" t="s">
        <v>143</v>
      </c>
      <c r="D60" s="1">
        <v>1020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876</v>
      </c>
      <c r="C61" s="1" t="s">
        <v>49</v>
      </c>
      <c r="D61" s="1">
        <v>1098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897</v>
      </c>
      <c r="C62" s="1" t="s">
        <v>8</v>
      </c>
      <c r="D62" s="1" t="s">
        <v>8</v>
      </c>
      <c r="E62" s="1" t="s">
        <v>400</v>
      </c>
      <c r="F62" s="1">
        <v>762</v>
      </c>
      <c r="G62" s="1" t="s">
        <v>8</v>
      </c>
      <c r="H62" s="1" t="s">
        <v>898</v>
      </c>
      <c r="I62" s="1" t="s">
        <v>1057</v>
      </c>
      <c r="J62" s="1" t="s">
        <v>881</v>
      </c>
    </row>
    <row r="63" spans="1:10" x14ac:dyDescent="0.2">
      <c r="A63" s="1">
        <v>61</v>
      </c>
      <c r="B63" s="1" t="s">
        <v>899</v>
      </c>
      <c r="C63" s="1" t="s">
        <v>672</v>
      </c>
      <c r="D63" s="1">
        <v>390</v>
      </c>
      <c r="E63" s="1" t="s">
        <v>656</v>
      </c>
      <c r="F63" s="1">
        <v>410</v>
      </c>
      <c r="G63" s="1">
        <v>19</v>
      </c>
      <c r="H63" s="1" t="s">
        <v>1059</v>
      </c>
      <c r="I63" s="1" t="s">
        <v>880</v>
      </c>
      <c r="J63" s="1" t="s">
        <v>881</v>
      </c>
    </row>
    <row r="64" spans="1:10" x14ac:dyDescent="0.2">
      <c r="A64" s="1">
        <v>62</v>
      </c>
      <c r="B64" s="1" t="s">
        <v>904</v>
      </c>
      <c r="C64" s="1" t="s">
        <v>672</v>
      </c>
      <c r="D64" s="1">
        <v>390</v>
      </c>
      <c r="E64" s="1" t="s">
        <v>136</v>
      </c>
      <c r="F64" s="1">
        <v>1027</v>
      </c>
      <c r="G64" s="1">
        <v>636</v>
      </c>
      <c r="H64" s="1" t="s">
        <v>1060</v>
      </c>
      <c r="I64" s="1" t="s">
        <v>1058</v>
      </c>
      <c r="J64" s="1" t="s">
        <v>878</v>
      </c>
    </row>
    <row r="65" spans="1:10" x14ac:dyDescent="0.2">
      <c r="A65" s="1">
        <v>63</v>
      </c>
      <c r="B65" s="1" t="s">
        <v>962</v>
      </c>
      <c r="C65" s="1" t="s">
        <v>244</v>
      </c>
      <c r="D65" s="1">
        <v>917</v>
      </c>
      <c r="E65" s="1" t="s">
        <v>8</v>
      </c>
      <c r="F65" s="1" t="s">
        <v>8</v>
      </c>
      <c r="G65" s="1" t="s">
        <v>8</v>
      </c>
      <c r="H65" s="1" t="s">
        <v>1060</v>
      </c>
      <c r="I65" s="1" t="s">
        <v>1058</v>
      </c>
      <c r="J65" s="1" t="s">
        <v>878</v>
      </c>
    </row>
    <row r="66" spans="1:10" x14ac:dyDescent="0.2">
      <c r="A66" s="1">
        <v>64</v>
      </c>
      <c r="B66" s="1" t="s">
        <v>922</v>
      </c>
      <c r="C66" s="1" t="s">
        <v>391</v>
      </c>
      <c r="D66" s="1">
        <v>768</v>
      </c>
      <c r="E66" s="1" t="s">
        <v>386</v>
      </c>
      <c r="F66" s="1">
        <v>774</v>
      </c>
      <c r="G66" s="1">
        <v>6</v>
      </c>
      <c r="H66" s="1" t="s">
        <v>898</v>
      </c>
      <c r="I66" s="1" t="s">
        <v>1057</v>
      </c>
      <c r="J66" s="1" t="s">
        <v>881</v>
      </c>
    </row>
    <row r="67" spans="1:10" x14ac:dyDescent="0.2">
      <c r="A67" s="1">
        <v>65</v>
      </c>
      <c r="B67" s="1" t="s">
        <v>926</v>
      </c>
      <c r="C67" s="1" t="s">
        <v>528</v>
      </c>
      <c r="D67" s="1">
        <v>622</v>
      </c>
      <c r="E67" s="1" t="s">
        <v>335</v>
      </c>
      <c r="F67" s="1">
        <v>831</v>
      </c>
      <c r="G67" s="1">
        <v>208</v>
      </c>
      <c r="H67" s="1" t="s">
        <v>1059</v>
      </c>
      <c r="I67" s="1" t="s">
        <v>884</v>
      </c>
      <c r="J67" s="1" t="s">
        <v>881</v>
      </c>
    </row>
    <row r="68" spans="1:10" x14ac:dyDescent="0.2">
      <c r="A68" s="1">
        <v>66</v>
      </c>
      <c r="B68" s="1" t="s">
        <v>985</v>
      </c>
      <c r="C68" s="1" t="s">
        <v>437</v>
      </c>
      <c r="D68" s="1">
        <v>698</v>
      </c>
      <c r="E68" s="1" t="s">
        <v>429</v>
      </c>
      <c r="F68" s="1">
        <v>720</v>
      </c>
      <c r="G68" s="1">
        <v>22</v>
      </c>
      <c r="H68" s="1" t="s">
        <v>1059</v>
      </c>
      <c r="I68" s="1" t="s">
        <v>884</v>
      </c>
      <c r="J68" s="1" t="s">
        <v>878</v>
      </c>
    </row>
    <row r="69" spans="1:10" x14ac:dyDescent="0.2">
      <c r="A69" s="1">
        <v>67</v>
      </c>
      <c r="B69" s="1" t="s">
        <v>1034</v>
      </c>
      <c r="C69" s="1" t="s">
        <v>143</v>
      </c>
      <c r="D69" s="1">
        <v>1020</v>
      </c>
      <c r="E69" s="1" t="s">
        <v>140</v>
      </c>
      <c r="F69" s="1">
        <v>1026</v>
      </c>
      <c r="G69" s="1">
        <v>5</v>
      </c>
      <c r="H69" s="1" t="s">
        <v>1059</v>
      </c>
      <c r="I69" s="1" t="s">
        <v>884</v>
      </c>
      <c r="J69" s="1" t="s">
        <v>881</v>
      </c>
    </row>
    <row r="70" spans="1:10" x14ac:dyDescent="0.2">
      <c r="A70" s="1">
        <v>68</v>
      </c>
      <c r="B70" s="1" t="s">
        <v>946</v>
      </c>
      <c r="C70" s="1" t="s">
        <v>143</v>
      </c>
      <c r="D70" s="1">
        <v>1020</v>
      </c>
      <c r="E70" s="1" t="s">
        <v>8</v>
      </c>
      <c r="F70" s="1" t="s">
        <v>8</v>
      </c>
      <c r="G70" s="1" t="s">
        <v>8</v>
      </c>
      <c r="H70" s="1" t="s">
        <v>1060</v>
      </c>
      <c r="I70" s="1" t="s">
        <v>1058</v>
      </c>
      <c r="J70" s="1" t="s">
        <v>878</v>
      </c>
    </row>
    <row r="71" spans="1:10" x14ac:dyDescent="0.2">
      <c r="A71" s="1">
        <v>69</v>
      </c>
      <c r="B71" s="1" t="s">
        <v>1177</v>
      </c>
      <c r="C71" s="1" t="s">
        <v>8</v>
      </c>
      <c r="D71" s="1" t="s">
        <v>8</v>
      </c>
      <c r="E71" s="1" t="s">
        <v>722</v>
      </c>
      <c r="F71" s="1">
        <v>236</v>
      </c>
      <c r="G71" s="1" t="s">
        <v>8</v>
      </c>
      <c r="H71" s="1" t="s">
        <v>1059</v>
      </c>
      <c r="I71" s="1" t="s">
        <v>880</v>
      </c>
      <c r="J71" s="1" t="s">
        <v>881</v>
      </c>
    </row>
    <row r="72" spans="1:10" x14ac:dyDescent="0.2">
      <c r="A72" s="1">
        <v>70</v>
      </c>
      <c r="B72" s="1" t="s">
        <v>1009</v>
      </c>
      <c r="C72" s="1" t="s">
        <v>672</v>
      </c>
      <c r="D72" s="1">
        <v>390</v>
      </c>
      <c r="E72" s="1" t="s">
        <v>656</v>
      </c>
      <c r="F72" s="1">
        <v>410</v>
      </c>
      <c r="G72" s="1">
        <v>19</v>
      </c>
      <c r="H72" s="1" t="s">
        <v>1059</v>
      </c>
      <c r="I72" s="1" t="s">
        <v>880</v>
      </c>
      <c r="J72" s="1" t="s">
        <v>881</v>
      </c>
    </row>
    <row r="73" spans="1:10" x14ac:dyDescent="0.2">
      <c r="A73" s="1">
        <v>71</v>
      </c>
      <c r="B73" s="1" t="s">
        <v>1030</v>
      </c>
      <c r="C73" s="1" t="s">
        <v>8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1059</v>
      </c>
      <c r="I73" s="1" t="s">
        <v>880</v>
      </c>
      <c r="J73" s="1" t="s">
        <v>881</v>
      </c>
    </row>
    <row r="74" spans="1:10" x14ac:dyDescent="0.2">
      <c r="A74" s="1">
        <v>72</v>
      </c>
      <c r="B74" s="1" t="s">
        <v>883</v>
      </c>
      <c r="C74" s="1" t="s">
        <v>528</v>
      </c>
      <c r="D74" s="1">
        <v>622</v>
      </c>
      <c r="E74" s="1" t="s">
        <v>525</v>
      </c>
      <c r="F74" s="1">
        <v>623</v>
      </c>
      <c r="G74" s="1">
        <v>0</v>
      </c>
      <c r="H74" s="1" t="s">
        <v>1059</v>
      </c>
      <c r="I74" s="1" t="s">
        <v>880</v>
      </c>
      <c r="J74" s="1" t="s">
        <v>881</v>
      </c>
    </row>
    <row r="75" spans="1:10" x14ac:dyDescent="0.2">
      <c r="A75" s="1">
        <v>73</v>
      </c>
      <c r="B75" s="1" t="s">
        <v>986</v>
      </c>
      <c r="C75" s="1" t="s">
        <v>437</v>
      </c>
      <c r="D75" s="1">
        <v>698</v>
      </c>
      <c r="E75" s="1" t="s">
        <v>429</v>
      </c>
      <c r="F75" s="1">
        <v>720</v>
      </c>
      <c r="G75" s="1">
        <v>22</v>
      </c>
      <c r="H75" s="1" t="s">
        <v>1059</v>
      </c>
      <c r="I75" s="1" t="s">
        <v>884</v>
      </c>
      <c r="J75" s="1" t="s">
        <v>878</v>
      </c>
    </row>
    <row r="76" spans="1:10" x14ac:dyDescent="0.2">
      <c r="A76" s="1">
        <v>74</v>
      </c>
      <c r="B76" s="1" t="s">
        <v>977</v>
      </c>
      <c r="C76" s="1" t="s">
        <v>8</v>
      </c>
      <c r="D76" s="1" t="s">
        <v>8</v>
      </c>
      <c r="E76" s="1" t="s">
        <v>34</v>
      </c>
      <c r="F76" s="1">
        <v>1124</v>
      </c>
      <c r="G76" s="1" t="s">
        <v>8</v>
      </c>
      <c r="H76" s="1" t="s">
        <v>1059</v>
      </c>
      <c r="I76" s="1" t="s">
        <v>884</v>
      </c>
      <c r="J76" s="1" t="s">
        <v>878</v>
      </c>
    </row>
    <row r="77" spans="1:10" x14ac:dyDescent="0.2">
      <c r="A77" s="1">
        <v>75</v>
      </c>
      <c r="B77" s="1" t="s">
        <v>1024</v>
      </c>
      <c r="C77" s="1" t="s">
        <v>8</v>
      </c>
      <c r="D77" s="1" t="s">
        <v>8</v>
      </c>
      <c r="E77" s="1" t="s">
        <v>125</v>
      </c>
      <c r="F77" s="1">
        <v>1053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991</v>
      </c>
      <c r="C78" s="1" t="s">
        <v>8</v>
      </c>
      <c r="D78" s="1" t="s">
        <v>8</v>
      </c>
      <c r="E78" s="1" t="s">
        <v>511</v>
      </c>
      <c r="F78" s="1">
        <v>629</v>
      </c>
      <c r="G78" s="1" t="s">
        <v>8</v>
      </c>
      <c r="H78" s="1" t="s">
        <v>1060</v>
      </c>
      <c r="I78" s="1" t="s">
        <v>1058</v>
      </c>
      <c r="J78" s="1" t="s">
        <v>881</v>
      </c>
    </row>
    <row r="79" spans="1:10" x14ac:dyDescent="0.2">
      <c r="A79" s="1">
        <v>77</v>
      </c>
      <c r="B79" s="1" t="s">
        <v>1029</v>
      </c>
      <c r="C79" s="1" t="s">
        <v>746</v>
      </c>
      <c r="D79" s="1">
        <v>201</v>
      </c>
      <c r="E79" s="1" t="s">
        <v>666</v>
      </c>
      <c r="F79" s="1">
        <v>404</v>
      </c>
      <c r="G79" s="1">
        <v>203</v>
      </c>
      <c r="H79" s="1" t="s">
        <v>1059</v>
      </c>
      <c r="I79" s="1" t="s">
        <v>884</v>
      </c>
      <c r="J79" s="1" t="s">
        <v>881</v>
      </c>
    </row>
    <row r="80" spans="1:10" x14ac:dyDescent="0.2">
      <c r="A80" s="1">
        <v>78</v>
      </c>
      <c r="B80" s="1" t="s">
        <v>893</v>
      </c>
      <c r="C80" s="1" t="s">
        <v>240</v>
      </c>
      <c r="D80" s="1">
        <v>920</v>
      </c>
      <c r="E80" s="1" t="s">
        <v>230</v>
      </c>
      <c r="F80" s="1">
        <v>936</v>
      </c>
      <c r="G80" s="1">
        <v>15</v>
      </c>
      <c r="H80" s="1" t="s">
        <v>1059</v>
      </c>
      <c r="I80" s="1" t="s">
        <v>884</v>
      </c>
      <c r="J80" s="1" t="s">
        <v>881</v>
      </c>
    </row>
    <row r="81" spans="1:10" x14ac:dyDescent="0.2">
      <c r="A81" s="1">
        <v>79</v>
      </c>
      <c r="B81" s="1" t="s">
        <v>1028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1060</v>
      </c>
      <c r="I81" s="1" t="s">
        <v>1058</v>
      </c>
      <c r="J81" s="1" t="s">
        <v>878</v>
      </c>
    </row>
    <row r="82" spans="1:10" x14ac:dyDescent="0.2">
      <c r="A82" s="1">
        <v>80</v>
      </c>
      <c r="B82" s="1" t="s">
        <v>1013</v>
      </c>
      <c r="C82" s="1" t="s">
        <v>8</v>
      </c>
      <c r="D82" s="1" t="s">
        <v>8</v>
      </c>
      <c r="E82" s="1" t="s">
        <v>528</v>
      </c>
      <c r="F82" s="1">
        <v>622</v>
      </c>
      <c r="G82" s="1" t="s">
        <v>8</v>
      </c>
      <c r="H82" s="1" t="s">
        <v>877</v>
      </c>
      <c r="I82" s="1" t="s">
        <v>877</v>
      </c>
      <c r="J82" s="1" t="s">
        <v>881</v>
      </c>
    </row>
    <row r="83" spans="1:10" x14ac:dyDescent="0.2">
      <c r="A83" s="1">
        <v>81</v>
      </c>
      <c r="B83" s="1" t="s">
        <v>949</v>
      </c>
      <c r="C83" s="1" t="s">
        <v>8</v>
      </c>
      <c r="D83" s="1" t="s">
        <v>8</v>
      </c>
      <c r="E83" s="1" t="s">
        <v>511</v>
      </c>
      <c r="F83" s="1">
        <v>629</v>
      </c>
      <c r="G83" s="1" t="s">
        <v>8</v>
      </c>
      <c r="H83" s="1" t="s">
        <v>1060</v>
      </c>
      <c r="I83" s="1" t="s">
        <v>1058</v>
      </c>
      <c r="J83" s="1" t="s">
        <v>881</v>
      </c>
    </row>
    <row r="84" spans="1:10" x14ac:dyDescent="0.2">
      <c r="A84" s="1">
        <v>82</v>
      </c>
      <c r="B84" s="1" t="s">
        <v>1018</v>
      </c>
      <c r="C84" s="1" t="s">
        <v>528</v>
      </c>
      <c r="D84" s="1">
        <v>622</v>
      </c>
      <c r="E84" s="1" t="s">
        <v>525</v>
      </c>
      <c r="F84" s="1">
        <v>623</v>
      </c>
      <c r="G84" s="1">
        <v>0</v>
      </c>
      <c r="H84" s="1" t="s">
        <v>1059</v>
      </c>
      <c r="I84" s="1" t="s">
        <v>880</v>
      </c>
      <c r="J84" s="1" t="s">
        <v>881</v>
      </c>
    </row>
    <row r="85" spans="1:10" x14ac:dyDescent="0.2">
      <c r="A85" s="1">
        <v>83</v>
      </c>
      <c r="B85" s="1" t="s">
        <v>961</v>
      </c>
      <c r="C85" s="1" t="s">
        <v>868</v>
      </c>
      <c r="D85" s="1">
        <v>11</v>
      </c>
      <c r="E85" s="1" t="s">
        <v>835</v>
      </c>
      <c r="F85" s="1">
        <v>26</v>
      </c>
      <c r="G85" s="1">
        <v>14</v>
      </c>
      <c r="H85" s="1" t="s">
        <v>1059</v>
      </c>
      <c r="I85" s="1" t="s">
        <v>884</v>
      </c>
      <c r="J85" s="1" t="s">
        <v>878</v>
      </c>
    </row>
    <row r="86" spans="1:10" x14ac:dyDescent="0.2">
      <c r="A86" s="1">
        <v>84</v>
      </c>
      <c r="B86" s="1" t="s">
        <v>935</v>
      </c>
      <c r="C86" s="1" t="s">
        <v>8</v>
      </c>
      <c r="D86" s="1" t="s">
        <v>8</v>
      </c>
      <c r="E86" s="1" t="s">
        <v>8</v>
      </c>
      <c r="F86" s="1" t="s">
        <v>8</v>
      </c>
      <c r="G86" s="1" t="s">
        <v>8</v>
      </c>
      <c r="H86" s="1" t="s">
        <v>877</v>
      </c>
      <c r="I86" s="1" t="s">
        <v>877</v>
      </c>
      <c r="J86" s="1" t="s">
        <v>878</v>
      </c>
    </row>
    <row r="87" spans="1:10" x14ac:dyDescent="0.2">
      <c r="A87" s="1">
        <v>85</v>
      </c>
      <c r="B87" s="1" t="s">
        <v>990</v>
      </c>
      <c r="C87" s="1" t="s">
        <v>528</v>
      </c>
      <c r="D87" s="1">
        <v>622</v>
      </c>
      <c r="E87" s="1" t="s">
        <v>335</v>
      </c>
      <c r="F87" s="1">
        <v>831</v>
      </c>
      <c r="G87" s="1">
        <v>208</v>
      </c>
      <c r="H87" s="1" t="s">
        <v>1059</v>
      </c>
      <c r="I87" s="1" t="s">
        <v>884</v>
      </c>
      <c r="J87" s="1" t="s">
        <v>881</v>
      </c>
    </row>
    <row r="88" spans="1:10" x14ac:dyDescent="0.2">
      <c r="A88" s="1">
        <v>86</v>
      </c>
      <c r="B88" s="1" t="s">
        <v>1023</v>
      </c>
      <c r="C88" s="1" t="s">
        <v>519</v>
      </c>
      <c r="D88" s="1">
        <v>626</v>
      </c>
      <c r="E88" s="1" t="s">
        <v>518</v>
      </c>
      <c r="F88" s="1">
        <v>627</v>
      </c>
      <c r="G88" s="1">
        <v>0</v>
      </c>
      <c r="H88" s="1" t="s">
        <v>1059</v>
      </c>
      <c r="I88" s="1" t="s">
        <v>880</v>
      </c>
      <c r="J88" s="1" t="s">
        <v>881</v>
      </c>
    </row>
    <row r="89" spans="1:10" x14ac:dyDescent="0.2">
      <c r="A89" s="1">
        <v>87</v>
      </c>
      <c r="B89" s="1" t="s">
        <v>968</v>
      </c>
      <c r="C89" s="1" t="s">
        <v>437</v>
      </c>
      <c r="D89" s="1">
        <v>698</v>
      </c>
      <c r="E89" s="1" t="s">
        <v>429</v>
      </c>
      <c r="F89" s="1">
        <v>720</v>
      </c>
      <c r="G89" s="1">
        <v>22</v>
      </c>
      <c r="H89" s="1" t="s">
        <v>1059</v>
      </c>
      <c r="I89" s="1" t="s">
        <v>884</v>
      </c>
      <c r="J89" s="1" t="s">
        <v>878</v>
      </c>
    </row>
    <row r="90" spans="1:10" x14ac:dyDescent="0.2">
      <c r="A90" s="1">
        <v>88</v>
      </c>
      <c r="B90" s="1" t="s">
        <v>934</v>
      </c>
      <c r="C90" s="1" t="s">
        <v>8</v>
      </c>
      <c r="D90" s="1" t="s">
        <v>8</v>
      </c>
      <c r="E90" s="1" t="s">
        <v>8</v>
      </c>
      <c r="F90" s="1" t="s">
        <v>8</v>
      </c>
      <c r="G90" s="1" t="s">
        <v>8</v>
      </c>
      <c r="H90" s="1" t="s">
        <v>1060</v>
      </c>
      <c r="I90" s="1" t="s">
        <v>1078</v>
      </c>
      <c r="J90" s="1" t="s">
        <v>878</v>
      </c>
    </row>
    <row r="91" spans="1:10" x14ac:dyDescent="0.2">
      <c r="A91" s="1">
        <v>89</v>
      </c>
      <c r="B91" s="1" t="s">
        <v>952</v>
      </c>
      <c r="C91" s="1" t="s">
        <v>8</v>
      </c>
      <c r="D91" s="1" t="s">
        <v>8</v>
      </c>
      <c r="E91" s="1" t="s">
        <v>143</v>
      </c>
      <c r="F91" s="1">
        <v>1020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1014</v>
      </c>
      <c r="C92" s="1" t="s">
        <v>8</v>
      </c>
      <c r="D92" s="1" t="s">
        <v>8</v>
      </c>
      <c r="E92" s="1" t="s">
        <v>719</v>
      </c>
      <c r="F92" s="1">
        <v>236</v>
      </c>
      <c r="G92" s="1" t="s">
        <v>8</v>
      </c>
      <c r="H92" s="1" t="s">
        <v>1059</v>
      </c>
      <c r="I92" s="1" t="s">
        <v>880</v>
      </c>
      <c r="J92" s="1" t="s">
        <v>881</v>
      </c>
    </row>
    <row r="93" spans="1:10" x14ac:dyDescent="0.2">
      <c r="A93" s="1">
        <v>91</v>
      </c>
      <c r="B93" s="1" t="s">
        <v>930</v>
      </c>
      <c r="C93" s="1" t="s">
        <v>8</v>
      </c>
      <c r="D93" s="1" t="s">
        <v>8</v>
      </c>
      <c r="E93" s="1" t="s">
        <v>747</v>
      </c>
      <c r="F93" s="1">
        <v>180</v>
      </c>
      <c r="G93" s="1" t="s">
        <v>8</v>
      </c>
      <c r="H93" s="1" t="s">
        <v>1059</v>
      </c>
      <c r="I93" s="1" t="s">
        <v>884</v>
      </c>
      <c r="J93" s="1" t="s">
        <v>881</v>
      </c>
    </row>
    <row r="94" spans="1:10" x14ac:dyDescent="0.2">
      <c r="A94" s="1">
        <v>92</v>
      </c>
      <c r="B94" s="1" t="s">
        <v>979</v>
      </c>
      <c r="C94" s="1" t="s">
        <v>8</v>
      </c>
      <c r="D94" s="1" t="s">
        <v>8</v>
      </c>
      <c r="E94" s="1" t="s">
        <v>723</v>
      </c>
      <c r="F94" s="1">
        <v>236</v>
      </c>
      <c r="G94" s="1" t="s">
        <v>8</v>
      </c>
      <c r="H94" s="1" t="s">
        <v>1059</v>
      </c>
      <c r="I94" s="1" t="s">
        <v>884</v>
      </c>
      <c r="J94" s="1" t="s">
        <v>881</v>
      </c>
    </row>
    <row r="95" spans="1:10" x14ac:dyDescent="0.2">
      <c r="A95" s="1">
        <v>93</v>
      </c>
      <c r="B95" s="1" t="s">
        <v>940</v>
      </c>
      <c r="C95" s="1" t="s">
        <v>528</v>
      </c>
      <c r="D95" s="1">
        <v>622</v>
      </c>
      <c r="E95" s="1" t="s">
        <v>525</v>
      </c>
      <c r="F95" s="1">
        <v>623</v>
      </c>
      <c r="G95" s="1">
        <v>0</v>
      </c>
      <c r="H95" s="1" t="s">
        <v>1059</v>
      </c>
      <c r="I95" s="1" t="s">
        <v>880</v>
      </c>
      <c r="J95" s="1" t="s">
        <v>881</v>
      </c>
    </row>
    <row r="96" spans="1:10" x14ac:dyDescent="0.2">
      <c r="A96" s="1">
        <v>94</v>
      </c>
      <c r="B96" s="1" t="s">
        <v>954</v>
      </c>
      <c r="C96" s="1" t="s">
        <v>810</v>
      </c>
      <c r="D96" s="1">
        <v>33</v>
      </c>
      <c r="E96" s="1" t="s">
        <v>400</v>
      </c>
      <c r="F96" s="1">
        <v>762</v>
      </c>
      <c r="G96" s="1">
        <v>728</v>
      </c>
      <c r="H96" s="1" t="s">
        <v>898</v>
      </c>
      <c r="I96" s="1" t="s">
        <v>1057</v>
      </c>
      <c r="J96" s="1" t="s">
        <v>881</v>
      </c>
    </row>
    <row r="97" spans="1:10" x14ac:dyDescent="0.2">
      <c r="A97" s="1">
        <v>95</v>
      </c>
      <c r="B97" s="1" t="s">
        <v>1005</v>
      </c>
      <c r="C97" s="1" t="s">
        <v>528</v>
      </c>
      <c r="D97" s="1">
        <v>622</v>
      </c>
      <c r="E97" s="1" t="s">
        <v>525</v>
      </c>
      <c r="F97" s="1">
        <v>623</v>
      </c>
      <c r="G97" s="1">
        <v>0</v>
      </c>
      <c r="H97" s="1" t="s">
        <v>1059</v>
      </c>
      <c r="I97" s="1" t="s">
        <v>880</v>
      </c>
      <c r="J97" s="1" t="s">
        <v>881</v>
      </c>
    </row>
    <row r="98" spans="1:10" x14ac:dyDescent="0.2">
      <c r="A98" s="1">
        <v>96</v>
      </c>
      <c r="B98" s="1" t="s">
        <v>928</v>
      </c>
      <c r="C98" s="1" t="s">
        <v>8</v>
      </c>
      <c r="D98" s="1" t="s">
        <v>8</v>
      </c>
      <c r="E98" s="1" t="s">
        <v>495</v>
      </c>
      <c r="F98" s="1">
        <v>636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907</v>
      </c>
      <c r="C99" s="1" t="s">
        <v>437</v>
      </c>
      <c r="D99" s="1">
        <v>698</v>
      </c>
      <c r="E99" s="1" t="s">
        <v>429</v>
      </c>
      <c r="F99" s="1">
        <v>720</v>
      </c>
      <c r="G99" s="1">
        <v>22</v>
      </c>
      <c r="H99" s="1" t="s">
        <v>1059</v>
      </c>
      <c r="I99" s="1" t="s">
        <v>884</v>
      </c>
      <c r="J99" s="1" t="s">
        <v>878</v>
      </c>
    </row>
    <row r="100" spans="1:10" x14ac:dyDescent="0.2">
      <c r="A100" s="1">
        <v>98</v>
      </c>
      <c r="B100" s="1" t="s">
        <v>1019</v>
      </c>
      <c r="C100" s="1" t="s">
        <v>404</v>
      </c>
      <c r="D100" s="1">
        <v>753</v>
      </c>
      <c r="E100" s="1" t="s">
        <v>172</v>
      </c>
      <c r="F100" s="1">
        <v>975</v>
      </c>
      <c r="G100" s="1">
        <v>222</v>
      </c>
      <c r="H100" s="1" t="s">
        <v>1060</v>
      </c>
      <c r="I100" s="1" t="s">
        <v>1078</v>
      </c>
      <c r="J100" s="1" t="s">
        <v>881</v>
      </c>
    </row>
    <row r="101" spans="1:10" x14ac:dyDescent="0.2">
      <c r="A101" s="1">
        <v>99</v>
      </c>
      <c r="B101" s="1" t="s">
        <v>887</v>
      </c>
      <c r="C101" s="1" t="s">
        <v>672</v>
      </c>
      <c r="D101" s="1">
        <v>390</v>
      </c>
      <c r="E101" s="1" t="s">
        <v>136</v>
      </c>
      <c r="F101" s="1">
        <v>1027</v>
      </c>
      <c r="G101" s="1">
        <v>636</v>
      </c>
      <c r="H101" s="1" t="s">
        <v>1060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896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1059</v>
      </c>
      <c r="I102" s="1" t="s">
        <v>880</v>
      </c>
      <c r="J102" s="1" t="s">
        <v>881</v>
      </c>
    </row>
    <row r="103" spans="1:10" x14ac:dyDescent="0.2">
      <c r="A103" s="1">
        <v>101</v>
      </c>
      <c r="B103" s="1" t="s">
        <v>959</v>
      </c>
      <c r="C103" s="1" t="s">
        <v>8</v>
      </c>
      <c r="D103" s="1" t="s">
        <v>8</v>
      </c>
      <c r="E103" s="1" t="s">
        <v>34</v>
      </c>
      <c r="F103" s="1">
        <v>1124</v>
      </c>
      <c r="G103" s="1" t="s">
        <v>8</v>
      </c>
      <c r="H103" s="1" t="s">
        <v>1059</v>
      </c>
      <c r="I103" s="1" t="s">
        <v>884</v>
      </c>
      <c r="J103" s="1" t="s">
        <v>878</v>
      </c>
    </row>
    <row r="104" spans="1:10" x14ac:dyDescent="0.2">
      <c r="A104" s="1">
        <v>102</v>
      </c>
      <c r="B104" s="1" t="s">
        <v>939</v>
      </c>
      <c r="C104" s="1" t="s">
        <v>8</v>
      </c>
      <c r="D104" s="1" t="s">
        <v>8</v>
      </c>
      <c r="E104" s="1" t="s">
        <v>511</v>
      </c>
      <c r="F104" s="1">
        <v>629</v>
      </c>
      <c r="G104" s="1" t="s">
        <v>8</v>
      </c>
      <c r="H104" s="1" t="s">
        <v>1060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924</v>
      </c>
      <c r="C105" s="1" t="s">
        <v>519</v>
      </c>
      <c r="D105" s="1">
        <v>626</v>
      </c>
      <c r="E105" s="1" t="s">
        <v>518</v>
      </c>
      <c r="F105" s="1">
        <v>627</v>
      </c>
      <c r="G105" s="1">
        <v>0</v>
      </c>
      <c r="H105" s="1" t="s">
        <v>1059</v>
      </c>
      <c r="I105" s="1" t="s">
        <v>880</v>
      </c>
      <c r="J105" s="1" t="s">
        <v>881</v>
      </c>
    </row>
    <row r="106" spans="1:10" x14ac:dyDescent="0.2">
      <c r="A106" s="1">
        <v>104</v>
      </c>
      <c r="B106" s="1" t="s">
        <v>974</v>
      </c>
      <c r="C106" s="1" t="s">
        <v>810</v>
      </c>
      <c r="D106" s="1">
        <v>33</v>
      </c>
      <c r="E106" s="1" t="s">
        <v>365</v>
      </c>
      <c r="F106" s="1">
        <v>803</v>
      </c>
      <c r="G106" s="1">
        <v>769</v>
      </c>
      <c r="H106" s="1" t="s">
        <v>877</v>
      </c>
      <c r="I106" s="1" t="s">
        <v>877</v>
      </c>
      <c r="J106" s="1" t="s">
        <v>881</v>
      </c>
    </row>
    <row r="107" spans="1:10" x14ac:dyDescent="0.2">
      <c r="A107" s="1">
        <v>105</v>
      </c>
      <c r="B107" s="1" t="s">
        <v>894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877</v>
      </c>
      <c r="I107" s="1" t="s">
        <v>877</v>
      </c>
      <c r="J107" s="1" t="s">
        <v>878</v>
      </c>
    </row>
    <row r="108" spans="1:10" x14ac:dyDescent="0.2">
      <c r="A108" s="1">
        <v>106</v>
      </c>
      <c r="B108" s="1" t="s">
        <v>923</v>
      </c>
      <c r="C108" s="1" t="s">
        <v>8</v>
      </c>
      <c r="D108" s="1" t="s">
        <v>8</v>
      </c>
      <c r="E108" s="1" t="s">
        <v>511</v>
      </c>
      <c r="F108" s="1">
        <v>629</v>
      </c>
      <c r="G108" s="1" t="s">
        <v>8</v>
      </c>
      <c r="H108" s="1" t="s">
        <v>1060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1000</v>
      </c>
      <c r="C109" s="1" t="s">
        <v>8</v>
      </c>
      <c r="D109" s="1" t="s">
        <v>8</v>
      </c>
      <c r="E109" s="1" t="s">
        <v>8</v>
      </c>
      <c r="F109" s="1" t="s">
        <v>8</v>
      </c>
      <c r="G109" s="1" t="s">
        <v>8</v>
      </c>
      <c r="H109" s="1" t="s">
        <v>877</v>
      </c>
      <c r="I109" s="1" t="s">
        <v>877</v>
      </c>
      <c r="J109" s="1" t="s">
        <v>878</v>
      </c>
    </row>
    <row r="110" spans="1:10" x14ac:dyDescent="0.2">
      <c r="A110" s="1">
        <v>108</v>
      </c>
      <c r="B110" s="1" t="s">
        <v>969</v>
      </c>
      <c r="C110" s="1" t="s">
        <v>8</v>
      </c>
      <c r="D110" s="1" t="s">
        <v>8</v>
      </c>
      <c r="E110" s="1" t="s">
        <v>649</v>
      </c>
      <c r="F110" s="1">
        <v>453</v>
      </c>
      <c r="G110" s="1" t="s">
        <v>8</v>
      </c>
      <c r="H110" s="1" t="s">
        <v>877</v>
      </c>
      <c r="I110" s="1" t="s">
        <v>877</v>
      </c>
      <c r="J110" s="1" t="s">
        <v>881</v>
      </c>
    </row>
    <row r="111" spans="1:10" x14ac:dyDescent="0.2">
      <c r="A111" s="1">
        <v>109</v>
      </c>
      <c r="B111" s="1" t="s">
        <v>895</v>
      </c>
      <c r="C111" s="1" t="s">
        <v>8</v>
      </c>
      <c r="D111" s="1" t="s">
        <v>8</v>
      </c>
      <c r="E111" s="1" t="s">
        <v>672</v>
      </c>
      <c r="F111" s="1">
        <v>390</v>
      </c>
      <c r="G111" s="1" t="s">
        <v>8</v>
      </c>
      <c r="H111" s="1" t="s">
        <v>877</v>
      </c>
      <c r="I111" s="1" t="s">
        <v>877</v>
      </c>
      <c r="J111" s="1" t="s">
        <v>878</v>
      </c>
    </row>
    <row r="112" spans="1:10" x14ac:dyDescent="0.2">
      <c r="A112" s="1">
        <v>110</v>
      </c>
      <c r="B112" s="1" t="s">
        <v>886</v>
      </c>
      <c r="C112" s="1" t="s">
        <v>672</v>
      </c>
      <c r="D112" s="1">
        <v>390</v>
      </c>
      <c r="E112" s="1" t="s">
        <v>656</v>
      </c>
      <c r="F112" s="1">
        <v>410</v>
      </c>
      <c r="G112" s="1">
        <v>19</v>
      </c>
      <c r="H112" s="1" t="s">
        <v>1059</v>
      </c>
      <c r="I112" s="1" t="s">
        <v>880</v>
      </c>
      <c r="J112" s="1" t="s">
        <v>881</v>
      </c>
    </row>
    <row r="113" spans="1:10" x14ac:dyDescent="0.2">
      <c r="A113" s="1">
        <v>111</v>
      </c>
      <c r="B113" s="1" t="s">
        <v>905</v>
      </c>
      <c r="C113" s="1" t="s">
        <v>382</v>
      </c>
      <c r="D113" s="1">
        <v>787</v>
      </c>
      <c r="E113" s="1" t="s">
        <v>381</v>
      </c>
      <c r="F113" s="1">
        <v>787</v>
      </c>
      <c r="G113" s="1">
        <v>0</v>
      </c>
      <c r="H113" s="1" t="s">
        <v>1059</v>
      </c>
      <c r="I113" s="1" t="s">
        <v>884</v>
      </c>
      <c r="J113" s="1" t="s">
        <v>881</v>
      </c>
    </row>
    <row r="114" spans="1:10" x14ac:dyDescent="0.2">
      <c r="A114" s="1">
        <v>112</v>
      </c>
      <c r="B114" s="1" t="s">
        <v>906</v>
      </c>
      <c r="C114" s="1" t="s">
        <v>143</v>
      </c>
      <c r="D114" s="1">
        <v>1020</v>
      </c>
      <c r="E114" s="1" t="s">
        <v>8</v>
      </c>
      <c r="F114" s="1" t="s">
        <v>8</v>
      </c>
      <c r="G114" s="1" t="s">
        <v>8</v>
      </c>
      <c r="H114" s="1" t="s">
        <v>1060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973</v>
      </c>
      <c r="C115" s="1" t="s">
        <v>8</v>
      </c>
      <c r="D115" s="1" t="s">
        <v>8</v>
      </c>
      <c r="E115" s="1" t="s">
        <v>721</v>
      </c>
      <c r="F115" s="1">
        <v>236</v>
      </c>
      <c r="G115" s="1" t="s">
        <v>8</v>
      </c>
      <c r="H115" s="1" t="s">
        <v>1059</v>
      </c>
      <c r="I115" s="1" t="s">
        <v>880</v>
      </c>
      <c r="J115" s="1" t="s">
        <v>881</v>
      </c>
    </row>
    <row r="116" spans="1:10" x14ac:dyDescent="0.2">
      <c r="A116" s="1">
        <v>114</v>
      </c>
      <c r="B116" s="1" t="s">
        <v>1001</v>
      </c>
      <c r="C116" s="1" t="s">
        <v>8</v>
      </c>
      <c r="D116" s="1" t="s">
        <v>8</v>
      </c>
      <c r="E116" s="1" t="s">
        <v>8</v>
      </c>
      <c r="F116" s="1" t="s">
        <v>8</v>
      </c>
      <c r="G116" s="1" t="s">
        <v>8</v>
      </c>
      <c r="H116" s="1" t="s">
        <v>877</v>
      </c>
      <c r="I116" s="1" t="s">
        <v>877</v>
      </c>
      <c r="J116" s="1" t="s">
        <v>878</v>
      </c>
    </row>
    <row r="117" spans="1:10" x14ac:dyDescent="0.2">
      <c r="A117" s="1">
        <v>115</v>
      </c>
      <c r="B117" s="1" t="s">
        <v>1006</v>
      </c>
      <c r="C117" s="1" t="s">
        <v>8</v>
      </c>
      <c r="D117" s="1" t="s">
        <v>8</v>
      </c>
      <c r="E117" s="1" t="s">
        <v>8</v>
      </c>
      <c r="F117" s="1" t="s">
        <v>8</v>
      </c>
      <c r="G117" s="1" t="s">
        <v>8</v>
      </c>
      <c r="H117" s="1" t="s">
        <v>1060</v>
      </c>
      <c r="I117" s="1" t="s">
        <v>1058</v>
      </c>
      <c r="J117" s="1" t="s">
        <v>881</v>
      </c>
    </row>
    <row r="118" spans="1:10" x14ac:dyDescent="0.2">
      <c r="A118" s="1">
        <v>116</v>
      </c>
      <c r="B118" s="1" t="s">
        <v>970</v>
      </c>
      <c r="C118" s="1" t="s">
        <v>8</v>
      </c>
      <c r="D118" s="1" t="s">
        <v>8</v>
      </c>
      <c r="E118" s="1" t="s">
        <v>711</v>
      </c>
      <c r="F118" s="1">
        <v>236</v>
      </c>
      <c r="G118" s="1" t="s">
        <v>8</v>
      </c>
      <c r="H118" s="1" t="s">
        <v>1060</v>
      </c>
      <c r="I118" s="1" t="s">
        <v>1058</v>
      </c>
      <c r="J118" s="1" t="s">
        <v>881</v>
      </c>
    </row>
    <row r="119" spans="1:10" x14ac:dyDescent="0.2">
      <c r="A119" s="1">
        <v>117</v>
      </c>
      <c r="B119" s="1" t="s">
        <v>885</v>
      </c>
      <c r="C119" s="1" t="s">
        <v>140</v>
      </c>
      <c r="D119" s="1">
        <v>1026</v>
      </c>
      <c r="E119" s="1" t="s">
        <v>8</v>
      </c>
      <c r="F119" s="1" t="s">
        <v>8</v>
      </c>
      <c r="G119" s="1" t="s">
        <v>8</v>
      </c>
      <c r="H119" s="1" t="s">
        <v>1060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929</v>
      </c>
      <c r="C120" s="1" t="s">
        <v>664</v>
      </c>
      <c r="D120" s="1">
        <v>405</v>
      </c>
      <c r="E120" s="1" t="s">
        <v>656</v>
      </c>
      <c r="F120" s="1">
        <v>410</v>
      </c>
      <c r="G120" s="1">
        <v>4</v>
      </c>
      <c r="H120" s="1" t="s">
        <v>1060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916</v>
      </c>
      <c r="C121" s="1" t="s">
        <v>8</v>
      </c>
      <c r="D121" s="1" t="s">
        <v>8</v>
      </c>
      <c r="E121" s="1" t="s">
        <v>528</v>
      </c>
      <c r="F121" s="1">
        <v>622</v>
      </c>
      <c r="G121" s="1" t="s">
        <v>8</v>
      </c>
      <c r="H121" s="1" t="s">
        <v>877</v>
      </c>
      <c r="I121" s="1" t="s">
        <v>877</v>
      </c>
      <c r="J121" s="1" t="s">
        <v>878</v>
      </c>
    </row>
    <row r="122" spans="1:10" x14ac:dyDescent="0.2">
      <c r="A122" s="1">
        <v>120</v>
      </c>
      <c r="B122" s="1" t="s">
        <v>1032</v>
      </c>
      <c r="C122" s="1" t="s">
        <v>8</v>
      </c>
      <c r="D122" s="1" t="s">
        <v>8</v>
      </c>
      <c r="E122" s="1" t="s">
        <v>321</v>
      </c>
      <c r="F122" s="1">
        <v>836</v>
      </c>
      <c r="G122" s="1" t="s">
        <v>8</v>
      </c>
      <c r="H122" s="1" t="s">
        <v>1060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989</v>
      </c>
      <c r="C123" s="1" t="s">
        <v>8</v>
      </c>
      <c r="D123" s="1" t="s">
        <v>8</v>
      </c>
      <c r="E123" s="1" t="s">
        <v>722</v>
      </c>
      <c r="F123" s="1">
        <v>236</v>
      </c>
      <c r="G123" s="1" t="s">
        <v>8</v>
      </c>
      <c r="H123" s="1" t="s">
        <v>1059</v>
      </c>
      <c r="I123" s="1" t="s">
        <v>880</v>
      </c>
      <c r="J123" s="1" t="s">
        <v>881</v>
      </c>
    </row>
    <row r="124" spans="1:10" x14ac:dyDescent="0.2">
      <c r="A124" s="1">
        <v>122</v>
      </c>
      <c r="B124" s="1" t="s">
        <v>937</v>
      </c>
      <c r="C124" s="1" t="s">
        <v>672</v>
      </c>
      <c r="D124" s="1">
        <v>390</v>
      </c>
      <c r="E124" s="1" t="s">
        <v>136</v>
      </c>
      <c r="F124" s="1">
        <v>1027</v>
      </c>
      <c r="G124" s="1">
        <v>636</v>
      </c>
      <c r="H124" s="1" t="s">
        <v>1060</v>
      </c>
      <c r="I124" s="1" t="s">
        <v>1058</v>
      </c>
      <c r="J124" s="1" t="s">
        <v>878</v>
      </c>
    </row>
    <row r="125" spans="1:10" x14ac:dyDescent="0.2">
      <c r="A125" s="1">
        <v>123</v>
      </c>
      <c r="B125" s="1" t="s">
        <v>957</v>
      </c>
      <c r="C125" s="1" t="s">
        <v>8</v>
      </c>
      <c r="D125" s="1" t="s">
        <v>8</v>
      </c>
      <c r="E125" s="1" t="s">
        <v>420</v>
      </c>
      <c r="F125" s="1">
        <v>728</v>
      </c>
      <c r="G125" s="1" t="s">
        <v>8</v>
      </c>
      <c r="H125" s="1" t="s">
        <v>1060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1022</v>
      </c>
      <c r="C126" s="1" t="s">
        <v>863</v>
      </c>
      <c r="D126" s="1">
        <v>26</v>
      </c>
      <c r="E126" s="1" t="s">
        <v>511</v>
      </c>
      <c r="F126" s="1">
        <v>629</v>
      </c>
      <c r="G126" s="1">
        <v>603</v>
      </c>
      <c r="H126" s="1" t="s">
        <v>1060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891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1060</v>
      </c>
      <c r="I127" s="1" t="s">
        <v>1058</v>
      </c>
      <c r="J127" s="1" t="s">
        <v>881</v>
      </c>
    </row>
    <row r="128" spans="1:10" x14ac:dyDescent="0.2">
      <c r="A128" s="1">
        <v>126</v>
      </c>
      <c r="B128" s="1" t="s">
        <v>976</v>
      </c>
      <c r="C128" s="1" t="s">
        <v>140</v>
      </c>
      <c r="D128" s="1">
        <v>1026</v>
      </c>
      <c r="E128" s="1" t="s">
        <v>8</v>
      </c>
      <c r="F128" s="1" t="s">
        <v>8</v>
      </c>
      <c r="G128" s="1" t="s">
        <v>8</v>
      </c>
      <c r="H128" s="1" t="s">
        <v>1060</v>
      </c>
      <c r="I128" s="1" t="s">
        <v>1058</v>
      </c>
      <c r="J128" s="1" t="s">
        <v>878</v>
      </c>
    </row>
    <row r="129" spans="1:10" x14ac:dyDescent="0.2">
      <c r="A129" s="1">
        <v>127</v>
      </c>
      <c r="B129" s="1" t="s">
        <v>1036</v>
      </c>
      <c r="C129" s="1" t="s">
        <v>8</v>
      </c>
      <c r="D129" s="1" t="s">
        <v>8</v>
      </c>
      <c r="E129" s="1" t="s">
        <v>34</v>
      </c>
      <c r="F129" s="1">
        <v>1124</v>
      </c>
      <c r="G129" s="1" t="s">
        <v>8</v>
      </c>
      <c r="H129" s="1" t="s">
        <v>1060</v>
      </c>
      <c r="I129" s="1" t="s">
        <v>1078</v>
      </c>
      <c r="J129" s="1" t="s">
        <v>878</v>
      </c>
    </row>
    <row r="130" spans="1:10" x14ac:dyDescent="0.2">
      <c r="A130" s="1">
        <v>128</v>
      </c>
      <c r="B130" s="1" t="s">
        <v>992</v>
      </c>
      <c r="C130" s="1" t="s">
        <v>143</v>
      </c>
      <c r="D130" s="1">
        <v>1020</v>
      </c>
      <c r="E130" s="1" t="s">
        <v>140</v>
      </c>
      <c r="F130" s="1">
        <v>1026</v>
      </c>
      <c r="G130" s="1">
        <v>5</v>
      </c>
      <c r="H130" s="1" t="s">
        <v>1059</v>
      </c>
      <c r="I130" s="1" t="s">
        <v>884</v>
      </c>
      <c r="J130" s="1" t="s">
        <v>881</v>
      </c>
    </row>
    <row r="131" spans="1:10" x14ac:dyDescent="0.2">
      <c r="A131" s="1">
        <v>129</v>
      </c>
      <c r="B131" s="1" t="s">
        <v>888</v>
      </c>
      <c r="C131" s="1" t="s">
        <v>49</v>
      </c>
      <c r="D131" s="1">
        <v>1098</v>
      </c>
      <c r="E131" s="1" t="s">
        <v>8</v>
      </c>
      <c r="F131" s="1" t="s">
        <v>8</v>
      </c>
      <c r="G131" s="1" t="s">
        <v>8</v>
      </c>
      <c r="H131" s="1" t="s">
        <v>877</v>
      </c>
      <c r="I131" s="1" t="s">
        <v>877</v>
      </c>
      <c r="J131" s="1" t="s">
        <v>878</v>
      </c>
    </row>
    <row r="132" spans="1:10" x14ac:dyDescent="0.2">
      <c r="A132" s="1">
        <v>130</v>
      </c>
      <c r="B132" s="1" t="s">
        <v>948</v>
      </c>
      <c r="C132" s="1" t="s">
        <v>528</v>
      </c>
      <c r="D132" s="1">
        <v>622</v>
      </c>
      <c r="E132" s="1" t="s">
        <v>525</v>
      </c>
      <c r="F132" s="1">
        <v>623</v>
      </c>
      <c r="G132" s="1">
        <v>0</v>
      </c>
      <c r="H132" s="1" t="s">
        <v>1059</v>
      </c>
      <c r="I132" s="1" t="s">
        <v>880</v>
      </c>
      <c r="J132" s="1" t="s">
        <v>881</v>
      </c>
    </row>
    <row r="133" spans="1:10" x14ac:dyDescent="0.2">
      <c r="A133" s="1">
        <v>131</v>
      </c>
      <c r="B133" s="1" t="s">
        <v>889</v>
      </c>
      <c r="C133" s="1" t="s">
        <v>40</v>
      </c>
      <c r="D133" s="1">
        <v>1109</v>
      </c>
      <c r="E133" s="1" t="s">
        <v>8</v>
      </c>
      <c r="F133" s="1" t="s">
        <v>8</v>
      </c>
      <c r="G133" s="1" t="s">
        <v>8</v>
      </c>
      <c r="H133" s="1" t="s">
        <v>877</v>
      </c>
      <c r="I133" s="1" t="s">
        <v>877</v>
      </c>
      <c r="J133" s="1" t="s">
        <v>878</v>
      </c>
    </row>
    <row r="134" spans="1:10" x14ac:dyDescent="0.2">
      <c r="A134" s="1">
        <v>132</v>
      </c>
      <c r="B134" s="1" t="s">
        <v>947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999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1059</v>
      </c>
      <c r="I135" s="1" t="s">
        <v>880</v>
      </c>
      <c r="J135" s="1" t="s">
        <v>881</v>
      </c>
    </row>
    <row r="136" spans="1:10" x14ac:dyDescent="0.2">
      <c r="A136" s="1">
        <v>134</v>
      </c>
      <c r="B136" s="1" t="s">
        <v>1025</v>
      </c>
      <c r="C136" s="1" t="s">
        <v>672</v>
      </c>
      <c r="D136" s="1">
        <v>390</v>
      </c>
      <c r="E136" s="1" t="s">
        <v>136</v>
      </c>
      <c r="F136" s="1">
        <v>1027</v>
      </c>
      <c r="G136" s="1">
        <v>636</v>
      </c>
      <c r="H136" s="1" t="s">
        <v>1060</v>
      </c>
      <c r="I136" s="1" t="s">
        <v>1058</v>
      </c>
      <c r="J136" s="1" t="s">
        <v>878</v>
      </c>
    </row>
    <row r="137" spans="1:10" x14ac:dyDescent="0.2">
      <c r="A137" s="1">
        <v>135</v>
      </c>
      <c r="B137" s="1" t="s">
        <v>1016</v>
      </c>
      <c r="C137" s="1" t="s">
        <v>8</v>
      </c>
      <c r="D137" s="1" t="s">
        <v>8</v>
      </c>
      <c r="E137" s="1" t="s">
        <v>720</v>
      </c>
      <c r="F137" s="1">
        <v>236</v>
      </c>
      <c r="G137" s="1" t="s">
        <v>8</v>
      </c>
      <c r="H137" s="1" t="s">
        <v>1059</v>
      </c>
      <c r="I137" s="1" t="s">
        <v>880</v>
      </c>
      <c r="J137" s="1" t="s">
        <v>881</v>
      </c>
    </row>
    <row r="138" spans="1:10" x14ac:dyDescent="0.2">
      <c r="A138" s="1">
        <v>136</v>
      </c>
      <c r="B138" s="1" t="s">
        <v>1021</v>
      </c>
      <c r="C138" s="1" t="s">
        <v>672</v>
      </c>
      <c r="D138" s="1">
        <v>390</v>
      </c>
      <c r="E138" s="1" t="s">
        <v>136</v>
      </c>
      <c r="F138" s="1">
        <v>1027</v>
      </c>
      <c r="G138" s="1">
        <v>636</v>
      </c>
      <c r="H138" s="1" t="s">
        <v>1060</v>
      </c>
      <c r="I138" s="1" t="s">
        <v>1058</v>
      </c>
      <c r="J138" s="1" t="s">
        <v>878</v>
      </c>
    </row>
    <row r="139" spans="1:10" x14ac:dyDescent="0.2">
      <c r="A139" s="1">
        <v>137</v>
      </c>
      <c r="B139" s="1" t="s">
        <v>1017</v>
      </c>
      <c r="C139" s="1" t="s">
        <v>49</v>
      </c>
      <c r="D139" s="1">
        <v>1098</v>
      </c>
      <c r="E139" s="1" t="s">
        <v>40</v>
      </c>
      <c r="F139" s="1">
        <v>1109</v>
      </c>
      <c r="G139" s="1">
        <v>10</v>
      </c>
      <c r="H139" s="1" t="s">
        <v>877</v>
      </c>
      <c r="I139" s="1" t="s">
        <v>877</v>
      </c>
      <c r="J139" s="1" t="s">
        <v>878</v>
      </c>
    </row>
    <row r="140" spans="1:10" x14ac:dyDescent="0.2">
      <c r="A140" s="1">
        <v>138</v>
      </c>
      <c r="B140" s="1" t="s">
        <v>890</v>
      </c>
      <c r="C140" s="1" t="s">
        <v>519</v>
      </c>
      <c r="D140" s="1">
        <v>626</v>
      </c>
      <c r="E140" s="1" t="s">
        <v>518</v>
      </c>
      <c r="F140" s="1">
        <v>627</v>
      </c>
      <c r="G140" s="1">
        <v>0</v>
      </c>
      <c r="H140" s="1" t="s">
        <v>1059</v>
      </c>
      <c r="I140" s="1" t="s">
        <v>880</v>
      </c>
      <c r="J140" s="1" t="s">
        <v>881</v>
      </c>
    </row>
    <row r="141" spans="1:10" x14ac:dyDescent="0.2">
      <c r="A141" s="1">
        <v>139</v>
      </c>
      <c r="B141" s="1" t="s">
        <v>1035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877</v>
      </c>
      <c r="I141" s="1" t="s">
        <v>877</v>
      </c>
      <c r="J141" s="1" t="s">
        <v>878</v>
      </c>
    </row>
    <row r="142" spans="1:10" x14ac:dyDescent="0.2">
      <c r="A142" s="1">
        <v>140</v>
      </c>
      <c r="B142" s="1" t="s">
        <v>966</v>
      </c>
      <c r="C142" s="1" t="s">
        <v>240</v>
      </c>
      <c r="D142" s="1">
        <v>920</v>
      </c>
      <c r="E142" s="1" t="s">
        <v>230</v>
      </c>
      <c r="F142" s="1">
        <v>936</v>
      </c>
      <c r="G142" s="1">
        <v>15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987</v>
      </c>
      <c r="C143" s="1" t="s">
        <v>8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1060</v>
      </c>
      <c r="I143" s="1" t="s">
        <v>1078</v>
      </c>
      <c r="J143" s="1" t="s">
        <v>878</v>
      </c>
    </row>
    <row r="144" spans="1:10" x14ac:dyDescent="0.2">
      <c r="A144" s="1">
        <v>142</v>
      </c>
      <c r="B144" s="1" t="s">
        <v>960</v>
      </c>
      <c r="C144" s="1" t="s">
        <v>8</v>
      </c>
      <c r="D144" s="1" t="s">
        <v>8</v>
      </c>
      <c r="E144" s="1" t="s">
        <v>720</v>
      </c>
      <c r="F144" s="1">
        <v>236</v>
      </c>
      <c r="G144" s="1" t="s">
        <v>8</v>
      </c>
      <c r="H144" s="1" t="s">
        <v>1059</v>
      </c>
      <c r="I144" s="1" t="s">
        <v>880</v>
      </c>
      <c r="J144" s="1" t="s">
        <v>881</v>
      </c>
    </row>
    <row r="145" spans="1:10" x14ac:dyDescent="0.2">
      <c r="A145" s="1">
        <v>143</v>
      </c>
      <c r="B145" s="1" t="s">
        <v>912</v>
      </c>
      <c r="C145" s="1" t="s">
        <v>8</v>
      </c>
      <c r="D145" s="1" t="s">
        <v>8</v>
      </c>
      <c r="E145" s="1" t="s">
        <v>519</v>
      </c>
      <c r="F145" s="1">
        <v>626</v>
      </c>
      <c r="G145" s="1" t="s">
        <v>8</v>
      </c>
      <c r="H145" s="1" t="s">
        <v>1060</v>
      </c>
      <c r="I145" s="1" t="s">
        <v>1058</v>
      </c>
      <c r="J145" s="1" t="s">
        <v>881</v>
      </c>
    </row>
    <row r="146" spans="1:10" x14ac:dyDescent="0.2">
      <c r="A146" s="1">
        <v>144</v>
      </c>
      <c r="B146" s="1" t="s">
        <v>938</v>
      </c>
      <c r="C146" s="1" t="s">
        <v>555</v>
      </c>
      <c r="D146" s="1">
        <v>551</v>
      </c>
      <c r="E146" s="1" t="s">
        <v>8</v>
      </c>
      <c r="F146" s="1" t="s">
        <v>8</v>
      </c>
      <c r="G146" s="1" t="s">
        <v>8</v>
      </c>
      <c r="H146" s="1" t="s">
        <v>877</v>
      </c>
      <c r="I146" s="1" t="s">
        <v>877</v>
      </c>
      <c r="J146" s="1" t="s">
        <v>878</v>
      </c>
    </row>
    <row r="147" spans="1:10" x14ac:dyDescent="0.2">
      <c r="A147" s="1">
        <v>145</v>
      </c>
      <c r="B147" s="1" t="s">
        <v>950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1059</v>
      </c>
      <c r="I147" s="1" t="s">
        <v>880</v>
      </c>
      <c r="J147" s="1" t="s">
        <v>881</v>
      </c>
    </row>
    <row r="148" spans="1:10" x14ac:dyDescent="0.2">
      <c r="A148" s="1">
        <v>146</v>
      </c>
      <c r="B148" s="1" t="s">
        <v>978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877</v>
      </c>
      <c r="I148" s="1" t="s">
        <v>877</v>
      </c>
      <c r="J148" s="1" t="s">
        <v>878</v>
      </c>
    </row>
    <row r="149" spans="1:10" x14ac:dyDescent="0.2">
      <c r="A149" s="1">
        <v>147</v>
      </c>
      <c r="B149" s="1" t="s">
        <v>1027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877</v>
      </c>
      <c r="I149" s="1" t="s">
        <v>877</v>
      </c>
      <c r="J149" s="1" t="s">
        <v>878</v>
      </c>
    </row>
    <row r="150" spans="1:10" x14ac:dyDescent="0.2">
      <c r="A150" s="1">
        <v>148</v>
      </c>
      <c r="B150" s="1" t="s">
        <v>993</v>
      </c>
      <c r="C150" s="1" t="s">
        <v>8</v>
      </c>
      <c r="D150" s="1" t="s">
        <v>8</v>
      </c>
      <c r="E150" s="1" t="s">
        <v>205</v>
      </c>
      <c r="F150" s="1">
        <v>955</v>
      </c>
      <c r="G150" s="1" t="s">
        <v>8</v>
      </c>
      <c r="H150" s="1" t="s">
        <v>1059</v>
      </c>
      <c r="I150" s="1" t="s">
        <v>880</v>
      </c>
      <c r="J150" s="1" t="s">
        <v>881</v>
      </c>
    </row>
    <row r="151" spans="1:10" x14ac:dyDescent="0.2">
      <c r="A151" s="1">
        <v>149</v>
      </c>
      <c r="B151" s="1" t="s">
        <v>944</v>
      </c>
      <c r="C151" s="1" t="s">
        <v>140</v>
      </c>
      <c r="D151" s="1">
        <v>1026</v>
      </c>
      <c r="E151" s="1" t="s">
        <v>8</v>
      </c>
      <c r="F151" s="1" t="s">
        <v>8</v>
      </c>
      <c r="G151" s="1" t="s">
        <v>8</v>
      </c>
      <c r="H151" s="1" t="s">
        <v>1060</v>
      </c>
      <c r="I151" s="1" t="s">
        <v>1058</v>
      </c>
      <c r="J151" s="1" t="s">
        <v>878</v>
      </c>
    </row>
    <row r="152" spans="1:10" x14ac:dyDescent="0.2">
      <c r="A152" s="1">
        <v>150</v>
      </c>
      <c r="B152" s="1" t="s">
        <v>927</v>
      </c>
      <c r="C152" s="1" t="s">
        <v>217</v>
      </c>
      <c r="D152" s="1">
        <v>942</v>
      </c>
      <c r="E152" s="1" t="s">
        <v>8</v>
      </c>
      <c r="F152" s="1" t="s">
        <v>8</v>
      </c>
      <c r="G152" s="1" t="s">
        <v>8</v>
      </c>
      <c r="H152" s="1" t="s">
        <v>1059</v>
      </c>
      <c r="I152" s="1" t="s">
        <v>884</v>
      </c>
      <c r="J152" s="1" t="s">
        <v>878</v>
      </c>
    </row>
    <row r="153" spans="1:10" x14ac:dyDescent="0.2">
      <c r="A153" s="1">
        <v>151</v>
      </c>
      <c r="B153" s="1" t="s">
        <v>908</v>
      </c>
      <c r="C153" s="1" t="s">
        <v>556</v>
      </c>
      <c r="D153" s="1">
        <v>551</v>
      </c>
      <c r="E153" s="1" t="s">
        <v>8</v>
      </c>
      <c r="F153" s="1" t="s">
        <v>8</v>
      </c>
      <c r="G153" s="1" t="s">
        <v>8</v>
      </c>
      <c r="H153" s="1" t="s">
        <v>877</v>
      </c>
      <c r="I153" s="1" t="s">
        <v>877</v>
      </c>
      <c r="J153" s="1" t="s">
        <v>878</v>
      </c>
    </row>
    <row r="154" spans="1:10" x14ac:dyDescent="0.2">
      <c r="A154" s="1">
        <v>152</v>
      </c>
      <c r="B154" s="1" t="s">
        <v>971</v>
      </c>
      <c r="C154" s="1" t="s">
        <v>437</v>
      </c>
      <c r="D154" s="1">
        <v>698</v>
      </c>
      <c r="E154" s="1" t="s">
        <v>429</v>
      </c>
      <c r="F154" s="1">
        <v>720</v>
      </c>
      <c r="G154" s="1">
        <v>22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942</v>
      </c>
      <c r="C155" s="1" t="s">
        <v>8</v>
      </c>
      <c r="D155" s="1" t="s">
        <v>8</v>
      </c>
      <c r="E155" s="1" t="s">
        <v>672</v>
      </c>
      <c r="F155" s="1">
        <v>390</v>
      </c>
      <c r="G155" s="1" t="s">
        <v>8</v>
      </c>
      <c r="H155" s="1" t="s">
        <v>877</v>
      </c>
      <c r="I155" s="1" t="s">
        <v>877</v>
      </c>
      <c r="J155" s="1" t="s">
        <v>878</v>
      </c>
    </row>
    <row r="156" spans="1:10" x14ac:dyDescent="0.2">
      <c r="A156" s="1">
        <v>154</v>
      </c>
      <c r="B156" s="1" t="s">
        <v>909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902</v>
      </c>
      <c r="C157" s="1" t="s">
        <v>8</v>
      </c>
      <c r="D157" s="1" t="s">
        <v>8</v>
      </c>
      <c r="E157" s="1" t="s">
        <v>8</v>
      </c>
      <c r="F157" s="1" t="s">
        <v>8</v>
      </c>
      <c r="G157" s="1" t="s">
        <v>8</v>
      </c>
      <c r="H157" s="1" t="s">
        <v>877</v>
      </c>
      <c r="I157" s="1" t="s">
        <v>877</v>
      </c>
      <c r="J157" s="1" t="s">
        <v>878</v>
      </c>
    </row>
    <row r="158" spans="1:10" x14ac:dyDescent="0.2">
      <c r="A158" s="1">
        <v>156</v>
      </c>
      <c r="B158" s="1" t="s">
        <v>983</v>
      </c>
      <c r="C158" s="1" t="s">
        <v>528</v>
      </c>
      <c r="D158" s="1">
        <v>622</v>
      </c>
      <c r="E158" s="1" t="s">
        <v>525</v>
      </c>
      <c r="F158" s="1">
        <v>623</v>
      </c>
      <c r="G158" s="1">
        <v>0</v>
      </c>
      <c r="H158" s="1" t="s">
        <v>1059</v>
      </c>
      <c r="I158" s="1" t="s">
        <v>880</v>
      </c>
      <c r="J158" s="1" t="s">
        <v>881</v>
      </c>
    </row>
    <row r="159" spans="1:10" x14ac:dyDescent="0.2">
      <c r="A159" s="1">
        <v>157</v>
      </c>
      <c r="B159" s="1" t="s">
        <v>879</v>
      </c>
      <c r="C159" s="1" t="s">
        <v>519</v>
      </c>
      <c r="D159" s="1">
        <v>626</v>
      </c>
      <c r="E159" s="1" t="s">
        <v>518</v>
      </c>
      <c r="F159" s="1">
        <v>627</v>
      </c>
      <c r="G159" s="1">
        <v>0</v>
      </c>
      <c r="H159" s="1" t="s">
        <v>1059</v>
      </c>
      <c r="I159" s="1" t="s">
        <v>880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P50" sqref="P50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1"/>
      <c r="B1" s="62"/>
      <c r="C1" s="65" t="s">
        <v>3</v>
      </c>
      <c r="D1" s="65"/>
      <c r="E1" s="65"/>
      <c r="F1" s="63"/>
      <c r="G1" s="64"/>
      <c r="H1" s="65" t="s">
        <v>1051</v>
      </c>
      <c r="I1" s="65"/>
      <c r="J1" s="65"/>
      <c r="K1" s="65"/>
      <c r="L1" s="65" t="s">
        <v>1041</v>
      </c>
      <c r="M1" s="65"/>
      <c r="N1" s="65" t="s">
        <v>1040</v>
      </c>
      <c r="O1" s="65"/>
      <c r="P1" s="65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J36" sqref="J36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1"/>
      <c r="B1" s="62"/>
      <c r="C1" s="66" t="s">
        <v>1047</v>
      </c>
      <c r="D1" s="62"/>
      <c r="E1" s="66" t="s">
        <v>1048</v>
      </c>
      <c r="F1" s="62"/>
      <c r="G1" s="61"/>
      <c r="H1" s="66"/>
      <c r="I1" s="66"/>
      <c r="J1" s="62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1022</v>
      </c>
      <c r="C3" s="1" t="s">
        <v>863</v>
      </c>
      <c r="D3" s="1">
        <v>26</v>
      </c>
      <c r="E3" s="1" t="s">
        <v>511</v>
      </c>
      <c r="F3" s="1">
        <v>629</v>
      </c>
      <c r="G3" s="1">
        <v>603</v>
      </c>
      <c r="H3" s="1" t="s">
        <v>1060</v>
      </c>
      <c r="I3" s="1" t="s">
        <v>1058</v>
      </c>
      <c r="J3" s="1" t="s">
        <v>881</v>
      </c>
    </row>
    <row r="4" spans="1:10" x14ac:dyDescent="0.2">
      <c r="A4" s="1">
        <v>2</v>
      </c>
      <c r="B4" s="1" t="s">
        <v>1033</v>
      </c>
      <c r="C4" s="1" t="s">
        <v>8</v>
      </c>
      <c r="D4" s="1" t="s">
        <v>8</v>
      </c>
      <c r="E4" s="1" t="s">
        <v>764</v>
      </c>
      <c r="F4" s="1">
        <v>157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1033</v>
      </c>
      <c r="C5" s="1" t="s">
        <v>348</v>
      </c>
      <c r="D5" s="1">
        <v>815</v>
      </c>
      <c r="E5" s="1" t="s">
        <v>8</v>
      </c>
      <c r="F5" s="1" t="s">
        <v>8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885</v>
      </c>
      <c r="C6" s="1" t="s">
        <v>140</v>
      </c>
      <c r="D6" s="1">
        <v>1026</v>
      </c>
      <c r="E6" s="1" t="s">
        <v>8</v>
      </c>
      <c r="F6" s="1" t="s">
        <v>8</v>
      </c>
      <c r="G6" s="1" t="s">
        <v>8</v>
      </c>
      <c r="H6" s="1" t="s">
        <v>1060</v>
      </c>
      <c r="I6" s="1" t="s">
        <v>1058</v>
      </c>
      <c r="J6" s="1" t="s">
        <v>878</v>
      </c>
    </row>
    <row r="7" spans="1:10" x14ac:dyDescent="0.2">
      <c r="A7" s="1">
        <v>5</v>
      </c>
      <c r="B7" s="1" t="s">
        <v>876</v>
      </c>
      <c r="C7" s="1" t="s">
        <v>49</v>
      </c>
      <c r="D7" s="1">
        <v>1098</v>
      </c>
      <c r="E7" s="1" t="s">
        <v>8</v>
      </c>
      <c r="F7" s="1" t="s">
        <v>8</v>
      </c>
      <c r="G7" s="1" t="s">
        <v>8</v>
      </c>
      <c r="H7" s="1" t="s">
        <v>877</v>
      </c>
      <c r="I7" s="1" t="s">
        <v>877</v>
      </c>
      <c r="J7" s="1" t="s">
        <v>878</v>
      </c>
    </row>
    <row r="8" spans="1:10" x14ac:dyDescent="0.2">
      <c r="A8" s="1">
        <v>6</v>
      </c>
      <c r="B8" s="1" t="s">
        <v>917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887</v>
      </c>
      <c r="C9" s="1" t="s">
        <v>8</v>
      </c>
      <c r="D9" s="1" t="s">
        <v>8</v>
      </c>
      <c r="E9" s="1" t="s">
        <v>136</v>
      </c>
      <c r="F9" s="1">
        <v>1027</v>
      </c>
      <c r="G9" s="1" t="s">
        <v>8</v>
      </c>
      <c r="H9" s="1" t="s">
        <v>1060</v>
      </c>
      <c r="I9" s="1" t="s">
        <v>1058</v>
      </c>
      <c r="J9" s="1" t="s">
        <v>881</v>
      </c>
    </row>
    <row r="10" spans="1:10" x14ac:dyDescent="0.2">
      <c r="A10" s="1">
        <v>8</v>
      </c>
      <c r="B10" s="1" t="s">
        <v>1029</v>
      </c>
      <c r="C10" s="1" t="s">
        <v>746</v>
      </c>
      <c r="D10" s="1">
        <v>201</v>
      </c>
      <c r="E10" s="1" t="s">
        <v>666</v>
      </c>
      <c r="F10" s="1">
        <v>404</v>
      </c>
      <c r="G10" s="1">
        <v>203</v>
      </c>
      <c r="H10" s="1" t="s">
        <v>1059</v>
      </c>
      <c r="I10" s="1" t="s">
        <v>884</v>
      </c>
      <c r="J10" s="1" t="s">
        <v>881</v>
      </c>
    </row>
    <row r="11" spans="1:10" x14ac:dyDescent="0.2">
      <c r="A11" s="1">
        <v>9</v>
      </c>
      <c r="B11" s="1" t="s">
        <v>979</v>
      </c>
      <c r="C11" s="1" t="s">
        <v>8</v>
      </c>
      <c r="D11" s="1" t="s">
        <v>8</v>
      </c>
      <c r="E11" s="1" t="s">
        <v>723</v>
      </c>
      <c r="F11" s="1">
        <v>236</v>
      </c>
      <c r="G11" s="1" t="s">
        <v>8</v>
      </c>
      <c r="H11" s="1" t="s">
        <v>1059</v>
      </c>
      <c r="I11" s="1" t="s">
        <v>884</v>
      </c>
      <c r="J11" s="1" t="s">
        <v>881</v>
      </c>
    </row>
    <row r="12" spans="1:10" x14ac:dyDescent="0.2">
      <c r="A12" s="1">
        <v>10</v>
      </c>
      <c r="B12" s="1" t="s">
        <v>909</v>
      </c>
      <c r="C12" s="1" t="s">
        <v>528</v>
      </c>
      <c r="D12" s="1">
        <v>622</v>
      </c>
      <c r="E12" s="1" t="s">
        <v>335</v>
      </c>
      <c r="F12" s="1">
        <v>831</v>
      </c>
      <c r="G12" s="1">
        <v>208</v>
      </c>
      <c r="H12" s="1" t="s">
        <v>1059</v>
      </c>
      <c r="I12" s="1" t="s">
        <v>884</v>
      </c>
      <c r="J12" s="1" t="s">
        <v>881</v>
      </c>
    </row>
    <row r="13" spans="1:10" x14ac:dyDescent="0.2">
      <c r="A13" s="1">
        <v>11</v>
      </c>
      <c r="B13" s="1" t="s">
        <v>1147</v>
      </c>
      <c r="C13" s="1" t="s">
        <v>213</v>
      </c>
      <c r="D13" s="1">
        <v>949</v>
      </c>
      <c r="E13" s="1" t="s">
        <v>8</v>
      </c>
      <c r="F13" s="1" t="s">
        <v>8</v>
      </c>
      <c r="G13" s="1" t="s">
        <v>8</v>
      </c>
      <c r="H13" s="1" t="s">
        <v>1060</v>
      </c>
      <c r="I13" s="1" t="s">
        <v>1078</v>
      </c>
      <c r="J13" s="1" t="s">
        <v>878</v>
      </c>
    </row>
    <row r="14" spans="1:10" x14ac:dyDescent="0.2">
      <c r="A14" s="1">
        <v>12</v>
      </c>
      <c r="B14" s="1" t="s">
        <v>980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1165</v>
      </c>
      <c r="C15" s="1" t="s">
        <v>213</v>
      </c>
      <c r="D15" s="1">
        <v>949</v>
      </c>
      <c r="E15" s="1" t="s">
        <v>152</v>
      </c>
      <c r="F15" s="1">
        <v>1005</v>
      </c>
      <c r="G15" s="1">
        <v>55</v>
      </c>
      <c r="H15" s="1" t="s">
        <v>1059</v>
      </c>
      <c r="I15" s="1" t="s">
        <v>884</v>
      </c>
      <c r="J15" s="1" t="s">
        <v>878</v>
      </c>
    </row>
    <row r="16" spans="1:10" x14ac:dyDescent="0.2">
      <c r="A16" s="1">
        <v>14</v>
      </c>
      <c r="B16" s="1" t="s">
        <v>1141</v>
      </c>
      <c r="C16" s="1" t="s">
        <v>8</v>
      </c>
      <c r="D16" s="1" t="s">
        <v>8</v>
      </c>
      <c r="E16" s="1" t="s">
        <v>143</v>
      </c>
      <c r="F16" s="1">
        <v>1020</v>
      </c>
      <c r="G16" s="1" t="s">
        <v>8</v>
      </c>
      <c r="H16" s="1" t="s">
        <v>877</v>
      </c>
      <c r="I16" s="1" t="s">
        <v>877</v>
      </c>
      <c r="J16" s="1" t="s">
        <v>878</v>
      </c>
    </row>
    <row r="17" spans="1:10" x14ac:dyDescent="0.2">
      <c r="A17" s="1">
        <v>15</v>
      </c>
      <c r="B17" s="1" t="s">
        <v>939</v>
      </c>
      <c r="C17" s="1" t="s">
        <v>8</v>
      </c>
      <c r="D17" s="1" t="s">
        <v>8</v>
      </c>
      <c r="E17" s="1" t="s">
        <v>511</v>
      </c>
      <c r="F17" s="1">
        <v>629</v>
      </c>
      <c r="G17" s="1" t="s">
        <v>8</v>
      </c>
      <c r="H17" s="1" t="s">
        <v>1060</v>
      </c>
      <c r="I17" s="1" t="s">
        <v>1058</v>
      </c>
      <c r="J17" s="1" t="s">
        <v>881</v>
      </c>
    </row>
    <row r="18" spans="1:10" x14ac:dyDescent="0.2">
      <c r="A18" s="1">
        <v>16</v>
      </c>
      <c r="B18" s="1" t="s">
        <v>969</v>
      </c>
      <c r="C18" s="1" t="s">
        <v>8</v>
      </c>
      <c r="D18" s="1" t="s">
        <v>8</v>
      </c>
      <c r="E18" s="1" t="s">
        <v>649</v>
      </c>
      <c r="F18" s="1">
        <v>453</v>
      </c>
      <c r="G18" s="1" t="s">
        <v>8</v>
      </c>
      <c r="H18" s="1" t="s">
        <v>877</v>
      </c>
      <c r="I18" s="1" t="s">
        <v>877</v>
      </c>
      <c r="J18" s="1" t="s">
        <v>881</v>
      </c>
    </row>
    <row r="19" spans="1:10" x14ac:dyDescent="0.2">
      <c r="A19" s="1">
        <v>17</v>
      </c>
      <c r="B19" s="1" t="s">
        <v>961</v>
      </c>
      <c r="C19" s="1" t="s">
        <v>868</v>
      </c>
      <c r="D19" s="1">
        <v>11</v>
      </c>
      <c r="E19" s="1" t="s">
        <v>835</v>
      </c>
      <c r="F19" s="1">
        <v>26</v>
      </c>
      <c r="G19" s="1">
        <v>14</v>
      </c>
      <c r="H19" s="1" t="s">
        <v>1059</v>
      </c>
      <c r="I19" s="1" t="s">
        <v>884</v>
      </c>
      <c r="J19" s="1" t="s">
        <v>878</v>
      </c>
    </row>
    <row r="20" spans="1:10" x14ac:dyDescent="0.2">
      <c r="A20" s="1">
        <v>18</v>
      </c>
      <c r="B20" s="1" t="s">
        <v>931</v>
      </c>
      <c r="C20" s="1" t="s">
        <v>143</v>
      </c>
      <c r="D20" s="1">
        <v>1020</v>
      </c>
      <c r="E20" s="1" t="s">
        <v>140</v>
      </c>
      <c r="F20" s="1">
        <v>1026</v>
      </c>
      <c r="G20" s="1">
        <v>5</v>
      </c>
      <c r="H20" s="1" t="s">
        <v>1059</v>
      </c>
      <c r="I20" s="1" t="s">
        <v>884</v>
      </c>
      <c r="J20" s="1" t="s">
        <v>881</v>
      </c>
    </row>
    <row r="21" spans="1:10" x14ac:dyDescent="0.2">
      <c r="A21" s="1">
        <v>19</v>
      </c>
      <c r="B21" s="1" t="s">
        <v>1112</v>
      </c>
      <c r="C21" s="1" t="s">
        <v>8</v>
      </c>
      <c r="D21" s="1" t="s">
        <v>8</v>
      </c>
      <c r="E21" s="1" t="s">
        <v>152</v>
      </c>
      <c r="F21" s="1">
        <v>1005</v>
      </c>
      <c r="G21" s="1" t="s">
        <v>8</v>
      </c>
      <c r="H21" s="1" t="s">
        <v>1060</v>
      </c>
      <c r="I21" s="1" t="s">
        <v>1078</v>
      </c>
      <c r="J21" s="1" t="s">
        <v>878</v>
      </c>
    </row>
    <row r="22" spans="1:10" x14ac:dyDescent="0.2">
      <c r="A22" s="1">
        <v>20</v>
      </c>
      <c r="B22" s="1" t="s">
        <v>888</v>
      </c>
      <c r="C22" s="1" t="s">
        <v>49</v>
      </c>
      <c r="D22" s="1">
        <v>1098</v>
      </c>
      <c r="E22" s="1" t="s">
        <v>8</v>
      </c>
      <c r="F22" s="1" t="s">
        <v>8</v>
      </c>
      <c r="G22" s="1" t="s">
        <v>8</v>
      </c>
      <c r="H22" s="1" t="s">
        <v>877</v>
      </c>
      <c r="I22" s="1" t="s">
        <v>877</v>
      </c>
      <c r="J22" s="1" t="s">
        <v>878</v>
      </c>
    </row>
    <row r="23" spans="1:10" x14ac:dyDescent="0.2">
      <c r="A23" s="1">
        <v>21</v>
      </c>
      <c r="B23" s="1" t="s">
        <v>959</v>
      </c>
      <c r="C23" s="1" t="s">
        <v>8</v>
      </c>
      <c r="D23" s="1" t="s">
        <v>8</v>
      </c>
      <c r="E23" s="1" t="s">
        <v>34</v>
      </c>
      <c r="F23" s="1">
        <v>1124</v>
      </c>
      <c r="G23" s="1" t="s">
        <v>8</v>
      </c>
      <c r="H23" s="1" t="s">
        <v>1059</v>
      </c>
      <c r="I23" s="1" t="s">
        <v>884</v>
      </c>
      <c r="J23" s="1" t="s">
        <v>878</v>
      </c>
    </row>
    <row r="24" spans="1:10" x14ac:dyDescent="0.2">
      <c r="A24" s="1">
        <v>22</v>
      </c>
      <c r="B24" s="1" t="s">
        <v>1020</v>
      </c>
      <c r="C24" s="1" t="s">
        <v>437</v>
      </c>
      <c r="D24" s="1">
        <v>698</v>
      </c>
      <c r="E24" s="1" t="s">
        <v>429</v>
      </c>
      <c r="F24" s="1">
        <v>720</v>
      </c>
      <c r="G24" s="1">
        <v>22</v>
      </c>
      <c r="H24" s="1" t="s">
        <v>1059</v>
      </c>
      <c r="I24" s="1" t="s">
        <v>884</v>
      </c>
      <c r="J24" s="1" t="s">
        <v>878</v>
      </c>
    </row>
    <row r="25" spans="1:10" x14ac:dyDescent="0.2">
      <c r="A25" s="1">
        <v>23</v>
      </c>
      <c r="B25" s="1" t="s">
        <v>957</v>
      </c>
      <c r="C25" s="1" t="s">
        <v>8</v>
      </c>
      <c r="D25" s="1" t="s">
        <v>8</v>
      </c>
      <c r="E25" s="1" t="s">
        <v>420</v>
      </c>
      <c r="F25" s="1">
        <v>728</v>
      </c>
      <c r="G25" s="1" t="s">
        <v>8</v>
      </c>
      <c r="H25" s="1" t="s">
        <v>1060</v>
      </c>
      <c r="I25" s="1" t="s">
        <v>1058</v>
      </c>
      <c r="J25" s="1" t="s">
        <v>881</v>
      </c>
    </row>
    <row r="26" spans="1:10" x14ac:dyDescent="0.2">
      <c r="A26" s="1">
        <v>24</v>
      </c>
      <c r="B26" s="1" t="s">
        <v>913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965</v>
      </c>
      <c r="C27" s="1" t="s">
        <v>8</v>
      </c>
      <c r="D27" s="1" t="s">
        <v>8</v>
      </c>
      <c r="E27" s="1" t="s">
        <v>711</v>
      </c>
      <c r="F27" s="1">
        <v>236</v>
      </c>
      <c r="G27" s="1" t="s">
        <v>8</v>
      </c>
      <c r="H27" s="1" t="s">
        <v>1060</v>
      </c>
      <c r="I27" s="1" t="s">
        <v>1058</v>
      </c>
      <c r="J27" s="1" t="s">
        <v>881</v>
      </c>
    </row>
    <row r="28" spans="1:10" x14ac:dyDescent="0.2">
      <c r="A28" s="1">
        <v>26</v>
      </c>
      <c r="B28" s="1" t="s">
        <v>998</v>
      </c>
      <c r="C28" s="1" t="s">
        <v>8</v>
      </c>
      <c r="D28" s="1" t="s">
        <v>8</v>
      </c>
      <c r="E28" s="1" t="s">
        <v>649</v>
      </c>
      <c r="F28" s="1">
        <v>453</v>
      </c>
      <c r="G28" s="1" t="s">
        <v>8</v>
      </c>
      <c r="H28" s="1" t="s">
        <v>877</v>
      </c>
      <c r="I28" s="1" t="s">
        <v>877</v>
      </c>
      <c r="J28" s="1" t="s">
        <v>881</v>
      </c>
    </row>
    <row r="29" spans="1:10" x14ac:dyDescent="0.2">
      <c r="A29" s="1">
        <v>27</v>
      </c>
      <c r="B29" s="1" t="s">
        <v>1009</v>
      </c>
      <c r="C29" s="1" t="s">
        <v>672</v>
      </c>
      <c r="D29" s="1">
        <v>390</v>
      </c>
      <c r="E29" s="1" t="s">
        <v>656</v>
      </c>
      <c r="F29" s="1">
        <v>410</v>
      </c>
      <c r="G29" s="1">
        <v>19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962</v>
      </c>
      <c r="C30" s="1" t="s">
        <v>244</v>
      </c>
      <c r="D30" s="1">
        <v>917</v>
      </c>
      <c r="E30" s="1" t="s">
        <v>75</v>
      </c>
      <c r="F30" s="1">
        <v>1098</v>
      </c>
      <c r="G30" s="1">
        <v>180</v>
      </c>
      <c r="H30" s="1" t="s">
        <v>1060</v>
      </c>
      <c r="I30" s="1" t="s">
        <v>1058</v>
      </c>
      <c r="J30" s="1" t="s">
        <v>878</v>
      </c>
    </row>
    <row r="31" spans="1:10" x14ac:dyDescent="0.2">
      <c r="A31" s="1">
        <v>29</v>
      </c>
      <c r="B31" s="1" t="s">
        <v>962</v>
      </c>
      <c r="C31" s="1" t="s">
        <v>74</v>
      </c>
      <c r="D31" s="1">
        <v>1098</v>
      </c>
      <c r="E31" s="1" t="s">
        <v>64</v>
      </c>
      <c r="F31" s="1">
        <v>1098</v>
      </c>
      <c r="G31" s="1">
        <v>0</v>
      </c>
      <c r="H31" s="1" t="s">
        <v>1060</v>
      </c>
      <c r="I31" s="1" t="s">
        <v>1058</v>
      </c>
      <c r="J31" s="1" t="s">
        <v>878</v>
      </c>
    </row>
    <row r="32" spans="1:10" x14ac:dyDescent="0.2">
      <c r="A32" s="1">
        <v>30</v>
      </c>
      <c r="B32" s="1" t="s">
        <v>962</v>
      </c>
      <c r="C32" s="1" t="s">
        <v>62</v>
      </c>
      <c r="D32" s="1">
        <v>1098</v>
      </c>
      <c r="E32" s="1" t="s">
        <v>48</v>
      </c>
      <c r="F32" s="1">
        <v>1098</v>
      </c>
      <c r="G32" s="1">
        <v>0</v>
      </c>
      <c r="H32" s="1" t="s">
        <v>1060</v>
      </c>
      <c r="I32" s="1" t="s">
        <v>1058</v>
      </c>
      <c r="J32" s="1" t="s">
        <v>878</v>
      </c>
    </row>
    <row r="33" spans="1:10" x14ac:dyDescent="0.2">
      <c r="A33" s="1">
        <v>31</v>
      </c>
      <c r="B33" s="1" t="s">
        <v>962</v>
      </c>
      <c r="C33" s="1" t="s">
        <v>47</v>
      </c>
      <c r="D33" s="1">
        <v>1098</v>
      </c>
      <c r="E33" s="1" t="s">
        <v>37</v>
      </c>
      <c r="F33" s="1">
        <v>1120</v>
      </c>
      <c r="G33" s="1">
        <v>22</v>
      </c>
      <c r="H33" s="1" t="s">
        <v>1060</v>
      </c>
      <c r="I33" s="1" t="s">
        <v>1058</v>
      </c>
      <c r="J33" s="1" t="s">
        <v>878</v>
      </c>
    </row>
    <row r="34" spans="1:10" x14ac:dyDescent="0.2">
      <c r="A34" s="1">
        <v>32</v>
      </c>
      <c r="B34" s="1" t="s">
        <v>962</v>
      </c>
      <c r="C34" s="1" t="s">
        <v>30</v>
      </c>
      <c r="D34" s="1">
        <v>1126</v>
      </c>
      <c r="E34" s="1" t="s">
        <v>18</v>
      </c>
      <c r="F34" s="1">
        <v>1143</v>
      </c>
      <c r="G34" s="1">
        <v>16</v>
      </c>
      <c r="H34" s="1" t="s">
        <v>1060</v>
      </c>
      <c r="I34" s="1" t="s">
        <v>1058</v>
      </c>
      <c r="J34" s="1" t="s">
        <v>878</v>
      </c>
    </row>
    <row r="35" spans="1:10" x14ac:dyDescent="0.2">
      <c r="A35" s="1">
        <v>33</v>
      </c>
      <c r="B35" s="1" t="s">
        <v>962</v>
      </c>
      <c r="C35" s="1" t="s">
        <v>15</v>
      </c>
      <c r="D35" s="1">
        <v>1146</v>
      </c>
      <c r="E35" s="1" t="s">
        <v>8</v>
      </c>
      <c r="F35" s="1" t="s">
        <v>8</v>
      </c>
      <c r="G35" s="1" t="s">
        <v>8</v>
      </c>
      <c r="H35" s="1" t="s">
        <v>1060</v>
      </c>
      <c r="I35" s="1" t="s">
        <v>1058</v>
      </c>
      <c r="J35" s="1" t="s">
        <v>878</v>
      </c>
    </row>
    <row r="36" spans="1:10" x14ac:dyDescent="0.2">
      <c r="A36" s="1">
        <v>34</v>
      </c>
      <c r="B36" s="1" t="s">
        <v>956</v>
      </c>
      <c r="C36" s="1" t="s">
        <v>8</v>
      </c>
      <c r="D36" s="1" t="s">
        <v>8</v>
      </c>
      <c r="E36" s="1" t="s">
        <v>157</v>
      </c>
      <c r="F36" s="1">
        <v>1000</v>
      </c>
      <c r="G36" s="1" t="s">
        <v>8</v>
      </c>
      <c r="H36" s="1" t="s">
        <v>1060</v>
      </c>
      <c r="I36" s="1" t="s">
        <v>1058</v>
      </c>
      <c r="J36" s="1" t="s">
        <v>878</v>
      </c>
    </row>
    <row r="37" spans="1:10" x14ac:dyDescent="0.2">
      <c r="A37" s="1">
        <v>35</v>
      </c>
      <c r="B37" s="1" t="s">
        <v>956</v>
      </c>
      <c r="C37" s="1" t="s">
        <v>154</v>
      </c>
      <c r="D37" s="1">
        <v>1001</v>
      </c>
      <c r="E37" s="1" t="s">
        <v>8</v>
      </c>
      <c r="F37" s="1" t="s">
        <v>8</v>
      </c>
      <c r="G37" s="1" t="s">
        <v>8</v>
      </c>
      <c r="H37" s="1" t="s">
        <v>1060</v>
      </c>
      <c r="I37" s="1" t="s">
        <v>1058</v>
      </c>
      <c r="J37" s="1" t="s">
        <v>878</v>
      </c>
    </row>
    <row r="38" spans="1:10" x14ac:dyDescent="0.2">
      <c r="A38" s="1">
        <v>36</v>
      </c>
      <c r="B38" s="1" t="s">
        <v>1140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877</v>
      </c>
      <c r="I38" s="1" t="s">
        <v>877</v>
      </c>
      <c r="J38" s="1" t="s">
        <v>878</v>
      </c>
    </row>
    <row r="39" spans="1:10" x14ac:dyDescent="0.2">
      <c r="A39" s="1">
        <v>37</v>
      </c>
      <c r="B39" s="1" t="s">
        <v>968</v>
      </c>
      <c r="C39" s="1" t="s">
        <v>437</v>
      </c>
      <c r="D39" s="1">
        <v>698</v>
      </c>
      <c r="E39" s="1" t="s">
        <v>429</v>
      </c>
      <c r="F39" s="1">
        <v>720</v>
      </c>
      <c r="G39" s="1">
        <v>22</v>
      </c>
      <c r="H39" s="1" t="s">
        <v>1059</v>
      </c>
      <c r="I39" s="1" t="s">
        <v>884</v>
      </c>
      <c r="J39" s="1" t="s">
        <v>878</v>
      </c>
    </row>
    <row r="40" spans="1:10" x14ac:dyDescent="0.2">
      <c r="A40" s="1">
        <v>38</v>
      </c>
      <c r="B40" s="1" t="s">
        <v>1152</v>
      </c>
      <c r="C40" s="1" t="s">
        <v>528</v>
      </c>
      <c r="D40" s="1">
        <v>622</v>
      </c>
      <c r="E40" s="1" t="s">
        <v>8</v>
      </c>
      <c r="F40" s="1" t="s">
        <v>8</v>
      </c>
      <c r="G40" s="1" t="s">
        <v>8</v>
      </c>
      <c r="H40" s="1" t="s">
        <v>1060</v>
      </c>
      <c r="I40" s="1" t="s">
        <v>1078</v>
      </c>
      <c r="J40" s="1" t="s">
        <v>878</v>
      </c>
    </row>
    <row r="41" spans="1:10" x14ac:dyDescent="0.2">
      <c r="A41" s="1">
        <v>39</v>
      </c>
      <c r="B41" s="1" t="s">
        <v>1011</v>
      </c>
      <c r="C41" s="1" t="s">
        <v>629</v>
      </c>
      <c r="D41" s="1">
        <v>455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973</v>
      </c>
      <c r="C42" s="1" t="s">
        <v>8</v>
      </c>
      <c r="D42" s="1" t="s">
        <v>8</v>
      </c>
      <c r="E42" s="1" t="s">
        <v>721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964</v>
      </c>
      <c r="C43" s="1" t="s">
        <v>158</v>
      </c>
      <c r="D43" s="1">
        <v>1000</v>
      </c>
      <c r="E43" s="1" t="s">
        <v>136</v>
      </c>
      <c r="F43" s="1">
        <v>1027</v>
      </c>
      <c r="G43" s="1">
        <v>27</v>
      </c>
      <c r="H43" s="1" t="s">
        <v>1060</v>
      </c>
      <c r="I43" s="1" t="s">
        <v>1058</v>
      </c>
      <c r="J43" s="1" t="s">
        <v>878</v>
      </c>
    </row>
    <row r="44" spans="1:10" x14ac:dyDescent="0.2">
      <c r="A44" s="1">
        <v>42</v>
      </c>
      <c r="B44" s="1" t="s">
        <v>1157</v>
      </c>
      <c r="C44" s="1" t="s">
        <v>177</v>
      </c>
      <c r="D44" s="1">
        <v>973</v>
      </c>
      <c r="E44" s="1" t="s">
        <v>8</v>
      </c>
      <c r="F44" s="1" t="s">
        <v>8</v>
      </c>
      <c r="G44" s="1" t="s">
        <v>8</v>
      </c>
      <c r="H44" s="1" t="s">
        <v>1060</v>
      </c>
      <c r="I44" s="1" t="s">
        <v>1078</v>
      </c>
      <c r="J44" s="1" t="s">
        <v>878</v>
      </c>
    </row>
    <row r="45" spans="1:10" x14ac:dyDescent="0.2">
      <c r="A45" s="1">
        <v>43</v>
      </c>
      <c r="B45" s="1" t="s">
        <v>894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877</v>
      </c>
      <c r="I45" s="1" t="s">
        <v>877</v>
      </c>
      <c r="J45" s="1" t="s">
        <v>878</v>
      </c>
    </row>
    <row r="46" spans="1:10" x14ac:dyDescent="0.2">
      <c r="A46" s="1">
        <v>44</v>
      </c>
      <c r="B46" s="1" t="s">
        <v>1077</v>
      </c>
      <c r="C46" s="1" t="s">
        <v>8</v>
      </c>
      <c r="D46" s="1" t="s">
        <v>8</v>
      </c>
      <c r="E46" s="1" t="s">
        <v>152</v>
      </c>
      <c r="F46" s="1">
        <v>1005</v>
      </c>
      <c r="G46" s="1" t="s">
        <v>8</v>
      </c>
      <c r="H46" s="1" t="s">
        <v>1060</v>
      </c>
      <c r="I46" s="1" t="s">
        <v>1078</v>
      </c>
      <c r="J46" s="1" t="s">
        <v>878</v>
      </c>
    </row>
    <row r="47" spans="1:10" x14ac:dyDescent="0.2">
      <c r="A47" s="1">
        <v>45</v>
      </c>
      <c r="B47" s="1" t="s">
        <v>1000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877</v>
      </c>
      <c r="I47" s="1" t="s">
        <v>877</v>
      </c>
      <c r="J47" s="1" t="s">
        <v>878</v>
      </c>
    </row>
    <row r="48" spans="1:10" x14ac:dyDescent="0.2">
      <c r="A48" s="1">
        <v>46</v>
      </c>
      <c r="B48" s="1" t="s">
        <v>1131</v>
      </c>
      <c r="C48" s="1" t="s">
        <v>8</v>
      </c>
      <c r="D48" s="1" t="s">
        <v>8</v>
      </c>
      <c r="E48" s="1" t="s">
        <v>152</v>
      </c>
      <c r="F48" s="1">
        <v>1005</v>
      </c>
      <c r="G48" s="1" t="s">
        <v>8</v>
      </c>
      <c r="H48" s="1" t="s">
        <v>1060</v>
      </c>
      <c r="I48" s="1" t="s">
        <v>1078</v>
      </c>
      <c r="J48" s="1" t="s">
        <v>878</v>
      </c>
    </row>
    <row r="49" spans="1:10" x14ac:dyDescent="0.2">
      <c r="A49" s="1">
        <v>47</v>
      </c>
      <c r="B49" s="1" t="s">
        <v>892</v>
      </c>
      <c r="C49" s="1" t="s">
        <v>8</v>
      </c>
      <c r="D49" s="1" t="s">
        <v>8</v>
      </c>
      <c r="E49" s="1" t="s">
        <v>205</v>
      </c>
      <c r="F49" s="1">
        <v>955</v>
      </c>
      <c r="G49" s="1" t="s">
        <v>8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970</v>
      </c>
      <c r="C50" s="1" t="s">
        <v>8</v>
      </c>
      <c r="D50" s="1" t="s">
        <v>8</v>
      </c>
      <c r="E50" s="1" t="s">
        <v>711</v>
      </c>
      <c r="F50" s="1">
        <v>236</v>
      </c>
      <c r="G50" s="1" t="s">
        <v>8</v>
      </c>
      <c r="H50" s="1" t="s">
        <v>1060</v>
      </c>
      <c r="I50" s="1" t="s">
        <v>1058</v>
      </c>
      <c r="J50" s="1" t="s">
        <v>881</v>
      </c>
    </row>
    <row r="51" spans="1:10" x14ac:dyDescent="0.2">
      <c r="A51" s="1">
        <v>49</v>
      </c>
      <c r="B51" s="1" t="s">
        <v>1161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1012</v>
      </c>
      <c r="C52" s="1" t="s">
        <v>528</v>
      </c>
      <c r="D52" s="1">
        <v>622</v>
      </c>
      <c r="E52" s="1" t="s">
        <v>525</v>
      </c>
      <c r="F52" s="1">
        <v>623</v>
      </c>
      <c r="G52" s="1">
        <v>0</v>
      </c>
      <c r="H52" s="1" t="s">
        <v>1059</v>
      </c>
      <c r="I52" s="1" t="s">
        <v>880</v>
      </c>
      <c r="J52" s="1" t="s">
        <v>881</v>
      </c>
    </row>
    <row r="53" spans="1:10" x14ac:dyDescent="0.2">
      <c r="A53" s="1">
        <v>51</v>
      </c>
      <c r="B53" s="1" t="s">
        <v>966</v>
      </c>
      <c r="C53" s="1" t="s">
        <v>240</v>
      </c>
      <c r="D53" s="1">
        <v>920</v>
      </c>
      <c r="E53" s="1" t="s">
        <v>230</v>
      </c>
      <c r="F53" s="1">
        <v>936</v>
      </c>
      <c r="G53" s="1">
        <v>15</v>
      </c>
      <c r="H53" s="1" t="s">
        <v>1059</v>
      </c>
      <c r="I53" s="1" t="s">
        <v>884</v>
      </c>
      <c r="J53" s="1" t="s">
        <v>881</v>
      </c>
    </row>
    <row r="54" spans="1:10" x14ac:dyDescent="0.2">
      <c r="A54" s="1">
        <v>52</v>
      </c>
      <c r="B54" s="1" t="s">
        <v>1129</v>
      </c>
      <c r="C54" s="1" t="s">
        <v>172</v>
      </c>
      <c r="D54" s="1">
        <v>975</v>
      </c>
      <c r="E54" s="1" t="s">
        <v>170</v>
      </c>
      <c r="F54" s="1">
        <v>982</v>
      </c>
      <c r="G54" s="1">
        <v>6</v>
      </c>
      <c r="H54" s="1" t="s">
        <v>1060</v>
      </c>
      <c r="I54" s="1" t="s">
        <v>1078</v>
      </c>
      <c r="J54" s="1" t="s">
        <v>878</v>
      </c>
    </row>
    <row r="55" spans="1:10" x14ac:dyDescent="0.2">
      <c r="A55" s="1">
        <v>53</v>
      </c>
      <c r="B55" s="1" t="s">
        <v>1035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937</v>
      </c>
      <c r="C56" s="1" t="s">
        <v>8</v>
      </c>
      <c r="D56" s="1" t="s">
        <v>8</v>
      </c>
      <c r="E56" s="1" t="s">
        <v>136</v>
      </c>
      <c r="F56" s="1">
        <v>1027</v>
      </c>
      <c r="G56" s="1" t="s">
        <v>8</v>
      </c>
      <c r="H56" s="1" t="s">
        <v>1060</v>
      </c>
      <c r="I56" s="1" t="s">
        <v>1058</v>
      </c>
      <c r="J56" s="1" t="s">
        <v>878</v>
      </c>
    </row>
    <row r="57" spans="1:10" x14ac:dyDescent="0.2">
      <c r="A57" s="1">
        <v>55</v>
      </c>
      <c r="B57" s="1" t="s">
        <v>996</v>
      </c>
      <c r="C57" s="1" t="s">
        <v>8</v>
      </c>
      <c r="D57" s="1" t="s">
        <v>8</v>
      </c>
      <c r="E57" s="1" t="s">
        <v>719</v>
      </c>
      <c r="F57" s="1">
        <v>236</v>
      </c>
      <c r="G57" s="1" t="s">
        <v>8</v>
      </c>
      <c r="H57" s="1" t="s">
        <v>1059</v>
      </c>
      <c r="I57" s="1" t="s">
        <v>880</v>
      </c>
      <c r="J57" s="1" t="s">
        <v>881</v>
      </c>
    </row>
    <row r="58" spans="1:10" x14ac:dyDescent="0.2">
      <c r="A58" s="1">
        <v>56</v>
      </c>
      <c r="B58" s="1" t="s">
        <v>947</v>
      </c>
      <c r="C58" s="1" t="s">
        <v>437</v>
      </c>
      <c r="D58" s="1">
        <v>698</v>
      </c>
      <c r="E58" s="1" t="s">
        <v>429</v>
      </c>
      <c r="F58" s="1">
        <v>720</v>
      </c>
      <c r="G58" s="1">
        <v>22</v>
      </c>
      <c r="H58" s="1" t="s">
        <v>1059</v>
      </c>
      <c r="I58" s="1" t="s">
        <v>884</v>
      </c>
      <c r="J58" s="1" t="s">
        <v>878</v>
      </c>
    </row>
    <row r="59" spans="1:10" x14ac:dyDescent="0.2">
      <c r="A59" s="1">
        <v>57</v>
      </c>
      <c r="B59" s="1" t="s">
        <v>1123</v>
      </c>
      <c r="C59" s="1" t="s">
        <v>129</v>
      </c>
      <c r="D59" s="1">
        <v>1051</v>
      </c>
      <c r="E59" s="1" t="s">
        <v>128</v>
      </c>
      <c r="F59" s="1">
        <v>1051</v>
      </c>
      <c r="G59" s="1">
        <v>0</v>
      </c>
      <c r="H59" s="1" t="s">
        <v>1060</v>
      </c>
      <c r="I59" s="1" t="s">
        <v>1078</v>
      </c>
      <c r="J59" s="1" t="s">
        <v>878</v>
      </c>
    </row>
    <row r="60" spans="1:10" x14ac:dyDescent="0.2">
      <c r="A60" s="1">
        <v>58</v>
      </c>
      <c r="B60" s="1" t="s">
        <v>1034</v>
      </c>
      <c r="C60" s="1" t="s">
        <v>143</v>
      </c>
      <c r="D60" s="1">
        <v>1020</v>
      </c>
      <c r="E60" s="1" t="s">
        <v>140</v>
      </c>
      <c r="F60" s="1">
        <v>1026</v>
      </c>
      <c r="G60" s="1">
        <v>5</v>
      </c>
      <c r="H60" s="1" t="s">
        <v>1059</v>
      </c>
      <c r="I60" s="1" t="s">
        <v>884</v>
      </c>
      <c r="J60" s="1" t="s">
        <v>881</v>
      </c>
    </row>
    <row r="61" spans="1:10" x14ac:dyDescent="0.2">
      <c r="A61" s="1">
        <v>59</v>
      </c>
      <c r="B61" s="1" t="s">
        <v>1156</v>
      </c>
      <c r="C61" s="1" t="s">
        <v>256</v>
      </c>
      <c r="D61" s="1">
        <v>897</v>
      </c>
      <c r="E61" s="1" t="s">
        <v>152</v>
      </c>
      <c r="F61" s="1">
        <v>1005</v>
      </c>
      <c r="G61" s="1">
        <v>107</v>
      </c>
      <c r="H61" s="1" t="s">
        <v>1059</v>
      </c>
      <c r="I61" s="1" t="s">
        <v>884</v>
      </c>
      <c r="J61" s="1" t="s">
        <v>878</v>
      </c>
    </row>
    <row r="62" spans="1:10" x14ac:dyDescent="0.2">
      <c r="A62" s="1">
        <v>60</v>
      </c>
      <c r="B62" s="1" t="s">
        <v>1124</v>
      </c>
      <c r="C62" s="1" t="s">
        <v>600</v>
      </c>
      <c r="D62" s="1">
        <v>505</v>
      </c>
      <c r="E62" s="1" t="s">
        <v>152</v>
      </c>
      <c r="F62" s="1">
        <v>1005</v>
      </c>
      <c r="G62" s="1">
        <v>499</v>
      </c>
      <c r="H62" s="1" t="s">
        <v>1060</v>
      </c>
      <c r="I62" s="1" t="s">
        <v>1078</v>
      </c>
      <c r="J62" s="1" t="s">
        <v>878</v>
      </c>
    </row>
    <row r="63" spans="1:10" x14ac:dyDescent="0.2">
      <c r="A63" s="1">
        <v>61</v>
      </c>
      <c r="B63" s="1" t="s">
        <v>1116</v>
      </c>
      <c r="C63" s="1" t="s">
        <v>494</v>
      </c>
      <c r="D63" s="1">
        <v>637</v>
      </c>
      <c r="E63" s="1" t="s">
        <v>471</v>
      </c>
      <c r="F63" s="1">
        <v>655</v>
      </c>
      <c r="G63" s="1">
        <v>17</v>
      </c>
      <c r="H63" s="1" t="s">
        <v>1060</v>
      </c>
      <c r="I63" s="1" t="s">
        <v>1078</v>
      </c>
      <c r="J63" s="1" t="s">
        <v>878</v>
      </c>
    </row>
    <row r="64" spans="1:10" x14ac:dyDescent="0.2">
      <c r="A64" s="1">
        <v>62</v>
      </c>
      <c r="B64" s="1" t="s">
        <v>920</v>
      </c>
      <c r="C64" s="1" t="s">
        <v>672</v>
      </c>
      <c r="D64" s="1">
        <v>390</v>
      </c>
      <c r="E64" s="1" t="s">
        <v>136</v>
      </c>
      <c r="F64" s="1">
        <v>1027</v>
      </c>
      <c r="G64" s="1">
        <v>636</v>
      </c>
      <c r="H64" s="1" t="s">
        <v>1060</v>
      </c>
      <c r="I64" s="1" t="s">
        <v>1058</v>
      </c>
      <c r="J64" s="1" t="s">
        <v>881</v>
      </c>
    </row>
    <row r="65" spans="1:10" x14ac:dyDescent="0.2">
      <c r="A65" s="1">
        <v>63</v>
      </c>
      <c r="B65" s="1" t="s">
        <v>1128</v>
      </c>
      <c r="C65" s="1" t="s">
        <v>98</v>
      </c>
      <c r="D65" s="1">
        <v>1090</v>
      </c>
      <c r="E65" s="1" t="s">
        <v>8</v>
      </c>
      <c r="F65" s="1" t="s">
        <v>8</v>
      </c>
      <c r="G65" s="1" t="s">
        <v>8</v>
      </c>
      <c r="H65" s="1" t="s">
        <v>1059</v>
      </c>
      <c r="I65" s="1" t="s">
        <v>884</v>
      </c>
      <c r="J65" s="1" t="s">
        <v>878</v>
      </c>
    </row>
    <row r="66" spans="1:10" x14ac:dyDescent="0.2">
      <c r="A66" s="1">
        <v>64</v>
      </c>
      <c r="B66" s="1" t="s">
        <v>991</v>
      </c>
      <c r="C66" s="1" t="s">
        <v>8</v>
      </c>
      <c r="D66" s="1" t="s">
        <v>8</v>
      </c>
      <c r="E66" s="1" t="s">
        <v>511</v>
      </c>
      <c r="F66" s="1">
        <v>629</v>
      </c>
      <c r="G66" s="1" t="s">
        <v>8</v>
      </c>
      <c r="H66" s="1" t="s">
        <v>1060</v>
      </c>
      <c r="I66" s="1" t="s">
        <v>1058</v>
      </c>
      <c r="J66" s="1" t="s">
        <v>881</v>
      </c>
    </row>
    <row r="67" spans="1:10" x14ac:dyDescent="0.2">
      <c r="A67" s="1">
        <v>65</v>
      </c>
      <c r="B67" s="1" t="s">
        <v>1166</v>
      </c>
      <c r="C67" s="1" t="s">
        <v>528</v>
      </c>
      <c r="D67" s="1">
        <v>622</v>
      </c>
      <c r="E67" s="1" t="s">
        <v>8</v>
      </c>
      <c r="F67" s="1" t="s">
        <v>8</v>
      </c>
      <c r="G67" s="1" t="s">
        <v>8</v>
      </c>
      <c r="H67" s="1" t="s">
        <v>1060</v>
      </c>
      <c r="I67" s="1" t="s">
        <v>1078</v>
      </c>
      <c r="J67" s="1" t="s">
        <v>878</v>
      </c>
    </row>
    <row r="68" spans="1:10" x14ac:dyDescent="0.2">
      <c r="A68" s="1">
        <v>66</v>
      </c>
      <c r="B68" s="1" t="s">
        <v>902</v>
      </c>
      <c r="C68" s="1" t="s">
        <v>8</v>
      </c>
      <c r="D68" s="1" t="s">
        <v>8</v>
      </c>
      <c r="E68" s="1" t="s">
        <v>749</v>
      </c>
      <c r="F68" s="1">
        <v>132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902</v>
      </c>
      <c r="C69" s="1" t="s">
        <v>734</v>
      </c>
      <c r="D69" s="1">
        <v>209</v>
      </c>
      <c r="E69" s="1" t="s">
        <v>716</v>
      </c>
      <c r="F69" s="1">
        <v>236</v>
      </c>
      <c r="G69" s="1">
        <v>27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902</v>
      </c>
      <c r="C70" s="1" t="s">
        <v>693</v>
      </c>
      <c r="D70" s="1">
        <v>236</v>
      </c>
      <c r="E70" s="1" t="s">
        <v>680</v>
      </c>
      <c r="F70" s="1">
        <v>367</v>
      </c>
      <c r="G70" s="1">
        <v>131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679</v>
      </c>
      <c r="D71" s="1">
        <v>368</v>
      </c>
      <c r="E71" s="1" t="s">
        <v>600</v>
      </c>
      <c r="F71" s="1">
        <v>505</v>
      </c>
      <c r="G71" s="1">
        <v>137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599</v>
      </c>
      <c r="D72" s="1">
        <v>505</v>
      </c>
      <c r="E72" s="1" t="s">
        <v>519</v>
      </c>
      <c r="F72" s="1">
        <v>626</v>
      </c>
      <c r="G72" s="1">
        <v>121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514</v>
      </c>
      <c r="D73" s="1">
        <v>627</v>
      </c>
      <c r="E73" s="1" t="s">
        <v>442</v>
      </c>
      <c r="F73" s="1">
        <v>677</v>
      </c>
      <c r="G73" s="1">
        <v>49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437</v>
      </c>
      <c r="D74" s="1">
        <v>698</v>
      </c>
      <c r="E74" s="1" t="s">
        <v>424</v>
      </c>
      <c r="F74" s="1">
        <v>721</v>
      </c>
      <c r="G74" s="1">
        <v>23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423</v>
      </c>
      <c r="D75" s="1">
        <v>723</v>
      </c>
      <c r="E75" s="1" t="s">
        <v>413</v>
      </c>
      <c r="F75" s="1">
        <v>749</v>
      </c>
      <c r="G75" s="1">
        <v>25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411</v>
      </c>
      <c r="D76" s="1">
        <v>749</v>
      </c>
      <c r="E76" s="1" t="s">
        <v>288</v>
      </c>
      <c r="F76" s="1">
        <v>864</v>
      </c>
      <c r="G76" s="1">
        <v>114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279</v>
      </c>
      <c r="D77" s="1">
        <v>867</v>
      </c>
      <c r="E77" s="1" t="s">
        <v>66</v>
      </c>
      <c r="F77" s="1">
        <v>1098</v>
      </c>
      <c r="G77" s="1">
        <v>230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65</v>
      </c>
      <c r="D78" s="1">
        <v>1098</v>
      </c>
      <c r="E78" s="1" t="s">
        <v>62</v>
      </c>
      <c r="F78" s="1">
        <v>1098</v>
      </c>
      <c r="G78" s="1">
        <v>0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61</v>
      </c>
      <c r="D79" s="1">
        <v>1098</v>
      </c>
      <c r="E79" s="1" t="s">
        <v>15</v>
      </c>
      <c r="F79" s="1">
        <v>1146</v>
      </c>
      <c r="G79" s="1">
        <v>47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924</v>
      </c>
      <c r="C80" s="1" t="s">
        <v>519</v>
      </c>
      <c r="D80" s="1">
        <v>626</v>
      </c>
      <c r="E80" s="1" t="s">
        <v>518</v>
      </c>
      <c r="F80" s="1">
        <v>627</v>
      </c>
      <c r="G80" s="1">
        <v>0</v>
      </c>
      <c r="H80" s="1" t="s">
        <v>1059</v>
      </c>
      <c r="I80" s="1" t="s">
        <v>880</v>
      </c>
      <c r="J80" s="1" t="s">
        <v>881</v>
      </c>
    </row>
    <row r="81" spans="1:10" x14ac:dyDescent="0.2">
      <c r="A81" s="1">
        <v>79</v>
      </c>
      <c r="B81" s="1" t="s">
        <v>1032</v>
      </c>
      <c r="C81" s="1" t="s">
        <v>8</v>
      </c>
      <c r="D81" s="1" t="s">
        <v>8</v>
      </c>
      <c r="E81" s="1" t="s">
        <v>321</v>
      </c>
      <c r="F81" s="1">
        <v>836</v>
      </c>
      <c r="G81" s="1" t="s">
        <v>8</v>
      </c>
      <c r="H81" s="1" t="s">
        <v>1060</v>
      </c>
      <c r="I81" s="1" t="s">
        <v>1058</v>
      </c>
      <c r="J81" s="1" t="s">
        <v>881</v>
      </c>
    </row>
    <row r="82" spans="1:10" x14ac:dyDescent="0.2">
      <c r="A82" s="1">
        <v>80</v>
      </c>
      <c r="B82" s="1" t="s">
        <v>1005</v>
      </c>
      <c r="C82" s="1" t="s">
        <v>528</v>
      </c>
      <c r="D82" s="1">
        <v>622</v>
      </c>
      <c r="E82" s="1" t="s">
        <v>525</v>
      </c>
      <c r="F82" s="1">
        <v>623</v>
      </c>
      <c r="G82" s="1">
        <v>0</v>
      </c>
      <c r="H82" s="1" t="s">
        <v>1059</v>
      </c>
      <c r="I82" s="1" t="s">
        <v>880</v>
      </c>
      <c r="J82" s="1" t="s">
        <v>881</v>
      </c>
    </row>
    <row r="83" spans="1:10" x14ac:dyDescent="0.2">
      <c r="A83" s="1">
        <v>81</v>
      </c>
      <c r="B83" s="1" t="s">
        <v>1100</v>
      </c>
      <c r="C83" s="1" t="s">
        <v>213</v>
      </c>
      <c r="D83" s="1">
        <v>949</v>
      </c>
      <c r="E83" s="1" t="s">
        <v>8</v>
      </c>
      <c r="F83" s="1" t="s">
        <v>8</v>
      </c>
      <c r="G83" s="1" t="s">
        <v>8</v>
      </c>
      <c r="H83" s="1" t="s">
        <v>1060</v>
      </c>
      <c r="I83" s="1" t="s">
        <v>1078</v>
      </c>
      <c r="J83" s="1" t="s">
        <v>878</v>
      </c>
    </row>
    <row r="84" spans="1:10" x14ac:dyDescent="0.2">
      <c r="A84" s="1">
        <v>82</v>
      </c>
      <c r="B84" s="1" t="s">
        <v>1028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1060</v>
      </c>
      <c r="I84" s="1" t="s">
        <v>1058</v>
      </c>
      <c r="J84" s="1" t="s">
        <v>878</v>
      </c>
    </row>
    <row r="85" spans="1:10" x14ac:dyDescent="0.2">
      <c r="A85" s="1">
        <v>83</v>
      </c>
      <c r="B85" s="1" t="s">
        <v>1153</v>
      </c>
      <c r="C85" s="1" t="s">
        <v>8</v>
      </c>
      <c r="D85" s="1" t="s">
        <v>8</v>
      </c>
      <c r="E85" s="1" t="s">
        <v>152</v>
      </c>
      <c r="F85" s="1">
        <v>1005</v>
      </c>
      <c r="G85" s="1" t="s">
        <v>8</v>
      </c>
      <c r="H85" s="1" t="s">
        <v>1060</v>
      </c>
      <c r="I85" s="1" t="s">
        <v>1078</v>
      </c>
      <c r="J85" s="1" t="s">
        <v>878</v>
      </c>
    </row>
    <row r="86" spans="1:10" x14ac:dyDescent="0.2">
      <c r="A86" s="1">
        <v>84</v>
      </c>
      <c r="B86" s="1" t="s">
        <v>994</v>
      </c>
      <c r="C86" s="1" t="s">
        <v>437</v>
      </c>
      <c r="D86" s="1">
        <v>698</v>
      </c>
      <c r="E86" s="1" t="s">
        <v>429</v>
      </c>
      <c r="F86" s="1">
        <v>720</v>
      </c>
      <c r="G86" s="1">
        <v>22</v>
      </c>
      <c r="H86" s="1" t="s">
        <v>1059</v>
      </c>
      <c r="I86" s="1" t="s">
        <v>884</v>
      </c>
      <c r="J86" s="1" t="s">
        <v>878</v>
      </c>
    </row>
    <row r="87" spans="1:10" x14ac:dyDescent="0.2">
      <c r="A87" s="1">
        <v>85</v>
      </c>
      <c r="B87" s="1" t="s">
        <v>932</v>
      </c>
      <c r="C87" s="1" t="s">
        <v>8</v>
      </c>
      <c r="D87" s="1" t="s">
        <v>8</v>
      </c>
      <c r="E87" s="1" t="s">
        <v>8</v>
      </c>
      <c r="F87" s="1" t="s">
        <v>8</v>
      </c>
      <c r="G87" s="1" t="s">
        <v>8</v>
      </c>
      <c r="H87" s="1" t="s">
        <v>1059</v>
      </c>
      <c r="I87" s="1" t="s">
        <v>884</v>
      </c>
      <c r="J87" s="1" t="s">
        <v>881</v>
      </c>
    </row>
    <row r="88" spans="1:10" x14ac:dyDescent="0.2">
      <c r="A88" s="1">
        <v>86</v>
      </c>
      <c r="B88" s="1" t="s">
        <v>897</v>
      </c>
      <c r="C88" s="1" t="s">
        <v>8</v>
      </c>
      <c r="D88" s="1" t="s">
        <v>8</v>
      </c>
      <c r="E88" s="1" t="s">
        <v>400</v>
      </c>
      <c r="F88" s="1">
        <v>762</v>
      </c>
      <c r="G88" s="1" t="s">
        <v>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883</v>
      </c>
      <c r="C89" s="1" t="s">
        <v>528</v>
      </c>
      <c r="D89" s="1">
        <v>622</v>
      </c>
      <c r="E89" s="1" t="s">
        <v>525</v>
      </c>
      <c r="F89" s="1">
        <v>623</v>
      </c>
      <c r="G89" s="1">
        <v>0</v>
      </c>
      <c r="H89" s="1" t="s">
        <v>1059</v>
      </c>
      <c r="I89" s="1" t="s">
        <v>880</v>
      </c>
      <c r="J89" s="1" t="s">
        <v>881</v>
      </c>
    </row>
    <row r="90" spans="1:10" x14ac:dyDescent="0.2">
      <c r="A90" s="1">
        <v>88</v>
      </c>
      <c r="B90" s="1" t="s">
        <v>1023</v>
      </c>
      <c r="C90" s="1" t="s">
        <v>519</v>
      </c>
      <c r="D90" s="1">
        <v>626</v>
      </c>
      <c r="E90" s="1" t="s">
        <v>518</v>
      </c>
      <c r="F90" s="1">
        <v>627</v>
      </c>
      <c r="G90" s="1">
        <v>0</v>
      </c>
      <c r="H90" s="1" t="s">
        <v>1059</v>
      </c>
      <c r="I90" s="1" t="s">
        <v>880</v>
      </c>
      <c r="J90" s="1" t="s">
        <v>881</v>
      </c>
    </row>
    <row r="91" spans="1:10" x14ac:dyDescent="0.2">
      <c r="A91" s="1">
        <v>89</v>
      </c>
      <c r="B91" s="1" t="s">
        <v>1171</v>
      </c>
      <c r="C91" s="1" t="s">
        <v>152</v>
      </c>
      <c r="D91" s="1">
        <v>1005</v>
      </c>
      <c r="E91" s="1" t="s">
        <v>8</v>
      </c>
      <c r="F91" s="1" t="s">
        <v>8</v>
      </c>
      <c r="G91" s="1" t="s">
        <v>8</v>
      </c>
      <c r="H91" s="1" t="s">
        <v>1060</v>
      </c>
      <c r="I91" s="1" t="s">
        <v>1078</v>
      </c>
      <c r="J91" s="1" t="s">
        <v>878</v>
      </c>
    </row>
    <row r="92" spans="1:10" x14ac:dyDescent="0.2">
      <c r="A92" s="1">
        <v>90</v>
      </c>
      <c r="B92" s="1" t="s">
        <v>1002</v>
      </c>
      <c r="C92" s="1" t="s">
        <v>701</v>
      </c>
      <c r="D92" s="1">
        <v>236</v>
      </c>
      <c r="E92" s="1" t="s">
        <v>8</v>
      </c>
      <c r="F92" s="1" t="s">
        <v>8</v>
      </c>
      <c r="G92" s="1" t="s">
        <v>8</v>
      </c>
      <c r="H92" s="1" t="s">
        <v>1060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923</v>
      </c>
      <c r="C93" s="1" t="s">
        <v>8</v>
      </c>
      <c r="D93" s="1" t="s">
        <v>8</v>
      </c>
      <c r="E93" s="1" t="s">
        <v>511</v>
      </c>
      <c r="F93" s="1">
        <v>629</v>
      </c>
      <c r="G93" s="1" t="s">
        <v>8</v>
      </c>
      <c r="H93" s="1" t="s">
        <v>1060</v>
      </c>
      <c r="I93" s="1" t="s">
        <v>1058</v>
      </c>
      <c r="J93" s="1" t="s">
        <v>881</v>
      </c>
    </row>
    <row r="94" spans="1:10" x14ac:dyDescent="0.2">
      <c r="A94" s="1">
        <v>92</v>
      </c>
      <c r="B94" s="1" t="s">
        <v>960</v>
      </c>
      <c r="C94" s="1" t="s">
        <v>8</v>
      </c>
      <c r="D94" s="1" t="s">
        <v>8</v>
      </c>
      <c r="E94" s="1" t="s">
        <v>720</v>
      </c>
      <c r="F94" s="1">
        <v>236</v>
      </c>
      <c r="G94" s="1" t="s">
        <v>8</v>
      </c>
      <c r="H94" s="1" t="s">
        <v>1059</v>
      </c>
      <c r="I94" s="1" t="s">
        <v>880</v>
      </c>
      <c r="J94" s="1" t="s">
        <v>881</v>
      </c>
    </row>
    <row r="95" spans="1:10" x14ac:dyDescent="0.2">
      <c r="A95" s="1">
        <v>93</v>
      </c>
      <c r="B95" s="1" t="s">
        <v>1176</v>
      </c>
      <c r="C95" s="1" t="s">
        <v>8</v>
      </c>
      <c r="D95" s="1" t="s">
        <v>8</v>
      </c>
      <c r="E95" s="1" t="s">
        <v>722</v>
      </c>
      <c r="F95" s="1">
        <v>236</v>
      </c>
      <c r="G95" s="1" t="s">
        <v>8</v>
      </c>
      <c r="H95" s="1" t="s">
        <v>1059</v>
      </c>
      <c r="I95" s="1" t="s">
        <v>880</v>
      </c>
      <c r="J95" s="1" t="s">
        <v>881</v>
      </c>
    </row>
    <row r="96" spans="1:10" x14ac:dyDescent="0.2">
      <c r="A96" s="1">
        <v>94</v>
      </c>
      <c r="B96" s="1" t="s">
        <v>1168</v>
      </c>
      <c r="C96" s="1" t="s">
        <v>411</v>
      </c>
      <c r="D96" s="1">
        <v>749</v>
      </c>
      <c r="E96" s="1" t="s">
        <v>223</v>
      </c>
      <c r="F96" s="1">
        <v>941</v>
      </c>
      <c r="G96" s="1">
        <v>191</v>
      </c>
      <c r="H96" s="1" t="s">
        <v>1059</v>
      </c>
      <c r="I96" s="1" t="s">
        <v>884</v>
      </c>
      <c r="J96" s="1" t="s">
        <v>878</v>
      </c>
    </row>
    <row r="97" spans="1:10" x14ac:dyDescent="0.2">
      <c r="A97" s="1">
        <v>95</v>
      </c>
      <c r="B97" s="1" t="s">
        <v>992</v>
      </c>
      <c r="C97" s="1" t="s">
        <v>143</v>
      </c>
      <c r="D97" s="1">
        <v>1020</v>
      </c>
      <c r="E97" s="1" t="s">
        <v>140</v>
      </c>
      <c r="F97" s="1">
        <v>1026</v>
      </c>
      <c r="G97" s="1">
        <v>5</v>
      </c>
      <c r="H97" s="1" t="s">
        <v>1059</v>
      </c>
      <c r="I97" s="1" t="s">
        <v>884</v>
      </c>
      <c r="J97" s="1" t="s">
        <v>881</v>
      </c>
    </row>
    <row r="98" spans="1:10" x14ac:dyDescent="0.2">
      <c r="A98" s="1">
        <v>96</v>
      </c>
      <c r="B98" s="1" t="s">
        <v>1014</v>
      </c>
      <c r="C98" s="1" t="s">
        <v>8</v>
      </c>
      <c r="D98" s="1" t="s">
        <v>8</v>
      </c>
      <c r="E98" s="1" t="s">
        <v>719</v>
      </c>
      <c r="F98" s="1">
        <v>236</v>
      </c>
      <c r="G98" s="1" t="s">
        <v>8</v>
      </c>
      <c r="H98" s="1" t="s">
        <v>1059</v>
      </c>
      <c r="I98" s="1" t="s">
        <v>880</v>
      </c>
      <c r="J98" s="1" t="s">
        <v>881</v>
      </c>
    </row>
    <row r="99" spans="1:10" x14ac:dyDescent="0.2">
      <c r="A99" s="1">
        <v>97</v>
      </c>
      <c r="B99" s="1" t="s">
        <v>1119</v>
      </c>
      <c r="C99" s="1" t="s">
        <v>152</v>
      </c>
      <c r="D99" s="1">
        <v>1005</v>
      </c>
      <c r="E99" s="1" t="s">
        <v>8</v>
      </c>
      <c r="F99" s="1" t="s">
        <v>8</v>
      </c>
      <c r="G99" s="1" t="s">
        <v>8</v>
      </c>
      <c r="H99" s="1" t="s">
        <v>1060</v>
      </c>
      <c r="I99" s="1" t="s">
        <v>1078</v>
      </c>
      <c r="J99" s="1" t="s">
        <v>878</v>
      </c>
    </row>
    <row r="100" spans="1:10" x14ac:dyDescent="0.2">
      <c r="A100" s="1">
        <v>98</v>
      </c>
      <c r="B100" s="1" t="s">
        <v>916</v>
      </c>
      <c r="C100" s="1" t="s">
        <v>8</v>
      </c>
      <c r="D100" s="1" t="s">
        <v>8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919</v>
      </c>
      <c r="C101" s="1" t="s">
        <v>177</v>
      </c>
      <c r="D101" s="1">
        <v>973</v>
      </c>
      <c r="E101" s="1" t="s">
        <v>172</v>
      </c>
      <c r="F101" s="1">
        <v>975</v>
      </c>
      <c r="G101" s="1">
        <v>2</v>
      </c>
      <c r="H101" s="1" t="s">
        <v>1060</v>
      </c>
      <c r="I101" s="1" t="s">
        <v>1078</v>
      </c>
      <c r="J101" s="1" t="s">
        <v>881</v>
      </c>
    </row>
    <row r="102" spans="1:10" x14ac:dyDescent="0.2">
      <c r="A102" s="1">
        <v>100</v>
      </c>
      <c r="B102" s="1" t="s">
        <v>1098</v>
      </c>
      <c r="C102" s="1" t="s">
        <v>128</v>
      </c>
      <c r="D102" s="1">
        <v>1051</v>
      </c>
      <c r="E102" s="1" t="s">
        <v>8</v>
      </c>
      <c r="F102" s="1" t="s">
        <v>8</v>
      </c>
      <c r="G102" s="1" t="s">
        <v>8</v>
      </c>
      <c r="H102" s="1" t="s">
        <v>1060</v>
      </c>
      <c r="I102" s="1" t="s">
        <v>1078</v>
      </c>
      <c r="J102" s="1" t="s">
        <v>878</v>
      </c>
    </row>
    <row r="103" spans="1:10" x14ac:dyDescent="0.2">
      <c r="A103" s="1">
        <v>101</v>
      </c>
      <c r="B103" s="1" t="s">
        <v>1126</v>
      </c>
      <c r="C103" s="1" t="s">
        <v>213</v>
      </c>
      <c r="D103" s="1">
        <v>949</v>
      </c>
      <c r="E103" s="1" t="s">
        <v>109</v>
      </c>
      <c r="F103" s="1">
        <v>1065</v>
      </c>
      <c r="G103" s="1">
        <v>116</v>
      </c>
      <c r="H103" s="1" t="s">
        <v>1059</v>
      </c>
      <c r="I103" s="1" t="s">
        <v>884</v>
      </c>
      <c r="J103" s="1" t="s">
        <v>878</v>
      </c>
    </row>
    <row r="104" spans="1:10" x14ac:dyDescent="0.2">
      <c r="A104" s="1">
        <v>102</v>
      </c>
      <c r="B104" s="1" t="s">
        <v>1126</v>
      </c>
      <c r="C104" s="1" t="s">
        <v>106</v>
      </c>
      <c r="D104" s="1">
        <v>1068</v>
      </c>
      <c r="E104" s="1" t="s">
        <v>8</v>
      </c>
      <c r="F104" s="1" t="s">
        <v>8</v>
      </c>
      <c r="G104" s="1" t="s">
        <v>8</v>
      </c>
      <c r="H104" s="1" t="s">
        <v>1059</v>
      </c>
      <c r="I104" s="1" t="s">
        <v>884</v>
      </c>
      <c r="J104" s="1" t="s">
        <v>878</v>
      </c>
    </row>
    <row r="105" spans="1:10" x14ac:dyDescent="0.2">
      <c r="A105" s="1">
        <v>103</v>
      </c>
      <c r="B105" s="1" t="s">
        <v>1082</v>
      </c>
      <c r="C105" s="1" t="s">
        <v>213</v>
      </c>
      <c r="D105" s="1">
        <v>949</v>
      </c>
      <c r="E105" s="1" t="s">
        <v>152</v>
      </c>
      <c r="F105" s="1">
        <v>1005</v>
      </c>
      <c r="G105" s="1">
        <v>55</v>
      </c>
      <c r="H105" s="1" t="s">
        <v>1060</v>
      </c>
      <c r="I105" s="1" t="s">
        <v>1078</v>
      </c>
      <c r="J105" s="1" t="s">
        <v>878</v>
      </c>
    </row>
    <row r="106" spans="1:10" x14ac:dyDescent="0.2">
      <c r="A106" s="1">
        <v>104</v>
      </c>
      <c r="B106" s="1" t="s">
        <v>1110</v>
      </c>
      <c r="C106" s="1" t="s">
        <v>600</v>
      </c>
      <c r="D106" s="1">
        <v>505</v>
      </c>
      <c r="E106" s="1" t="s">
        <v>152</v>
      </c>
      <c r="F106" s="1">
        <v>1005</v>
      </c>
      <c r="G106" s="1">
        <v>499</v>
      </c>
      <c r="H106" s="1" t="s">
        <v>1060</v>
      </c>
      <c r="I106" s="1" t="s">
        <v>1078</v>
      </c>
      <c r="J106" s="1" t="s">
        <v>878</v>
      </c>
    </row>
    <row r="107" spans="1:10" x14ac:dyDescent="0.2">
      <c r="A107" s="1">
        <v>105</v>
      </c>
      <c r="B107" s="1" t="s">
        <v>1018</v>
      </c>
      <c r="C107" s="1" t="s">
        <v>528</v>
      </c>
      <c r="D107" s="1">
        <v>622</v>
      </c>
      <c r="E107" s="1" t="s">
        <v>525</v>
      </c>
      <c r="F107" s="1">
        <v>623</v>
      </c>
      <c r="G107" s="1">
        <v>0</v>
      </c>
      <c r="H107" s="1" t="s">
        <v>1059</v>
      </c>
      <c r="I107" s="1" t="s">
        <v>880</v>
      </c>
      <c r="J107" s="1" t="s">
        <v>881</v>
      </c>
    </row>
    <row r="108" spans="1:10" x14ac:dyDescent="0.2">
      <c r="A108" s="1">
        <v>106</v>
      </c>
      <c r="B108" s="1" t="s">
        <v>1081</v>
      </c>
      <c r="C108" s="1" t="s">
        <v>152</v>
      </c>
      <c r="D108" s="1">
        <v>1005</v>
      </c>
      <c r="E108" s="1" t="s">
        <v>8</v>
      </c>
      <c r="F108" s="1" t="s">
        <v>8</v>
      </c>
      <c r="G108" s="1" t="s">
        <v>8</v>
      </c>
      <c r="H108" s="1" t="s">
        <v>1060</v>
      </c>
      <c r="I108" s="1" t="s">
        <v>1078</v>
      </c>
      <c r="J108" s="1" t="s">
        <v>878</v>
      </c>
    </row>
    <row r="109" spans="1:10" x14ac:dyDescent="0.2">
      <c r="A109" s="1">
        <v>107</v>
      </c>
      <c r="B109" s="1" t="s">
        <v>907</v>
      </c>
      <c r="C109" s="1" t="s">
        <v>437</v>
      </c>
      <c r="D109" s="1">
        <v>698</v>
      </c>
      <c r="E109" s="1" t="s">
        <v>429</v>
      </c>
      <c r="F109" s="1">
        <v>720</v>
      </c>
      <c r="G109" s="1">
        <v>22</v>
      </c>
      <c r="H109" s="1" t="s">
        <v>1059</v>
      </c>
      <c r="I109" s="1" t="s">
        <v>884</v>
      </c>
      <c r="J109" s="1" t="s">
        <v>878</v>
      </c>
    </row>
    <row r="110" spans="1:10" x14ac:dyDescent="0.2">
      <c r="A110" s="1">
        <v>108</v>
      </c>
      <c r="B110" s="1" t="s">
        <v>1026</v>
      </c>
      <c r="C110" s="1" t="s">
        <v>8</v>
      </c>
      <c r="D110" s="1" t="s">
        <v>8</v>
      </c>
      <c r="E110" s="1" t="s">
        <v>205</v>
      </c>
      <c r="F110" s="1">
        <v>955</v>
      </c>
      <c r="G110" s="1" t="s">
        <v>8</v>
      </c>
      <c r="H110" s="1" t="s">
        <v>1059</v>
      </c>
      <c r="I110" s="1" t="s">
        <v>880</v>
      </c>
      <c r="J110" s="1" t="s">
        <v>881</v>
      </c>
    </row>
    <row r="111" spans="1:10" x14ac:dyDescent="0.2">
      <c r="A111" s="1">
        <v>109</v>
      </c>
      <c r="B111" s="1" t="s">
        <v>1090</v>
      </c>
      <c r="C111" s="1" t="s">
        <v>213</v>
      </c>
      <c r="D111" s="1">
        <v>949</v>
      </c>
      <c r="E111" s="1" t="s">
        <v>8</v>
      </c>
      <c r="F111" s="1" t="s">
        <v>8</v>
      </c>
      <c r="G111" s="1" t="s">
        <v>8</v>
      </c>
      <c r="H111" s="1" t="s">
        <v>1060</v>
      </c>
      <c r="I111" s="1" t="s">
        <v>1078</v>
      </c>
      <c r="J111" s="1" t="s">
        <v>878</v>
      </c>
    </row>
    <row r="112" spans="1:10" x14ac:dyDescent="0.2">
      <c r="A112" s="1">
        <v>110</v>
      </c>
      <c r="B112" s="1" t="s">
        <v>912</v>
      </c>
      <c r="C112" s="1" t="s">
        <v>8</v>
      </c>
      <c r="D112" s="1" t="s">
        <v>8</v>
      </c>
      <c r="E112" s="1" t="s">
        <v>519</v>
      </c>
      <c r="F112" s="1">
        <v>626</v>
      </c>
      <c r="G112" s="1" t="s">
        <v>8</v>
      </c>
      <c r="H112" s="1" t="s">
        <v>1060</v>
      </c>
      <c r="I112" s="1" t="s">
        <v>1058</v>
      </c>
      <c r="J112" s="1" t="s">
        <v>881</v>
      </c>
    </row>
    <row r="113" spans="1:10" x14ac:dyDescent="0.2">
      <c r="A113" s="1">
        <v>111</v>
      </c>
      <c r="B113" s="1" t="s">
        <v>906</v>
      </c>
      <c r="C113" s="1" t="s">
        <v>143</v>
      </c>
      <c r="D113" s="1">
        <v>1020</v>
      </c>
      <c r="E113" s="1" t="s">
        <v>8</v>
      </c>
      <c r="F113" s="1" t="s">
        <v>8</v>
      </c>
      <c r="G113" s="1" t="s">
        <v>8</v>
      </c>
      <c r="H113" s="1" t="s">
        <v>1060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988</v>
      </c>
      <c r="C114" s="1" t="s">
        <v>8</v>
      </c>
      <c r="D114" s="1" t="s">
        <v>8</v>
      </c>
      <c r="E114" s="1" t="s">
        <v>8</v>
      </c>
      <c r="F114" s="1" t="s">
        <v>8</v>
      </c>
      <c r="G114" s="1" t="s">
        <v>8</v>
      </c>
      <c r="H114" s="1" t="s">
        <v>1059</v>
      </c>
      <c r="I114" s="1" t="s">
        <v>884</v>
      </c>
      <c r="J114" s="1" t="s">
        <v>881</v>
      </c>
    </row>
    <row r="115" spans="1:10" x14ac:dyDescent="0.2">
      <c r="A115" s="1">
        <v>113</v>
      </c>
      <c r="B115" s="1" t="s">
        <v>981</v>
      </c>
      <c r="C115" s="1" t="s">
        <v>8</v>
      </c>
      <c r="D115" s="1" t="s">
        <v>8</v>
      </c>
      <c r="E115" s="1" t="s">
        <v>8</v>
      </c>
      <c r="F115" s="1" t="s">
        <v>8</v>
      </c>
      <c r="G115" s="1" t="s">
        <v>8</v>
      </c>
      <c r="H115" s="1" t="s">
        <v>1060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890</v>
      </c>
      <c r="C116" s="1" t="s">
        <v>519</v>
      </c>
      <c r="D116" s="1">
        <v>626</v>
      </c>
      <c r="E116" s="1" t="s">
        <v>518</v>
      </c>
      <c r="F116" s="1">
        <v>627</v>
      </c>
      <c r="G116" s="1">
        <v>0</v>
      </c>
      <c r="H116" s="1" t="s">
        <v>1059</v>
      </c>
      <c r="I116" s="1" t="s">
        <v>880</v>
      </c>
      <c r="J116" s="1" t="s">
        <v>881</v>
      </c>
    </row>
    <row r="117" spans="1:10" x14ac:dyDescent="0.2">
      <c r="A117" s="1">
        <v>115</v>
      </c>
      <c r="B117" s="1" t="s">
        <v>1104</v>
      </c>
      <c r="C117" s="1" t="s">
        <v>213</v>
      </c>
      <c r="D117" s="1">
        <v>949</v>
      </c>
      <c r="E117" s="1" t="s">
        <v>8</v>
      </c>
      <c r="F117" s="1" t="s">
        <v>8</v>
      </c>
      <c r="G117" s="1" t="s">
        <v>8</v>
      </c>
      <c r="H117" s="1" t="s">
        <v>1060</v>
      </c>
      <c r="I117" s="1" t="s">
        <v>1078</v>
      </c>
      <c r="J117" s="1" t="s">
        <v>878</v>
      </c>
    </row>
    <row r="118" spans="1:10" x14ac:dyDescent="0.2">
      <c r="A118" s="1">
        <v>116</v>
      </c>
      <c r="B118" s="1" t="s">
        <v>972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1059</v>
      </c>
      <c r="I118" s="1" t="s">
        <v>880</v>
      </c>
      <c r="J118" s="1" t="s">
        <v>881</v>
      </c>
    </row>
    <row r="119" spans="1:10" x14ac:dyDescent="0.2">
      <c r="A119" s="1">
        <v>117</v>
      </c>
      <c r="B119" s="1" t="s">
        <v>901</v>
      </c>
      <c r="C119" s="1" t="s">
        <v>8</v>
      </c>
      <c r="D119" s="1" t="s">
        <v>8</v>
      </c>
      <c r="E119" s="1" t="s">
        <v>519</v>
      </c>
      <c r="F119" s="1">
        <v>626</v>
      </c>
      <c r="G119" s="1" t="s">
        <v>8</v>
      </c>
      <c r="H119" s="1" t="s">
        <v>1060</v>
      </c>
      <c r="I119" s="1" t="s">
        <v>1058</v>
      </c>
      <c r="J119" s="1" t="s">
        <v>881</v>
      </c>
    </row>
    <row r="120" spans="1:10" x14ac:dyDescent="0.2">
      <c r="A120" s="1">
        <v>118</v>
      </c>
      <c r="B120" s="1" t="s">
        <v>1091</v>
      </c>
      <c r="C120" s="1" t="s">
        <v>8</v>
      </c>
      <c r="D120" s="1" t="s">
        <v>8</v>
      </c>
      <c r="E120" s="1" t="s">
        <v>152</v>
      </c>
      <c r="F120" s="1">
        <v>1005</v>
      </c>
      <c r="G120" s="1" t="s">
        <v>8</v>
      </c>
      <c r="H120" s="1" t="s">
        <v>1060</v>
      </c>
      <c r="I120" s="1" t="s">
        <v>1078</v>
      </c>
      <c r="J120" s="1" t="s">
        <v>878</v>
      </c>
    </row>
    <row r="121" spans="1:10" x14ac:dyDescent="0.2">
      <c r="A121" s="1">
        <v>119</v>
      </c>
      <c r="B121" s="1" t="s">
        <v>1024</v>
      </c>
      <c r="C121" s="1" t="s">
        <v>8</v>
      </c>
      <c r="D121" s="1" t="s">
        <v>8</v>
      </c>
      <c r="E121" s="1" t="s">
        <v>125</v>
      </c>
      <c r="F121" s="1">
        <v>1053</v>
      </c>
      <c r="G121" s="1" t="s">
        <v>8</v>
      </c>
      <c r="H121" s="1" t="s">
        <v>877</v>
      </c>
      <c r="I121" s="1" t="s">
        <v>877</v>
      </c>
      <c r="J121" s="1" t="s">
        <v>878</v>
      </c>
    </row>
    <row r="122" spans="1:10" x14ac:dyDescent="0.2">
      <c r="A122" s="1">
        <v>120</v>
      </c>
      <c r="B122" s="1" t="s">
        <v>984</v>
      </c>
      <c r="C122" s="1" t="s">
        <v>8</v>
      </c>
      <c r="D122" s="1" t="s">
        <v>8</v>
      </c>
      <c r="E122" s="1" t="s">
        <v>701</v>
      </c>
      <c r="F122" s="1">
        <v>236</v>
      </c>
      <c r="G122" s="1" t="s">
        <v>8</v>
      </c>
      <c r="H122" s="1" t="s">
        <v>1059</v>
      </c>
      <c r="I122" s="1" t="s">
        <v>884</v>
      </c>
      <c r="J122" s="1" t="s">
        <v>881</v>
      </c>
    </row>
    <row r="123" spans="1:10" x14ac:dyDescent="0.2">
      <c r="A123" s="1">
        <v>121</v>
      </c>
      <c r="B123" s="1" t="s">
        <v>1158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877</v>
      </c>
      <c r="I123" s="1" t="s">
        <v>877</v>
      </c>
      <c r="J123" s="1" t="s">
        <v>878</v>
      </c>
    </row>
    <row r="124" spans="1:10" x14ac:dyDescent="0.2">
      <c r="A124" s="1">
        <v>122</v>
      </c>
      <c r="B124" s="1" t="s">
        <v>1097</v>
      </c>
      <c r="C124" s="1" t="s">
        <v>8</v>
      </c>
      <c r="D124" s="1" t="s">
        <v>8</v>
      </c>
      <c r="E124" s="1" t="s">
        <v>471</v>
      </c>
      <c r="F124" s="1">
        <v>655</v>
      </c>
      <c r="G124" s="1" t="s">
        <v>8</v>
      </c>
      <c r="H124" s="1" t="s">
        <v>1060</v>
      </c>
      <c r="I124" s="1" t="s">
        <v>1078</v>
      </c>
      <c r="J124" s="1" t="s">
        <v>878</v>
      </c>
    </row>
    <row r="125" spans="1:10" x14ac:dyDescent="0.2">
      <c r="A125" s="1">
        <v>123</v>
      </c>
      <c r="B125" s="1" t="s">
        <v>1163</v>
      </c>
      <c r="C125" s="1" t="s">
        <v>471</v>
      </c>
      <c r="D125" s="1">
        <v>655</v>
      </c>
      <c r="E125" s="1" t="s">
        <v>8</v>
      </c>
      <c r="F125" s="1" t="s">
        <v>8</v>
      </c>
      <c r="G125" s="1" t="s">
        <v>8</v>
      </c>
      <c r="H125" s="1" t="s">
        <v>1060</v>
      </c>
      <c r="I125" s="1" t="s">
        <v>1078</v>
      </c>
      <c r="J125" s="1" t="s">
        <v>878</v>
      </c>
    </row>
    <row r="126" spans="1:10" x14ac:dyDescent="0.2">
      <c r="A126" s="1">
        <v>124</v>
      </c>
      <c r="B126" s="1" t="s">
        <v>941</v>
      </c>
      <c r="C126" s="1" t="s">
        <v>143</v>
      </c>
      <c r="D126" s="1">
        <v>1020</v>
      </c>
      <c r="E126" s="1" t="s">
        <v>8</v>
      </c>
      <c r="F126" s="1" t="s">
        <v>8</v>
      </c>
      <c r="G126" s="1" t="s">
        <v>8</v>
      </c>
      <c r="H126" s="1" t="s">
        <v>877</v>
      </c>
      <c r="I126" s="1" t="s">
        <v>877</v>
      </c>
      <c r="J126" s="1" t="s">
        <v>878</v>
      </c>
    </row>
    <row r="127" spans="1:10" x14ac:dyDescent="0.2">
      <c r="A127" s="1">
        <v>125</v>
      </c>
      <c r="B127" s="1" t="s">
        <v>1017</v>
      </c>
      <c r="C127" s="1" t="s">
        <v>49</v>
      </c>
      <c r="D127" s="1">
        <v>1098</v>
      </c>
      <c r="E127" s="1" t="s">
        <v>40</v>
      </c>
      <c r="F127" s="1">
        <v>1109</v>
      </c>
      <c r="G127" s="1">
        <v>10</v>
      </c>
      <c r="H127" s="1" t="s">
        <v>877</v>
      </c>
      <c r="I127" s="1" t="s">
        <v>877</v>
      </c>
      <c r="J127" s="1" t="s">
        <v>878</v>
      </c>
    </row>
    <row r="128" spans="1:10" x14ac:dyDescent="0.2">
      <c r="A128" s="1">
        <v>126</v>
      </c>
      <c r="B128" s="1" t="s">
        <v>1074</v>
      </c>
      <c r="C128" s="1" t="s">
        <v>8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877</v>
      </c>
      <c r="I128" s="1" t="s">
        <v>877</v>
      </c>
      <c r="J128" s="1" t="s">
        <v>878</v>
      </c>
    </row>
    <row r="129" spans="1:10" x14ac:dyDescent="0.2">
      <c r="A129" s="1">
        <v>127</v>
      </c>
      <c r="B129" s="1" t="s">
        <v>1079</v>
      </c>
      <c r="C129" s="1" t="s">
        <v>256</v>
      </c>
      <c r="D129" s="1">
        <v>897</v>
      </c>
      <c r="E129" s="1" t="s">
        <v>226</v>
      </c>
      <c r="F129" s="1">
        <v>940</v>
      </c>
      <c r="G129" s="1">
        <v>43</v>
      </c>
      <c r="H129" s="1" t="s">
        <v>1059</v>
      </c>
      <c r="I129" s="1" t="s">
        <v>884</v>
      </c>
      <c r="J129" s="1" t="s">
        <v>878</v>
      </c>
    </row>
    <row r="130" spans="1:10" x14ac:dyDescent="0.2">
      <c r="A130" s="1">
        <v>128</v>
      </c>
      <c r="B130" s="1" t="s">
        <v>1079</v>
      </c>
      <c r="C130" s="1" t="s">
        <v>223</v>
      </c>
      <c r="D130" s="1">
        <v>941</v>
      </c>
      <c r="E130" s="1" t="s">
        <v>152</v>
      </c>
      <c r="F130" s="1">
        <v>1005</v>
      </c>
      <c r="G130" s="1">
        <v>63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1150</v>
      </c>
      <c r="C131" s="1" t="s">
        <v>411</v>
      </c>
      <c r="D131" s="1">
        <v>749</v>
      </c>
      <c r="E131" s="1" t="s">
        <v>223</v>
      </c>
      <c r="F131" s="1">
        <v>941</v>
      </c>
      <c r="G131" s="1">
        <v>191</v>
      </c>
      <c r="H131" s="1" t="s">
        <v>1060</v>
      </c>
      <c r="I131" s="1" t="s">
        <v>1078</v>
      </c>
      <c r="J131" s="1" t="s">
        <v>878</v>
      </c>
    </row>
    <row r="132" spans="1:10" x14ac:dyDescent="0.2">
      <c r="A132" s="1">
        <v>130</v>
      </c>
      <c r="B132" s="1" t="s">
        <v>896</v>
      </c>
      <c r="C132" s="1" t="s">
        <v>8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1059</v>
      </c>
      <c r="I132" s="1" t="s">
        <v>880</v>
      </c>
      <c r="J132" s="1" t="s">
        <v>881</v>
      </c>
    </row>
    <row r="133" spans="1:10" x14ac:dyDescent="0.2">
      <c r="A133" s="1">
        <v>131</v>
      </c>
      <c r="B133" s="1" t="s">
        <v>955</v>
      </c>
      <c r="C133" s="1" t="s">
        <v>143</v>
      </c>
      <c r="D133" s="1">
        <v>1020</v>
      </c>
      <c r="E133" s="1" t="s">
        <v>8</v>
      </c>
      <c r="F133" s="1" t="s">
        <v>8</v>
      </c>
      <c r="G133" s="1" t="s">
        <v>8</v>
      </c>
      <c r="H133" s="1" t="s">
        <v>877</v>
      </c>
      <c r="I133" s="1" t="s">
        <v>877</v>
      </c>
      <c r="J133" s="1" t="s">
        <v>878</v>
      </c>
    </row>
    <row r="134" spans="1:10" x14ac:dyDescent="0.2">
      <c r="A134" s="1">
        <v>132</v>
      </c>
      <c r="B134" s="1" t="s">
        <v>1015</v>
      </c>
      <c r="C134" s="1" t="s">
        <v>8</v>
      </c>
      <c r="D134" s="1" t="s">
        <v>8</v>
      </c>
      <c r="E134" s="1" t="s">
        <v>519</v>
      </c>
      <c r="F134" s="1">
        <v>626</v>
      </c>
      <c r="G134" s="1" t="s">
        <v>8</v>
      </c>
      <c r="H134" s="1" t="s">
        <v>1060</v>
      </c>
      <c r="I134" s="1" t="s">
        <v>1058</v>
      </c>
      <c r="J134" s="1" t="s">
        <v>881</v>
      </c>
    </row>
    <row r="135" spans="1:10" x14ac:dyDescent="0.2">
      <c r="A135" s="1">
        <v>133</v>
      </c>
      <c r="B135" s="1" t="s">
        <v>1021</v>
      </c>
      <c r="C135" s="1" t="s">
        <v>8</v>
      </c>
      <c r="D135" s="1" t="s">
        <v>8</v>
      </c>
      <c r="E135" s="1" t="s">
        <v>136</v>
      </c>
      <c r="F135" s="1">
        <v>1027</v>
      </c>
      <c r="G135" s="1" t="s">
        <v>8</v>
      </c>
      <c r="H135" s="1" t="s">
        <v>1060</v>
      </c>
      <c r="I135" s="1" t="s">
        <v>1058</v>
      </c>
      <c r="J135" s="1" t="s">
        <v>878</v>
      </c>
    </row>
    <row r="136" spans="1:10" x14ac:dyDescent="0.2">
      <c r="A136" s="1">
        <v>134</v>
      </c>
      <c r="B136" s="1" t="s">
        <v>1092</v>
      </c>
      <c r="C136" s="1" t="s">
        <v>494</v>
      </c>
      <c r="D136" s="1">
        <v>637</v>
      </c>
      <c r="E136" s="1" t="s">
        <v>471</v>
      </c>
      <c r="F136" s="1">
        <v>655</v>
      </c>
      <c r="G136" s="1">
        <v>17</v>
      </c>
      <c r="H136" s="1" t="s">
        <v>1060</v>
      </c>
      <c r="I136" s="1" t="s">
        <v>1078</v>
      </c>
      <c r="J136" s="1" t="s">
        <v>878</v>
      </c>
    </row>
    <row r="137" spans="1:10" x14ac:dyDescent="0.2">
      <c r="A137" s="1">
        <v>135</v>
      </c>
      <c r="B137" s="1" t="s">
        <v>990</v>
      </c>
      <c r="C137" s="1" t="s">
        <v>528</v>
      </c>
      <c r="D137" s="1">
        <v>622</v>
      </c>
      <c r="E137" s="1" t="s">
        <v>335</v>
      </c>
      <c r="F137" s="1">
        <v>831</v>
      </c>
      <c r="G137" s="1">
        <v>208</v>
      </c>
      <c r="H137" s="1" t="s">
        <v>1059</v>
      </c>
      <c r="I137" s="1" t="s">
        <v>884</v>
      </c>
      <c r="J137" s="1" t="s">
        <v>881</v>
      </c>
    </row>
    <row r="138" spans="1:10" x14ac:dyDescent="0.2">
      <c r="A138" s="1">
        <v>136</v>
      </c>
      <c r="B138" s="1" t="s">
        <v>1170</v>
      </c>
      <c r="C138" s="1" t="s">
        <v>528</v>
      </c>
      <c r="D138" s="1">
        <v>622</v>
      </c>
      <c r="E138" s="1" t="s">
        <v>152</v>
      </c>
      <c r="F138" s="1">
        <v>1005</v>
      </c>
      <c r="G138" s="1">
        <v>382</v>
      </c>
      <c r="H138" s="1" t="s">
        <v>1060</v>
      </c>
      <c r="I138" s="1" t="s">
        <v>1078</v>
      </c>
      <c r="J138" s="1" t="s">
        <v>878</v>
      </c>
    </row>
    <row r="139" spans="1:10" x14ac:dyDescent="0.2">
      <c r="A139" s="1">
        <v>137</v>
      </c>
      <c r="B139" s="1" t="s">
        <v>951</v>
      </c>
      <c r="C139" s="1" t="s">
        <v>49</v>
      </c>
      <c r="D139" s="1">
        <v>1098</v>
      </c>
      <c r="E139" s="1" t="s">
        <v>8</v>
      </c>
      <c r="F139" s="1" t="s">
        <v>8</v>
      </c>
      <c r="G139" s="1" t="s">
        <v>8</v>
      </c>
      <c r="H139" s="1" t="s">
        <v>877</v>
      </c>
      <c r="I139" s="1" t="s">
        <v>877</v>
      </c>
      <c r="J139" s="1" t="s">
        <v>878</v>
      </c>
    </row>
    <row r="140" spans="1:10" x14ac:dyDescent="0.2">
      <c r="A140" s="1">
        <v>138</v>
      </c>
      <c r="B140" s="1" t="s">
        <v>1138</v>
      </c>
      <c r="C140" s="1" t="s">
        <v>8</v>
      </c>
      <c r="D140" s="1" t="s">
        <v>8</v>
      </c>
      <c r="E140" s="1" t="s">
        <v>143</v>
      </c>
      <c r="F140" s="1">
        <v>1020</v>
      </c>
      <c r="G140" s="1" t="s">
        <v>8</v>
      </c>
      <c r="H140" s="1" t="s">
        <v>877</v>
      </c>
      <c r="I140" s="1" t="s">
        <v>877</v>
      </c>
      <c r="J140" s="1" t="s">
        <v>878</v>
      </c>
    </row>
    <row r="141" spans="1:10" x14ac:dyDescent="0.2">
      <c r="A141" s="1">
        <v>139</v>
      </c>
      <c r="B141" s="1" t="s">
        <v>1030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1059</v>
      </c>
      <c r="I141" s="1" t="s">
        <v>880</v>
      </c>
      <c r="J141" s="1" t="s">
        <v>881</v>
      </c>
    </row>
    <row r="142" spans="1:10" x14ac:dyDescent="0.2">
      <c r="A142" s="1">
        <v>140</v>
      </c>
      <c r="B142" s="1" t="s">
        <v>929</v>
      </c>
      <c r="C142" s="1" t="s">
        <v>664</v>
      </c>
      <c r="D142" s="1">
        <v>405</v>
      </c>
      <c r="E142" s="1" t="s">
        <v>656</v>
      </c>
      <c r="F142" s="1">
        <v>410</v>
      </c>
      <c r="G142" s="1">
        <v>4</v>
      </c>
      <c r="H142" s="1" t="s">
        <v>1060</v>
      </c>
      <c r="I142" s="1" t="s">
        <v>1058</v>
      </c>
      <c r="J142" s="1" t="s">
        <v>881</v>
      </c>
    </row>
    <row r="143" spans="1:10" x14ac:dyDescent="0.2">
      <c r="A143" s="1">
        <v>141</v>
      </c>
      <c r="B143" s="1" t="s">
        <v>1095</v>
      </c>
      <c r="C143" s="1" t="s">
        <v>129</v>
      </c>
      <c r="D143" s="1">
        <v>1051</v>
      </c>
      <c r="E143" s="1" t="s">
        <v>8</v>
      </c>
      <c r="F143" s="1" t="s">
        <v>8</v>
      </c>
      <c r="G143" s="1" t="s">
        <v>8</v>
      </c>
      <c r="H143" s="1" t="s">
        <v>1060</v>
      </c>
      <c r="I143" s="1" t="s">
        <v>1078</v>
      </c>
      <c r="J143" s="1" t="s">
        <v>878</v>
      </c>
    </row>
    <row r="144" spans="1:10" x14ac:dyDescent="0.2">
      <c r="A144" s="1">
        <v>142</v>
      </c>
      <c r="B144" s="1" t="s">
        <v>905</v>
      </c>
      <c r="C144" s="1" t="s">
        <v>382</v>
      </c>
      <c r="D144" s="1">
        <v>787</v>
      </c>
      <c r="E144" s="1" t="s">
        <v>381</v>
      </c>
      <c r="F144" s="1">
        <v>787</v>
      </c>
      <c r="G144" s="1">
        <v>0</v>
      </c>
      <c r="H144" s="1" t="s">
        <v>1059</v>
      </c>
      <c r="I144" s="1" t="s">
        <v>884</v>
      </c>
      <c r="J144" s="1" t="s">
        <v>881</v>
      </c>
    </row>
    <row r="145" spans="1:10" x14ac:dyDescent="0.2">
      <c r="A145" s="1">
        <v>143</v>
      </c>
      <c r="B145" s="1" t="s">
        <v>1031</v>
      </c>
      <c r="C145" s="1" t="s">
        <v>672</v>
      </c>
      <c r="D145" s="1">
        <v>390</v>
      </c>
      <c r="E145" s="1" t="s">
        <v>136</v>
      </c>
      <c r="F145" s="1">
        <v>1027</v>
      </c>
      <c r="G145" s="1">
        <v>636</v>
      </c>
      <c r="H145" s="1" t="s">
        <v>1060</v>
      </c>
      <c r="I145" s="1" t="s">
        <v>1058</v>
      </c>
      <c r="J145" s="1" t="s">
        <v>881</v>
      </c>
    </row>
    <row r="146" spans="1:10" x14ac:dyDescent="0.2">
      <c r="A146" s="1">
        <v>144</v>
      </c>
      <c r="B146" s="1" t="s">
        <v>1111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1060</v>
      </c>
      <c r="I146" s="1" t="s">
        <v>1078</v>
      </c>
      <c r="J146" s="1" t="s">
        <v>878</v>
      </c>
    </row>
    <row r="147" spans="1:10" x14ac:dyDescent="0.2">
      <c r="A147" s="1">
        <v>145</v>
      </c>
      <c r="B147" s="1" t="s">
        <v>886</v>
      </c>
      <c r="C147" s="1" t="s">
        <v>672</v>
      </c>
      <c r="D147" s="1">
        <v>390</v>
      </c>
      <c r="E147" s="1" t="s">
        <v>656</v>
      </c>
      <c r="F147" s="1">
        <v>410</v>
      </c>
      <c r="G147" s="1">
        <v>19</v>
      </c>
      <c r="H147" s="1" t="s">
        <v>1059</v>
      </c>
      <c r="I147" s="1" t="s">
        <v>880</v>
      </c>
      <c r="J147" s="1" t="s">
        <v>881</v>
      </c>
    </row>
    <row r="148" spans="1:10" x14ac:dyDescent="0.2">
      <c r="A148" s="1">
        <v>146</v>
      </c>
      <c r="B148" s="1" t="s">
        <v>1088</v>
      </c>
      <c r="C148" s="1" t="s">
        <v>8</v>
      </c>
      <c r="D148" s="1" t="s">
        <v>8</v>
      </c>
      <c r="E148" s="1" t="s">
        <v>641</v>
      </c>
      <c r="F148" s="1">
        <v>453</v>
      </c>
      <c r="G148" s="1" t="s">
        <v>8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1088</v>
      </c>
      <c r="C149" s="1" t="s">
        <v>405</v>
      </c>
      <c r="D149" s="1">
        <v>751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878</v>
      </c>
    </row>
    <row r="150" spans="1:10" x14ac:dyDescent="0.2">
      <c r="A150" s="1">
        <v>148</v>
      </c>
      <c r="B150" s="1" t="s">
        <v>1089</v>
      </c>
      <c r="C150" s="1" t="s">
        <v>600</v>
      </c>
      <c r="D150" s="1">
        <v>505</v>
      </c>
      <c r="E150" s="1" t="s">
        <v>8</v>
      </c>
      <c r="F150" s="1" t="s">
        <v>8</v>
      </c>
      <c r="G150" s="1" t="s">
        <v>8</v>
      </c>
      <c r="H150" s="1" t="s">
        <v>1060</v>
      </c>
      <c r="I150" s="1" t="s">
        <v>1078</v>
      </c>
      <c r="J150" s="1" t="s">
        <v>878</v>
      </c>
    </row>
    <row r="151" spans="1:10" x14ac:dyDescent="0.2">
      <c r="A151" s="1">
        <v>149</v>
      </c>
      <c r="B151" s="1" t="s">
        <v>936</v>
      </c>
      <c r="C151" s="1" t="s">
        <v>528</v>
      </c>
      <c r="D151" s="1">
        <v>622</v>
      </c>
      <c r="E151" s="1" t="s">
        <v>525</v>
      </c>
      <c r="F151" s="1">
        <v>623</v>
      </c>
      <c r="G151" s="1">
        <v>0</v>
      </c>
      <c r="H151" s="1" t="s">
        <v>1059</v>
      </c>
      <c r="I151" s="1" t="s">
        <v>880</v>
      </c>
      <c r="J151" s="1" t="s">
        <v>881</v>
      </c>
    </row>
    <row r="152" spans="1:10" x14ac:dyDescent="0.2">
      <c r="A152" s="1">
        <v>150</v>
      </c>
      <c r="B152" s="1" t="s">
        <v>926</v>
      </c>
      <c r="C152" s="1" t="s">
        <v>528</v>
      </c>
      <c r="D152" s="1">
        <v>622</v>
      </c>
      <c r="E152" s="1" t="s">
        <v>335</v>
      </c>
      <c r="F152" s="1">
        <v>831</v>
      </c>
      <c r="G152" s="1">
        <v>208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1036</v>
      </c>
      <c r="C153" s="1" t="s">
        <v>8</v>
      </c>
      <c r="D153" s="1" t="s">
        <v>8</v>
      </c>
      <c r="E153" s="1" t="s">
        <v>34</v>
      </c>
      <c r="F153" s="1">
        <v>1124</v>
      </c>
      <c r="G153" s="1" t="s">
        <v>8</v>
      </c>
      <c r="H153" s="1" t="s">
        <v>1060</v>
      </c>
      <c r="I153" s="1" t="s">
        <v>1078</v>
      </c>
      <c r="J153" s="1" t="s">
        <v>878</v>
      </c>
    </row>
    <row r="154" spans="1:10" x14ac:dyDescent="0.2">
      <c r="A154" s="1">
        <v>152</v>
      </c>
      <c r="B154" s="1" t="s">
        <v>879</v>
      </c>
      <c r="C154" s="1" t="s">
        <v>519</v>
      </c>
      <c r="D154" s="1">
        <v>626</v>
      </c>
      <c r="E154" s="1" t="s">
        <v>518</v>
      </c>
      <c r="F154" s="1">
        <v>627</v>
      </c>
      <c r="G154" s="1">
        <v>0</v>
      </c>
      <c r="H154" s="1" t="s">
        <v>1059</v>
      </c>
      <c r="I154" s="1" t="s">
        <v>880</v>
      </c>
      <c r="J154" s="1" t="s">
        <v>881</v>
      </c>
    </row>
    <row r="155" spans="1:10" x14ac:dyDescent="0.2">
      <c r="A155" s="1">
        <v>153</v>
      </c>
      <c r="B155" s="1" t="s">
        <v>1148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1060</v>
      </c>
      <c r="I155" s="1" t="s">
        <v>1078</v>
      </c>
      <c r="J155" s="1" t="s">
        <v>878</v>
      </c>
    </row>
    <row r="156" spans="1:10" x14ac:dyDescent="0.2">
      <c r="A156" s="1">
        <v>154</v>
      </c>
      <c r="B156" s="1" t="s">
        <v>997</v>
      </c>
      <c r="C156" s="1" t="s">
        <v>405</v>
      </c>
      <c r="D156" s="1">
        <v>751</v>
      </c>
      <c r="E156" s="1" t="s">
        <v>8</v>
      </c>
      <c r="F156" s="1" t="s">
        <v>8</v>
      </c>
      <c r="G156" s="1" t="s">
        <v>8</v>
      </c>
      <c r="H156" s="1" t="s">
        <v>877</v>
      </c>
      <c r="I156" s="1" t="s">
        <v>877</v>
      </c>
      <c r="J156" s="1" t="s">
        <v>878</v>
      </c>
    </row>
    <row r="157" spans="1:10" x14ac:dyDescent="0.2">
      <c r="A157" s="1">
        <v>155</v>
      </c>
      <c r="B157" s="1" t="s">
        <v>895</v>
      </c>
      <c r="C157" s="1" t="s">
        <v>8</v>
      </c>
      <c r="D157" s="1" t="s">
        <v>8</v>
      </c>
      <c r="E157" s="1" t="s">
        <v>672</v>
      </c>
      <c r="F157" s="1">
        <v>390</v>
      </c>
      <c r="G157" s="1" t="s">
        <v>8</v>
      </c>
      <c r="H157" s="1" t="s">
        <v>877</v>
      </c>
      <c r="I157" s="1" t="s">
        <v>877</v>
      </c>
      <c r="J157" s="1" t="s">
        <v>878</v>
      </c>
    </row>
    <row r="158" spans="1:10" x14ac:dyDescent="0.2">
      <c r="A158" s="1">
        <v>156</v>
      </c>
      <c r="B158" s="1" t="s">
        <v>911</v>
      </c>
      <c r="C158" s="1" t="s">
        <v>8</v>
      </c>
      <c r="D158" s="1" t="s">
        <v>8</v>
      </c>
      <c r="E158" s="1" t="s">
        <v>8</v>
      </c>
      <c r="F158" s="1" t="s">
        <v>8</v>
      </c>
      <c r="G158" s="1" t="s">
        <v>8</v>
      </c>
      <c r="H158" s="1" t="s">
        <v>1059</v>
      </c>
      <c r="I158" s="1" t="s">
        <v>880</v>
      </c>
      <c r="J158" s="1" t="s">
        <v>878</v>
      </c>
    </row>
    <row r="159" spans="1:10" x14ac:dyDescent="0.2">
      <c r="A159" s="1">
        <v>157</v>
      </c>
      <c r="B159" s="1" t="s">
        <v>952</v>
      </c>
      <c r="C159" s="1" t="s">
        <v>8</v>
      </c>
      <c r="D159" s="1" t="s">
        <v>8</v>
      </c>
      <c r="E159" s="1" t="s">
        <v>143</v>
      </c>
      <c r="F159" s="1">
        <v>1020</v>
      </c>
      <c r="G159" s="1" t="s">
        <v>8</v>
      </c>
      <c r="H159" s="1" t="s">
        <v>877</v>
      </c>
      <c r="I159" s="1" t="s">
        <v>877</v>
      </c>
      <c r="J159" s="1" t="s">
        <v>878</v>
      </c>
    </row>
    <row r="160" spans="1:10" x14ac:dyDescent="0.2">
      <c r="A160" s="1">
        <v>158</v>
      </c>
      <c r="B160" s="1" t="s">
        <v>910</v>
      </c>
      <c r="C160" s="1" t="s">
        <v>143</v>
      </c>
      <c r="D160" s="1">
        <v>1020</v>
      </c>
      <c r="E160" s="1" t="s">
        <v>8</v>
      </c>
      <c r="F160" s="1" t="s">
        <v>8</v>
      </c>
      <c r="G160" s="1" t="s">
        <v>8</v>
      </c>
      <c r="H160" s="1" t="s">
        <v>877</v>
      </c>
      <c r="I160" s="1" t="s">
        <v>877</v>
      </c>
      <c r="J160" s="1" t="s">
        <v>878</v>
      </c>
    </row>
    <row r="161" spans="1:10" x14ac:dyDescent="0.2">
      <c r="A161" s="1">
        <v>159</v>
      </c>
      <c r="B161" s="1" t="s">
        <v>922</v>
      </c>
      <c r="C161" s="1" t="s">
        <v>391</v>
      </c>
      <c r="D161" s="1">
        <v>768</v>
      </c>
      <c r="E161" s="1" t="s">
        <v>386</v>
      </c>
      <c r="F161" s="1">
        <v>774</v>
      </c>
      <c r="G161" s="1">
        <v>6</v>
      </c>
      <c r="H161" s="1" t="s">
        <v>898</v>
      </c>
      <c r="I161" s="1" t="s">
        <v>1057</v>
      </c>
      <c r="J161" s="1" t="s">
        <v>881</v>
      </c>
    </row>
    <row r="162" spans="1:10" x14ac:dyDescent="0.2">
      <c r="A162" s="1">
        <v>160</v>
      </c>
      <c r="B162" s="1" t="s">
        <v>1083</v>
      </c>
      <c r="C162" s="1" t="s">
        <v>177</v>
      </c>
      <c r="D162" s="1">
        <v>973</v>
      </c>
      <c r="E162" s="1" t="s">
        <v>8</v>
      </c>
      <c r="F162" s="1" t="s">
        <v>8</v>
      </c>
      <c r="G162" s="1" t="s">
        <v>8</v>
      </c>
      <c r="H162" s="1" t="s">
        <v>1060</v>
      </c>
      <c r="I162" s="1" t="s">
        <v>1078</v>
      </c>
      <c r="J162" s="1" t="s">
        <v>878</v>
      </c>
    </row>
    <row r="163" spans="1:10" x14ac:dyDescent="0.2">
      <c r="A163" s="1">
        <v>161</v>
      </c>
      <c r="B163" s="1" t="s">
        <v>1122</v>
      </c>
      <c r="C163" s="1" t="s">
        <v>213</v>
      </c>
      <c r="D163" s="1">
        <v>949</v>
      </c>
      <c r="E163" s="1" t="s">
        <v>109</v>
      </c>
      <c r="F163" s="1">
        <v>1065</v>
      </c>
      <c r="G163" s="1">
        <v>116</v>
      </c>
      <c r="H163" s="1" t="s">
        <v>1059</v>
      </c>
      <c r="I163" s="1" t="s">
        <v>884</v>
      </c>
      <c r="J163" s="1" t="s">
        <v>878</v>
      </c>
    </row>
    <row r="164" spans="1:10" x14ac:dyDescent="0.2">
      <c r="A164" s="1">
        <v>162</v>
      </c>
      <c r="B164" s="1" t="s">
        <v>1122</v>
      </c>
      <c r="C164" s="1" t="s">
        <v>106</v>
      </c>
      <c r="D164" s="1">
        <v>1068</v>
      </c>
      <c r="E164" s="1" t="s">
        <v>8</v>
      </c>
      <c r="F164" s="1" t="s">
        <v>8</v>
      </c>
      <c r="G164" s="1" t="s">
        <v>8</v>
      </c>
      <c r="H164" s="1" t="s">
        <v>1059</v>
      </c>
      <c r="I164" s="1" t="s">
        <v>884</v>
      </c>
      <c r="J164" s="1" t="s">
        <v>878</v>
      </c>
    </row>
    <row r="165" spans="1:10" x14ac:dyDescent="0.2">
      <c r="A165" s="1">
        <v>163</v>
      </c>
      <c r="B165" s="1" t="s">
        <v>1027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877</v>
      </c>
      <c r="I165" s="1" t="s">
        <v>877</v>
      </c>
      <c r="J165" s="1" t="s">
        <v>878</v>
      </c>
    </row>
    <row r="166" spans="1:10" x14ac:dyDescent="0.2">
      <c r="A166" s="1">
        <v>164</v>
      </c>
      <c r="B166" s="1" t="s">
        <v>933</v>
      </c>
      <c r="C166" s="1" t="s">
        <v>442</v>
      </c>
      <c r="D166" s="1">
        <v>677</v>
      </c>
      <c r="E166" s="1" t="s">
        <v>152</v>
      </c>
      <c r="F166" s="1">
        <v>1005</v>
      </c>
      <c r="G166" s="1">
        <v>327</v>
      </c>
      <c r="H166" s="1" t="s">
        <v>1060</v>
      </c>
      <c r="I166" s="1" t="s">
        <v>1078</v>
      </c>
      <c r="J166" s="1" t="s">
        <v>878</v>
      </c>
    </row>
    <row r="167" spans="1:10" x14ac:dyDescent="0.2">
      <c r="A167" s="1">
        <v>165</v>
      </c>
      <c r="B167" s="1" t="s">
        <v>914</v>
      </c>
      <c r="C167" s="1" t="s">
        <v>746</v>
      </c>
      <c r="D167" s="1">
        <v>201</v>
      </c>
      <c r="E167" s="1" t="s">
        <v>666</v>
      </c>
      <c r="F167" s="1">
        <v>404</v>
      </c>
      <c r="G167" s="1">
        <v>203</v>
      </c>
      <c r="H167" s="1" t="s">
        <v>1059</v>
      </c>
      <c r="I167" s="1" t="s">
        <v>884</v>
      </c>
      <c r="J167" s="1" t="s">
        <v>881</v>
      </c>
    </row>
    <row r="168" spans="1:10" x14ac:dyDescent="0.2">
      <c r="A168" s="1">
        <v>166</v>
      </c>
      <c r="B168" s="1" t="s">
        <v>1120</v>
      </c>
      <c r="C168" s="1" t="s">
        <v>8</v>
      </c>
      <c r="D168" s="1" t="s">
        <v>8</v>
      </c>
      <c r="E168" s="1" t="s">
        <v>125</v>
      </c>
      <c r="F168" s="1">
        <v>1053</v>
      </c>
      <c r="G168" s="1" t="s">
        <v>8</v>
      </c>
      <c r="H168" s="1" t="s">
        <v>1059</v>
      </c>
      <c r="I168" s="1" t="s">
        <v>884</v>
      </c>
      <c r="J168" s="1" t="s">
        <v>878</v>
      </c>
    </row>
    <row r="169" spans="1:10" x14ac:dyDescent="0.2">
      <c r="A169" s="1">
        <v>167</v>
      </c>
      <c r="B169" s="1" t="s">
        <v>1101</v>
      </c>
      <c r="C169" s="1" t="s">
        <v>600</v>
      </c>
      <c r="D169" s="1">
        <v>505</v>
      </c>
      <c r="E169" s="1" t="s">
        <v>8</v>
      </c>
      <c r="F169" s="1" t="s">
        <v>8</v>
      </c>
      <c r="G169" s="1" t="s">
        <v>8</v>
      </c>
      <c r="H169" s="1" t="s">
        <v>1060</v>
      </c>
      <c r="I169" s="1" t="s">
        <v>1078</v>
      </c>
      <c r="J169" s="1" t="s">
        <v>878</v>
      </c>
    </row>
    <row r="170" spans="1:10" x14ac:dyDescent="0.2">
      <c r="A170" s="1">
        <v>168</v>
      </c>
      <c r="B170" s="1" t="s">
        <v>928</v>
      </c>
      <c r="C170" s="1" t="s">
        <v>8</v>
      </c>
      <c r="D170" s="1" t="s">
        <v>8</v>
      </c>
      <c r="E170" s="1" t="s">
        <v>495</v>
      </c>
      <c r="F170" s="1">
        <v>636</v>
      </c>
      <c r="G170" s="1" t="s">
        <v>8</v>
      </c>
      <c r="H170" s="1" t="s">
        <v>877</v>
      </c>
      <c r="I170" s="1" t="s">
        <v>877</v>
      </c>
      <c r="J170" s="1" t="s">
        <v>878</v>
      </c>
    </row>
    <row r="171" spans="1:10" x14ac:dyDescent="0.2">
      <c r="A171" s="1">
        <v>169</v>
      </c>
      <c r="B171" s="1" t="s">
        <v>1118</v>
      </c>
      <c r="C171" s="1" t="s">
        <v>98</v>
      </c>
      <c r="D171" s="1">
        <v>1090</v>
      </c>
      <c r="E171" s="1" t="s">
        <v>8</v>
      </c>
      <c r="F171" s="1" t="s">
        <v>8</v>
      </c>
      <c r="G171" s="1" t="s">
        <v>8</v>
      </c>
      <c r="H171" s="1" t="s">
        <v>1060</v>
      </c>
      <c r="I171" s="1" t="s">
        <v>1078</v>
      </c>
      <c r="J171" s="1" t="s">
        <v>878</v>
      </c>
    </row>
    <row r="172" spans="1:10" x14ac:dyDescent="0.2">
      <c r="A172" s="1">
        <v>170</v>
      </c>
      <c r="B172" s="1" t="s">
        <v>1145</v>
      </c>
      <c r="C172" s="1" t="s">
        <v>494</v>
      </c>
      <c r="D172" s="1">
        <v>637</v>
      </c>
      <c r="E172" s="1" t="s">
        <v>152</v>
      </c>
      <c r="F172" s="1">
        <v>1005</v>
      </c>
      <c r="G172" s="1">
        <v>367</v>
      </c>
      <c r="H172" s="1" t="s">
        <v>877</v>
      </c>
      <c r="I172" s="1" t="s">
        <v>877</v>
      </c>
      <c r="J172" s="1" t="s">
        <v>878</v>
      </c>
    </row>
    <row r="173" spans="1:10" x14ac:dyDescent="0.2">
      <c r="A173" s="1">
        <v>171</v>
      </c>
      <c r="B173" s="1" t="s">
        <v>921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954</v>
      </c>
      <c r="C174" s="1" t="s">
        <v>810</v>
      </c>
      <c r="D174" s="1">
        <v>33</v>
      </c>
      <c r="E174" s="1" t="s">
        <v>400</v>
      </c>
      <c r="F174" s="1">
        <v>762</v>
      </c>
      <c r="G174" s="1">
        <v>728</v>
      </c>
      <c r="H174" s="1" t="s">
        <v>898</v>
      </c>
      <c r="I174" s="1" t="s">
        <v>1057</v>
      </c>
      <c r="J174" s="1" t="s">
        <v>881</v>
      </c>
    </row>
    <row r="175" spans="1:10" x14ac:dyDescent="0.2">
      <c r="A175" s="1">
        <v>173</v>
      </c>
      <c r="B175" s="1" t="s">
        <v>1109</v>
      </c>
      <c r="C175" s="1" t="s">
        <v>600</v>
      </c>
      <c r="D175" s="1">
        <v>505</v>
      </c>
      <c r="E175" s="1" t="s">
        <v>8</v>
      </c>
      <c r="F175" s="1" t="s">
        <v>8</v>
      </c>
      <c r="G175" s="1" t="s">
        <v>8</v>
      </c>
      <c r="H175" s="1" t="s">
        <v>1059</v>
      </c>
      <c r="I175" s="1" t="s">
        <v>884</v>
      </c>
      <c r="J175" s="1" t="s">
        <v>878</v>
      </c>
    </row>
    <row r="176" spans="1:10" x14ac:dyDescent="0.2">
      <c r="A176" s="1">
        <v>174</v>
      </c>
      <c r="B176" s="1" t="s">
        <v>963</v>
      </c>
      <c r="C176" s="1" t="s">
        <v>528</v>
      </c>
      <c r="D176" s="1">
        <v>622</v>
      </c>
      <c r="E176" s="1" t="s">
        <v>525</v>
      </c>
      <c r="F176" s="1">
        <v>623</v>
      </c>
      <c r="G176" s="1">
        <v>0</v>
      </c>
      <c r="H176" s="1" t="s">
        <v>1059</v>
      </c>
      <c r="I176" s="1" t="s">
        <v>880</v>
      </c>
      <c r="J176" s="1" t="s">
        <v>881</v>
      </c>
    </row>
    <row r="177" spans="1:10" x14ac:dyDescent="0.2">
      <c r="A177" s="1">
        <v>175</v>
      </c>
      <c r="B177" s="1" t="s">
        <v>967</v>
      </c>
      <c r="C177" s="1" t="s">
        <v>8</v>
      </c>
      <c r="D177" s="1" t="s">
        <v>8</v>
      </c>
      <c r="E177" s="1" t="s">
        <v>720</v>
      </c>
      <c r="F177" s="1">
        <v>236</v>
      </c>
      <c r="G177" s="1" t="s">
        <v>8</v>
      </c>
      <c r="H177" s="1" t="s">
        <v>1059</v>
      </c>
      <c r="I177" s="1" t="s">
        <v>880</v>
      </c>
      <c r="J177" s="1" t="s">
        <v>881</v>
      </c>
    </row>
    <row r="178" spans="1:10" x14ac:dyDescent="0.2">
      <c r="A178" s="1">
        <v>176</v>
      </c>
      <c r="B178" s="1" t="s">
        <v>1010</v>
      </c>
      <c r="C178" s="1" t="s">
        <v>528</v>
      </c>
      <c r="D178" s="1">
        <v>622</v>
      </c>
      <c r="E178" s="1" t="s">
        <v>335</v>
      </c>
      <c r="F178" s="1">
        <v>831</v>
      </c>
      <c r="G178" s="1">
        <v>208</v>
      </c>
      <c r="H178" s="1" t="s">
        <v>1059</v>
      </c>
      <c r="I178" s="1" t="s">
        <v>884</v>
      </c>
      <c r="J178" s="1" t="s">
        <v>881</v>
      </c>
    </row>
    <row r="179" spans="1:10" x14ac:dyDescent="0.2">
      <c r="A179" s="1">
        <v>177</v>
      </c>
      <c r="B179" s="1" t="s">
        <v>1085</v>
      </c>
      <c r="C179" s="1" t="s">
        <v>8</v>
      </c>
      <c r="D179" s="1" t="s">
        <v>8</v>
      </c>
      <c r="E179" s="1" t="s">
        <v>8</v>
      </c>
      <c r="F179" s="1" t="s">
        <v>8</v>
      </c>
      <c r="G179" s="1" t="s">
        <v>8</v>
      </c>
      <c r="H179" s="1" t="s">
        <v>1059</v>
      </c>
      <c r="I179" s="1" t="s">
        <v>884</v>
      </c>
      <c r="J179" s="1" t="s">
        <v>878</v>
      </c>
    </row>
    <row r="180" spans="1:10" x14ac:dyDescent="0.2">
      <c r="A180" s="1">
        <v>178</v>
      </c>
      <c r="B180" s="1" t="s">
        <v>891</v>
      </c>
      <c r="C180" s="1" t="s">
        <v>672</v>
      </c>
      <c r="D180" s="1">
        <v>390</v>
      </c>
      <c r="E180" s="1" t="s">
        <v>136</v>
      </c>
      <c r="F180" s="1">
        <v>1027</v>
      </c>
      <c r="G180" s="1">
        <v>636</v>
      </c>
      <c r="H180" s="1" t="s">
        <v>1060</v>
      </c>
      <c r="I180" s="1" t="s">
        <v>1058</v>
      </c>
      <c r="J180" s="1" t="s">
        <v>881</v>
      </c>
    </row>
    <row r="181" spans="1:10" x14ac:dyDescent="0.2">
      <c r="A181" s="1">
        <v>179</v>
      </c>
      <c r="B181" s="1" t="s">
        <v>1080</v>
      </c>
      <c r="C181" s="1" t="s">
        <v>98</v>
      </c>
      <c r="D181" s="1">
        <v>1090</v>
      </c>
      <c r="E181" s="1" t="s">
        <v>8</v>
      </c>
      <c r="F181" s="1" t="s">
        <v>8</v>
      </c>
      <c r="G181" s="1" t="s">
        <v>8</v>
      </c>
      <c r="H181" s="1" t="s">
        <v>1060</v>
      </c>
      <c r="I181" s="1" t="s">
        <v>1078</v>
      </c>
      <c r="J181" s="1" t="s">
        <v>878</v>
      </c>
    </row>
    <row r="182" spans="1:10" x14ac:dyDescent="0.2">
      <c r="A182" s="1">
        <v>180</v>
      </c>
      <c r="B182" s="1" t="s">
        <v>935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877</v>
      </c>
      <c r="I182" s="1" t="s">
        <v>877</v>
      </c>
      <c r="J182" s="1" t="s">
        <v>878</v>
      </c>
    </row>
    <row r="183" spans="1:10" x14ac:dyDescent="0.2">
      <c r="A183" s="1">
        <v>181</v>
      </c>
      <c r="B183" s="1" t="s">
        <v>889</v>
      </c>
      <c r="C183" s="1" t="s">
        <v>40</v>
      </c>
      <c r="D183" s="1">
        <v>1109</v>
      </c>
      <c r="E183" s="1" t="s">
        <v>8</v>
      </c>
      <c r="F183" s="1" t="s">
        <v>8</v>
      </c>
      <c r="G183" s="1" t="s">
        <v>8</v>
      </c>
      <c r="H183" s="1" t="s">
        <v>877</v>
      </c>
      <c r="I183" s="1" t="s">
        <v>877</v>
      </c>
      <c r="J183" s="1" t="s">
        <v>878</v>
      </c>
    </row>
    <row r="184" spans="1:10" x14ac:dyDescent="0.2">
      <c r="A184" s="1">
        <v>182</v>
      </c>
      <c r="B184" s="1" t="s">
        <v>1106</v>
      </c>
      <c r="C184" s="1" t="s">
        <v>213</v>
      </c>
      <c r="D184" s="1">
        <v>949</v>
      </c>
      <c r="E184" s="1" t="s">
        <v>152</v>
      </c>
      <c r="F184" s="1">
        <v>1005</v>
      </c>
      <c r="G184" s="1">
        <v>55</v>
      </c>
      <c r="H184" s="1" t="s">
        <v>1060</v>
      </c>
      <c r="I184" s="1" t="s">
        <v>1078</v>
      </c>
      <c r="J184" s="1" t="s">
        <v>878</v>
      </c>
    </row>
    <row r="185" spans="1:10" x14ac:dyDescent="0.2">
      <c r="A185" s="1">
        <v>183</v>
      </c>
      <c r="B185" s="1" t="s">
        <v>1136</v>
      </c>
      <c r="C185" s="1" t="s">
        <v>152</v>
      </c>
      <c r="D185" s="1">
        <v>1005</v>
      </c>
      <c r="E185" s="1" t="s">
        <v>8</v>
      </c>
      <c r="F185" s="1" t="s">
        <v>8</v>
      </c>
      <c r="G185" s="1" t="s">
        <v>8</v>
      </c>
      <c r="H185" s="1" t="s">
        <v>1060</v>
      </c>
      <c r="I185" s="1" t="s">
        <v>1078</v>
      </c>
      <c r="J185" s="1" t="s">
        <v>878</v>
      </c>
    </row>
    <row r="186" spans="1:10" x14ac:dyDescent="0.2">
      <c r="A186" s="1">
        <v>184</v>
      </c>
      <c r="B186" s="1" t="s">
        <v>1003</v>
      </c>
      <c r="C186" s="1" t="s">
        <v>8</v>
      </c>
      <c r="D186" s="1" t="s">
        <v>8</v>
      </c>
      <c r="E186" s="1" t="s">
        <v>136</v>
      </c>
      <c r="F186" s="1">
        <v>1027</v>
      </c>
      <c r="G186" s="1" t="s">
        <v>8</v>
      </c>
      <c r="H186" s="1" t="s">
        <v>1060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943</v>
      </c>
      <c r="C187" s="1" t="s">
        <v>746</v>
      </c>
      <c r="D187" s="1">
        <v>201</v>
      </c>
      <c r="E187" s="1" t="s">
        <v>443</v>
      </c>
      <c r="F187" s="1">
        <v>675</v>
      </c>
      <c r="G187" s="1">
        <v>474</v>
      </c>
      <c r="H187" s="1" t="s">
        <v>1059</v>
      </c>
      <c r="I187" s="1" t="s">
        <v>884</v>
      </c>
      <c r="J187" s="1" t="s">
        <v>878</v>
      </c>
    </row>
    <row r="188" spans="1:10" x14ac:dyDescent="0.2">
      <c r="A188" s="1">
        <v>186</v>
      </c>
      <c r="B188" s="1" t="s">
        <v>1121</v>
      </c>
      <c r="C188" s="1" t="s">
        <v>8</v>
      </c>
      <c r="D188" s="1" t="s">
        <v>8</v>
      </c>
      <c r="E188" s="1" t="s">
        <v>152</v>
      </c>
      <c r="F188" s="1">
        <v>1005</v>
      </c>
      <c r="G188" s="1" t="s">
        <v>8</v>
      </c>
      <c r="H188" s="1" t="s">
        <v>1060</v>
      </c>
      <c r="I188" s="1" t="s">
        <v>1078</v>
      </c>
      <c r="J188" s="1" t="s">
        <v>878</v>
      </c>
    </row>
    <row r="189" spans="1:10" x14ac:dyDescent="0.2">
      <c r="A189" s="1">
        <v>187</v>
      </c>
      <c r="B189" s="1" t="s">
        <v>1154</v>
      </c>
      <c r="C189" s="1" t="s">
        <v>8</v>
      </c>
      <c r="D189" s="1" t="s">
        <v>8</v>
      </c>
      <c r="E189" s="1" t="s">
        <v>713</v>
      </c>
      <c r="F189" s="1">
        <v>236</v>
      </c>
      <c r="G189" s="1" t="s">
        <v>8</v>
      </c>
      <c r="H189" s="1" t="s">
        <v>1060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975</v>
      </c>
      <c r="C190" s="1" t="s">
        <v>747</v>
      </c>
      <c r="D190" s="1">
        <v>180</v>
      </c>
      <c r="E190" s="1" t="s">
        <v>720</v>
      </c>
      <c r="F190" s="1">
        <v>236</v>
      </c>
      <c r="G190" s="1">
        <v>56</v>
      </c>
      <c r="H190" s="1" t="s">
        <v>1059</v>
      </c>
      <c r="I190" s="1" t="s">
        <v>880</v>
      </c>
      <c r="J190" s="1" t="s">
        <v>881</v>
      </c>
    </row>
    <row r="191" spans="1:10" x14ac:dyDescent="0.2">
      <c r="A191" s="1">
        <v>189</v>
      </c>
      <c r="B191" s="1" t="s">
        <v>958</v>
      </c>
      <c r="C191" s="1" t="s">
        <v>8</v>
      </c>
      <c r="D191" s="1" t="s">
        <v>8</v>
      </c>
      <c r="E191" s="1" t="s">
        <v>8</v>
      </c>
      <c r="F191" s="1" t="s">
        <v>8</v>
      </c>
      <c r="G191" s="1" t="s">
        <v>8</v>
      </c>
      <c r="H191" s="1" t="s">
        <v>877</v>
      </c>
      <c r="I191" s="1" t="s">
        <v>877</v>
      </c>
      <c r="J191" s="1" t="s">
        <v>878</v>
      </c>
    </row>
    <row r="192" spans="1:10" x14ac:dyDescent="0.2">
      <c r="A192" s="1">
        <v>190</v>
      </c>
      <c r="B192" s="1" t="s">
        <v>949</v>
      </c>
      <c r="C192" s="1" t="s">
        <v>8</v>
      </c>
      <c r="D192" s="1" t="s">
        <v>8</v>
      </c>
      <c r="E192" s="1" t="s">
        <v>511</v>
      </c>
      <c r="F192" s="1">
        <v>629</v>
      </c>
      <c r="G192" s="1" t="s">
        <v>8</v>
      </c>
      <c r="H192" s="1" t="s">
        <v>1060</v>
      </c>
      <c r="I192" s="1" t="s">
        <v>1058</v>
      </c>
      <c r="J192" s="1" t="s">
        <v>881</v>
      </c>
    </row>
    <row r="193" spans="1:10" x14ac:dyDescent="0.2">
      <c r="A193" s="1">
        <v>191</v>
      </c>
      <c r="B193" s="1" t="s">
        <v>1115</v>
      </c>
      <c r="C193" s="1" t="s">
        <v>152</v>
      </c>
      <c r="D193" s="1">
        <v>1005</v>
      </c>
      <c r="E193" s="1" t="s">
        <v>8</v>
      </c>
      <c r="F193" s="1" t="s">
        <v>8</v>
      </c>
      <c r="G193" s="1" t="s">
        <v>8</v>
      </c>
      <c r="H193" s="1" t="s">
        <v>1060</v>
      </c>
      <c r="I193" s="1" t="s">
        <v>1078</v>
      </c>
      <c r="J193" s="1" t="s">
        <v>878</v>
      </c>
    </row>
    <row r="194" spans="1:10" x14ac:dyDescent="0.2">
      <c r="A194" s="1">
        <v>192</v>
      </c>
      <c r="B194" s="1" t="s">
        <v>1117</v>
      </c>
      <c r="C194" s="1" t="s">
        <v>152</v>
      </c>
      <c r="D194" s="1">
        <v>1005</v>
      </c>
      <c r="E194" s="1" t="s">
        <v>8</v>
      </c>
      <c r="F194" s="1" t="s">
        <v>8</v>
      </c>
      <c r="G194" s="1" t="s">
        <v>8</v>
      </c>
      <c r="H194" s="1" t="s">
        <v>1060</v>
      </c>
      <c r="I194" s="1" t="s">
        <v>1078</v>
      </c>
      <c r="J194" s="1" t="s">
        <v>878</v>
      </c>
    </row>
    <row r="195" spans="1:10" x14ac:dyDescent="0.2">
      <c r="A195" s="1">
        <v>193</v>
      </c>
      <c r="B195" s="1" t="s">
        <v>918</v>
      </c>
      <c r="C195" s="1" t="s">
        <v>8</v>
      </c>
      <c r="D195" s="1" t="s">
        <v>8</v>
      </c>
      <c r="E195" s="1" t="s">
        <v>720</v>
      </c>
      <c r="F195" s="1">
        <v>236</v>
      </c>
      <c r="G195" s="1" t="s">
        <v>8</v>
      </c>
      <c r="H195" s="1" t="s">
        <v>1059</v>
      </c>
      <c r="I195" s="1" t="s">
        <v>880</v>
      </c>
      <c r="J195" s="1" t="s">
        <v>881</v>
      </c>
    </row>
    <row r="196" spans="1:10" x14ac:dyDescent="0.2">
      <c r="A196" s="1">
        <v>194</v>
      </c>
      <c r="B196" s="1" t="s">
        <v>993</v>
      </c>
      <c r="C196" s="1" t="s">
        <v>8</v>
      </c>
      <c r="D196" s="1" t="s">
        <v>8</v>
      </c>
      <c r="E196" s="1" t="s">
        <v>205</v>
      </c>
      <c r="F196" s="1">
        <v>955</v>
      </c>
      <c r="G196" s="1" t="s">
        <v>8</v>
      </c>
      <c r="H196" s="1" t="s">
        <v>1059</v>
      </c>
      <c r="I196" s="1" t="s">
        <v>880</v>
      </c>
      <c r="J196" s="1" t="s">
        <v>881</v>
      </c>
    </row>
    <row r="197" spans="1:10" x14ac:dyDescent="0.2">
      <c r="A197" s="1">
        <v>195</v>
      </c>
      <c r="B197" s="1" t="s">
        <v>1099</v>
      </c>
      <c r="C197" s="1" t="s">
        <v>212</v>
      </c>
      <c r="D197" s="1">
        <v>949</v>
      </c>
      <c r="E197" s="1" t="s">
        <v>129</v>
      </c>
      <c r="F197" s="1">
        <v>1051</v>
      </c>
      <c r="G197" s="1">
        <v>102</v>
      </c>
      <c r="H197" s="1" t="s">
        <v>1059</v>
      </c>
      <c r="I197" s="1" t="s">
        <v>884</v>
      </c>
      <c r="J197" s="1" t="s">
        <v>878</v>
      </c>
    </row>
    <row r="198" spans="1:10" x14ac:dyDescent="0.2">
      <c r="A198" s="1">
        <v>196</v>
      </c>
      <c r="B198" s="1" t="s">
        <v>1099</v>
      </c>
      <c r="C198" s="1" t="s">
        <v>123</v>
      </c>
      <c r="D198" s="1">
        <v>1054</v>
      </c>
      <c r="E198" s="1" t="s">
        <v>98</v>
      </c>
      <c r="F198" s="1">
        <v>1090</v>
      </c>
      <c r="G198" s="1">
        <v>36</v>
      </c>
      <c r="H198" s="1" t="s">
        <v>1059</v>
      </c>
      <c r="I198" s="1" t="s">
        <v>884</v>
      </c>
      <c r="J198" s="1" t="s">
        <v>878</v>
      </c>
    </row>
    <row r="199" spans="1:10" x14ac:dyDescent="0.2">
      <c r="A199" s="1">
        <v>197</v>
      </c>
      <c r="B199" s="1" t="s">
        <v>1099</v>
      </c>
      <c r="C199" s="1" t="s">
        <v>97</v>
      </c>
      <c r="D199" s="1">
        <v>1090</v>
      </c>
      <c r="E199" s="1" t="s">
        <v>63</v>
      </c>
      <c r="F199" s="1">
        <v>1098</v>
      </c>
      <c r="G199" s="1">
        <v>8</v>
      </c>
      <c r="H199" s="1" t="s">
        <v>1059</v>
      </c>
      <c r="I199" s="1" t="s">
        <v>884</v>
      </c>
      <c r="J199" s="1" t="s">
        <v>878</v>
      </c>
    </row>
    <row r="200" spans="1:10" x14ac:dyDescent="0.2">
      <c r="A200" s="1">
        <v>198</v>
      </c>
      <c r="B200" s="1" t="s">
        <v>1099</v>
      </c>
      <c r="C200" s="1" t="s">
        <v>52</v>
      </c>
      <c r="D200" s="1">
        <v>1098</v>
      </c>
      <c r="E200" s="1" t="s">
        <v>47</v>
      </c>
      <c r="F200" s="1">
        <v>1098</v>
      </c>
      <c r="G200" s="1">
        <v>0</v>
      </c>
      <c r="H200" s="1" t="s">
        <v>1059</v>
      </c>
      <c r="I200" s="1" t="s">
        <v>884</v>
      </c>
      <c r="J200" s="1" t="s">
        <v>878</v>
      </c>
    </row>
    <row r="201" spans="1:10" x14ac:dyDescent="0.2">
      <c r="A201" s="1">
        <v>199</v>
      </c>
      <c r="B201" s="1" t="s">
        <v>1099</v>
      </c>
      <c r="C201" s="1" t="s">
        <v>42</v>
      </c>
      <c r="D201" s="1">
        <v>1104</v>
      </c>
      <c r="E201" s="1" t="s">
        <v>8</v>
      </c>
      <c r="F201" s="1" t="s">
        <v>8</v>
      </c>
      <c r="G201" s="1" t="s">
        <v>8</v>
      </c>
      <c r="H201" s="1" t="s">
        <v>1059</v>
      </c>
      <c r="I201" s="1" t="s">
        <v>884</v>
      </c>
      <c r="J201" s="1" t="s">
        <v>878</v>
      </c>
    </row>
    <row r="202" spans="1:10" x14ac:dyDescent="0.2">
      <c r="A202" s="1">
        <v>200</v>
      </c>
      <c r="B202" s="1" t="s">
        <v>1127</v>
      </c>
      <c r="C202" s="1" t="s">
        <v>8</v>
      </c>
      <c r="D202" s="1" t="s">
        <v>8</v>
      </c>
      <c r="E202" s="1" t="s">
        <v>143</v>
      </c>
      <c r="F202" s="1">
        <v>1020</v>
      </c>
      <c r="G202" s="1" t="s">
        <v>8</v>
      </c>
      <c r="H202" s="1" t="s">
        <v>877</v>
      </c>
      <c r="I202" s="1" t="s">
        <v>877</v>
      </c>
      <c r="J202" s="1" t="s">
        <v>878</v>
      </c>
    </row>
    <row r="203" spans="1:10" x14ac:dyDescent="0.2">
      <c r="A203" s="1">
        <v>201</v>
      </c>
      <c r="B203" s="1" t="s">
        <v>1159</v>
      </c>
      <c r="C203" s="1" t="s">
        <v>213</v>
      </c>
      <c r="D203" s="1">
        <v>949</v>
      </c>
      <c r="E203" s="1" t="s">
        <v>8</v>
      </c>
      <c r="F203" s="1" t="s">
        <v>8</v>
      </c>
      <c r="G203" s="1" t="s">
        <v>8</v>
      </c>
      <c r="H203" s="1" t="s">
        <v>1060</v>
      </c>
      <c r="I203" s="1" t="s">
        <v>1078</v>
      </c>
      <c r="J203" s="1" t="s">
        <v>878</v>
      </c>
    </row>
    <row r="204" spans="1:10" x14ac:dyDescent="0.2">
      <c r="A204" s="1">
        <v>202</v>
      </c>
      <c r="B204" s="1" t="s">
        <v>953</v>
      </c>
      <c r="C204" s="1" t="s">
        <v>8</v>
      </c>
      <c r="D204" s="1" t="s">
        <v>8</v>
      </c>
      <c r="E204" s="1" t="s">
        <v>321</v>
      </c>
      <c r="F204" s="1">
        <v>836</v>
      </c>
      <c r="G204" s="1" t="s">
        <v>8</v>
      </c>
      <c r="H204" s="1" t="s">
        <v>1060</v>
      </c>
      <c r="I204" s="1" t="s">
        <v>1058</v>
      </c>
      <c r="J204" s="1" t="s">
        <v>881</v>
      </c>
    </row>
    <row r="205" spans="1:10" x14ac:dyDescent="0.2">
      <c r="A205" s="1">
        <v>203</v>
      </c>
      <c r="B205" s="1" t="s">
        <v>976</v>
      </c>
      <c r="C205" s="1" t="s">
        <v>140</v>
      </c>
      <c r="D205" s="1">
        <v>1026</v>
      </c>
      <c r="E205" s="1" t="s">
        <v>8</v>
      </c>
      <c r="F205" s="1" t="s">
        <v>8</v>
      </c>
      <c r="G205" s="1" t="s">
        <v>8</v>
      </c>
      <c r="H205" s="1" t="s">
        <v>1060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999</v>
      </c>
      <c r="C206" s="1" t="s">
        <v>8</v>
      </c>
      <c r="D206" s="1" t="s">
        <v>8</v>
      </c>
      <c r="E206" s="1" t="s">
        <v>8</v>
      </c>
      <c r="F206" s="1" t="s">
        <v>8</v>
      </c>
      <c r="G206" s="1" t="s">
        <v>8</v>
      </c>
      <c r="H206" s="1" t="s">
        <v>1059</v>
      </c>
      <c r="I206" s="1" t="s">
        <v>880</v>
      </c>
      <c r="J206" s="1" t="s">
        <v>881</v>
      </c>
    </row>
    <row r="207" spans="1:10" x14ac:dyDescent="0.2">
      <c r="A207" s="1">
        <v>205</v>
      </c>
      <c r="B207" s="1" t="s">
        <v>1142</v>
      </c>
      <c r="C207" s="1" t="s">
        <v>223</v>
      </c>
      <c r="D207" s="1">
        <v>941</v>
      </c>
      <c r="E207" s="1" t="s">
        <v>8</v>
      </c>
      <c r="F207" s="1" t="s">
        <v>8</v>
      </c>
      <c r="G207" s="1" t="s">
        <v>8</v>
      </c>
      <c r="H207" s="1" t="s">
        <v>1060</v>
      </c>
      <c r="I207" s="1" t="s">
        <v>1078</v>
      </c>
      <c r="J207" s="1" t="s">
        <v>878</v>
      </c>
    </row>
    <row r="208" spans="1:10" x14ac:dyDescent="0.2">
      <c r="A208" s="1">
        <v>206</v>
      </c>
      <c r="B208" s="1" t="s">
        <v>1096</v>
      </c>
      <c r="C208" s="1" t="s">
        <v>213</v>
      </c>
      <c r="D208" s="1">
        <v>949</v>
      </c>
      <c r="E208" s="1" t="s">
        <v>8</v>
      </c>
      <c r="F208" s="1" t="s">
        <v>8</v>
      </c>
      <c r="G208" s="1" t="s">
        <v>8</v>
      </c>
      <c r="H208" s="1" t="s">
        <v>1060</v>
      </c>
      <c r="I208" s="1" t="s">
        <v>1078</v>
      </c>
      <c r="J208" s="1" t="s">
        <v>878</v>
      </c>
    </row>
    <row r="209" spans="1:10" x14ac:dyDescent="0.2">
      <c r="A209" s="1">
        <v>207</v>
      </c>
      <c r="B209" s="1" t="s">
        <v>946</v>
      </c>
      <c r="C209" s="1" t="s">
        <v>143</v>
      </c>
      <c r="D209" s="1">
        <v>1020</v>
      </c>
      <c r="E209" s="1" t="s">
        <v>8</v>
      </c>
      <c r="F209" s="1" t="s">
        <v>8</v>
      </c>
      <c r="G209" s="1" t="s">
        <v>8</v>
      </c>
      <c r="H209" s="1" t="s">
        <v>1060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1108</v>
      </c>
      <c r="C210" s="1" t="s">
        <v>8</v>
      </c>
      <c r="D210" s="1" t="s">
        <v>8</v>
      </c>
      <c r="E210" s="1" t="s">
        <v>152</v>
      </c>
      <c r="F210" s="1">
        <v>1005</v>
      </c>
      <c r="G210" s="1" t="s">
        <v>8</v>
      </c>
      <c r="H210" s="1" t="s">
        <v>1060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904</v>
      </c>
      <c r="C211" s="1" t="s">
        <v>8</v>
      </c>
      <c r="D211" s="1" t="s">
        <v>8</v>
      </c>
      <c r="E211" s="1" t="s">
        <v>136</v>
      </c>
      <c r="F211" s="1">
        <v>1027</v>
      </c>
      <c r="G211" s="1" t="s">
        <v>8</v>
      </c>
      <c r="H211" s="1" t="s">
        <v>1060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1103</v>
      </c>
      <c r="C212" s="1" t="s">
        <v>528</v>
      </c>
      <c r="D212" s="1">
        <v>622</v>
      </c>
      <c r="E212" s="1" t="s">
        <v>8</v>
      </c>
      <c r="F212" s="1" t="s">
        <v>8</v>
      </c>
      <c r="G212" s="1" t="s">
        <v>8</v>
      </c>
      <c r="H212" s="1" t="s">
        <v>1060</v>
      </c>
      <c r="I212" s="1" t="s">
        <v>1078</v>
      </c>
      <c r="J212" s="1" t="s">
        <v>878</v>
      </c>
    </row>
    <row r="213" spans="1:10" x14ac:dyDescent="0.2">
      <c r="A213" s="1">
        <v>211</v>
      </c>
      <c r="B213" s="1" t="s">
        <v>1113</v>
      </c>
      <c r="C213" s="1" t="s">
        <v>345</v>
      </c>
      <c r="D213" s="1">
        <v>817</v>
      </c>
      <c r="E213" s="1" t="s">
        <v>8</v>
      </c>
      <c r="F213" s="1" t="s">
        <v>8</v>
      </c>
      <c r="G213" s="1" t="s">
        <v>8</v>
      </c>
      <c r="H213" s="1" t="s">
        <v>877</v>
      </c>
      <c r="I213" s="1" t="s">
        <v>877</v>
      </c>
      <c r="J213" s="1" t="s">
        <v>878</v>
      </c>
    </row>
    <row r="214" spans="1:10" x14ac:dyDescent="0.2">
      <c r="A214" s="1">
        <v>212</v>
      </c>
      <c r="B214" s="1" t="s">
        <v>985</v>
      </c>
      <c r="C214" s="1" t="s">
        <v>437</v>
      </c>
      <c r="D214" s="1">
        <v>698</v>
      </c>
      <c r="E214" s="1" t="s">
        <v>429</v>
      </c>
      <c r="F214" s="1">
        <v>720</v>
      </c>
      <c r="G214" s="1">
        <v>22</v>
      </c>
      <c r="H214" s="1" t="s">
        <v>1059</v>
      </c>
      <c r="I214" s="1" t="s">
        <v>884</v>
      </c>
      <c r="J214" s="1" t="s">
        <v>878</v>
      </c>
    </row>
    <row r="215" spans="1:10" x14ac:dyDescent="0.2">
      <c r="A215" s="1">
        <v>213</v>
      </c>
      <c r="B215" s="1" t="s">
        <v>1162</v>
      </c>
      <c r="C215" s="1" t="s">
        <v>213</v>
      </c>
      <c r="D215" s="1">
        <v>949</v>
      </c>
      <c r="E215" s="1" t="s">
        <v>8</v>
      </c>
      <c r="F215" s="1" t="s">
        <v>8</v>
      </c>
      <c r="G215" s="1" t="s">
        <v>8</v>
      </c>
      <c r="H215" s="1" t="s">
        <v>1060</v>
      </c>
      <c r="I215" s="1" t="s">
        <v>1078</v>
      </c>
      <c r="J215" s="1" t="s">
        <v>878</v>
      </c>
    </row>
    <row r="216" spans="1:10" x14ac:dyDescent="0.2">
      <c r="A216" s="1">
        <v>214</v>
      </c>
      <c r="B216" s="1" t="s">
        <v>882</v>
      </c>
      <c r="C216" s="1" t="s">
        <v>240</v>
      </c>
      <c r="D216" s="1">
        <v>920</v>
      </c>
      <c r="E216" s="1" t="s">
        <v>143</v>
      </c>
      <c r="F216" s="1">
        <v>1020</v>
      </c>
      <c r="G216" s="1">
        <v>99</v>
      </c>
      <c r="H216" s="1" t="s">
        <v>1060</v>
      </c>
      <c r="I216" s="1" t="s">
        <v>1058</v>
      </c>
      <c r="J216" s="1" t="s">
        <v>878</v>
      </c>
    </row>
    <row r="217" spans="1:10" x14ac:dyDescent="0.2">
      <c r="A217" s="1">
        <v>215</v>
      </c>
      <c r="B217" s="1" t="s">
        <v>1084</v>
      </c>
      <c r="C217" s="1" t="s">
        <v>8</v>
      </c>
      <c r="D217" s="1" t="s">
        <v>8</v>
      </c>
      <c r="E217" s="1" t="s">
        <v>152</v>
      </c>
      <c r="F217" s="1">
        <v>1005</v>
      </c>
      <c r="G217" s="1" t="s">
        <v>8</v>
      </c>
      <c r="H217" s="1" t="s">
        <v>1060</v>
      </c>
      <c r="I217" s="1" t="s">
        <v>1078</v>
      </c>
      <c r="J217" s="1" t="s">
        <v>878</v>
      </c>
    </row>
    <row r="218" spans="1:10" x14ac:dyDescent="0.2">
      <c r="A218" s="1">
        <v>216</v>
      </c>
      <c r="B218" s="1" t="s">
        <v>927</v>
      </c>
      <c r="C218" s="1" t="s">
        <v>217</v>
      </c>
      <c r="D218" s="1">
        <v>942</v>
      </c>
      <c r="E218" s="1" t="s">
        <v>8</v>
      </c>
      <c r="F218" s="1" t="s">
        <v>8</v>
      </c>
      <c r="G218" s="1" t="s">
        <v>8</v>
      </c>
      <c r="H218" s="1" t="s">
        <v>1059</v>
      </c>
      <c r="I218" s="1" t="s">
        <v>884</v>
      </c>
      <c r="J218" s="1" t="s">
        <v>878</v>
      </c>
    </row>
    <row r="219" spans="1:10" x14ac:dyDescent="0.2">
      <c r="A219" s="1">
        <v>217</v>
      </c>
      <c r="B219" s="1" t="s">
        <v>944</v>
      </c>
      <c r="C219" s="1" t="s">
        <v>140</v>
      </c>
      <c r="D219" s="1">
        <v>1026</v>
      </c>
      <c r="E219" s="1" t="s">
        <v>8</v>
      </c>
      <c r="F219" s="1" t="s">
        <v>8</v>
      </c>
      <c r="G219" s="1" t="s">
        <v>8</v>
      </c>
      <c r="H219" s="1" t="s">
        <v>1060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1008</v>
      </c>
      <c r="C220" s="1" t="s">
        <v>863</v>
      </c>
      <c r="D220" s="1">
        <v>26</v>
      </c>
      <c r="E220" s="1" t="s">
        <v>746</v>
      </c>
      <c r="F220" s="1">
        <v>201</v>
      </c>
      <c r="G220" s="1">
        <v>174</v>
      </c>
      <c r="H220" s="1" t="s">
        <v>1059</v>
      </c>
      <c r="I220" s="1" t="s">
        <v>884</v>
      </c>
      <c r="J220" s="1" t="s">
        <v>878</v>
      </c>
    </row>
    <row r="221" spans="1:10" x14ac:dyDescent="0.2">
      <c r="A221" s="1">
        <v>219</v>
      </c>
      <c r="B221" s="1" t="s">
        <v>1075</v>
      </c>
      <c r="C221" s="1" t="s">
        <v>471</v>
      </c>
      <c r="D221" s="1">
        <v>655</v>
      </c>
      <c r="E221" s="1" t="s">
        <v>152</v>
      </c>
      <c r="F221" s="1">
        <v>1005</v>
      </c>
      <c r="G221" s="1">
        <v>349</v>
      </c>
      <c r="H221" s="1" t="s">
        <v>877</v>
      </c>
      <c r="I221" s="1" t="s">
        <v>877</v>
      </c>
      <c r="J221" s="1" t="s">
        <v>878</v>
      </c>
    </row>
    <row r="222" spans="1:10" x14ac:dyDescent="0.2">
      <c r="A222" s="1">
        <v>220</v>
      </c>
      <c r="B222" s="1" t="s">
        <v>986</v>
      </c>
      <c r="C222" s="1" t="s">
        <v>437</v>
      </c>
      <c r="D222" s="1">
        <v>698</v>
      </c>
      <c r="E222" s="1" t="s">
        <v>429</v>
      </c>
      <c r="F222" s="1">
        <v>720</v>
      </c>
      <c r="G222" s="1">
        <v>22</v>
      </c>
      <c r="H222" s="1" t="s">
        <v>1059</v>
      </c>
      <c r="I222" s="1" t="s">
        <v>884</v>
      </c>
      <c r="J222" s="1" t="s">
        <v>878</v>
      </c>
    </row>
    <row r="223" spans="1:10" x14ac:dyDescent="0.2">
      <c r="A223" s="1">
        <v>221</v>
      </c>
      <c r="B223" s="1" t="s">
        <v>982</v>
      </c>
      <c r="C223" s="1" t="s">
        <v>525</v>
      </c>
      <c r="D223" s="1">
        <v>623</v>
      </c>
      <c r="E223" s="1" t="s">
        <v>310</v>
      </c>
      <c r="F223" s="1">
        <v>839</v>
      </c>
      <c r="G223" s="1">
        <v>216</v>
      </c>
      <c r="H223" s="1" t="s">
        <v>877</v>
      </c>
      <c r="I223" s="1" t="s">
        <v>877</v>
      </c>
      <c r="J223" s="1" t="s">
        <v>878</v>
      </c>
    </row>
    <row r="224" spans="1:10" x14ac:dyDescent="0.2">
      <c r="A224" s="1">
        <v>222</v>
      </c>
      <c r="B224" s="1" t="s">
        <v>1137</v>
      </c>
      <c r="C224" s="1" t="s">
        <v>213</v>
      </c>
      <c r="D224" s="1">
        <v>949</v>
      </c>
      <c r="E224" s="1" t="s">
        <v>8</v>
      </c>
      <c r="F224" s="1" t="s">
        <v>8</v>
      </c>
      <c r="G224" s="1" t="s">
        <v>8</v>
      </c>
      <c r="H224" s="1" t="s">
        <v>1060</v>
      </c>
      <c r="I224" s="1" t="s">
        <v>1078</v>
      </c>
      <c r="J224" s="1" t="s">
        <v>878</v>
      </c>
    </row>
    <row r="225" spans="1:10" x14ac:dyDescent="0.2">
      <c r="A225" s="1">
        <v>223</v>
      </c>
      <c r="B225" s="1" t="s">
        <v>1160</v>
      </c>
      <c r="C225" s="1" t="s">
        <v>8</v>
      </c>
      <c r="D225" s="1" t="s">
        <v>8</v>
      </c>
      <c r="E225" s="1" t="s">
        <v>8</v>
      </c>
      <c r="F225" s="1" t="s">
        <v>8</v>
      </c>
      <c r="G225" s="1" t="s">
        <v>8</v>
      </c>
      <c r="H225" s="1" t="s">
        <v>877</v>
      </c>
      <c r="I225" s="1" t="s">
        <v>877</v>
      </c>
      <c r="J225" s="1" t="s">
        <v>878</v>
      </c>
    </row>
    <row r="226" spans="1:10" x14ac:dyDescent="0.2">
      <c r="A226" s="1">
        <v>224</v>
      </c>
      <c r="B226" s="1" t="s">
        <v>893</v>
      </c>
      <c r="C226" s="1" t="s">
        <v>240</v>
      </c>
      <c r="D226" s="1">
        <v>920</v>
      </c>
      <c r="E226" s="1" t="s">
        <v>230</v>
      </c>
      <c r="F226" s="1">
        <v>936</v>
      </c>
      <c r="G226" s="1">
        <v>15</v>
      </c>
      <c r="H226" s="1" t="s">
        <v>1059</v>
      </c>
      <c r="I226" s="1" t="s">
        <v>884</v>
      </c>
      <c r="J226" s="1" t="s">
        <v>881</v>
      </c>
    </row>
    <row r="227" spans="1:10" x14ac:dyDescent="0.2">
      <c r="A227" s="1">
        <v>225</v>
      </c>
      <c r="B227" s="1" t="s">
        <v>1114</v>
      </c>
      <c r="C227" s="1" t="s">
        <v>600</v>
      </c>
      <c r="D227" s="1">
        <v>505</v>
      </c>
      <c r="E227" s="1" t="s">
        <v>427</v>
      </c>
      <c r="F227" s="1">
        <v>720</v>
      </c>
      <c r="G227" s="1">
        <v>214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1114</v>
      </c>
      <c r="C228" s="1" t="s">
        <v>424</v>
      </c>
      <c r="D228" s="1">
        <v>721</v>
      </c>
      <c r="E228" s="1" t="s">
        <v>8</v>
      </c>
      <c r="F228" s="1" t="s">
        <v>8</v>
      </c>
      <c r="G228" s="1" t="s">
        <v>8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1025</v>
      </c>
      <c r="C229" s="1" t="s">
        <v>8</v>
      </c>
      <c r="D229" s="1" t="s">
        <v>8</v>
      </c>
      <c r="E229" s="1" t="s">
        <v>136</v>
      </c>
      <c r="F229" s="1">
        <v>1027</v>
      </c>
      <c r="G229" s="1" t="s">
        <v>8</v>
      </c>
      <c r="H229" s="1" t="s">
        <v>1060</v>
      </c>
      <c r="I229" s="1" t="s">
        <v>1058</v>
      </c>
      <c r="J229" s="1" t="s">
        <v>878</v>
      </c>
    </row>
    <row r="230" spans="1:10" x14ac:dyDescent="0.2">
      <c r="A230" s="1">
        <v>228</v>
      </c>
      <c r="B230" s="1" t="s">
        <v>934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1060</v>
      </c>
      <c r="I230" s="1" t="s">
        <v>1078</v>
      </c>
      <c r="J230" s="1" t="s">
        <v>878</v>
      </c>
    </row>
    <row r="231" spans="1:10" x14ac:dyDescent="0.2">
      <c r="A231" s="1">
        <v>229</v>
      </c>
      <c r="B231" s="1" t="s">
        <v>1094</v>
      </c>
      <c r="C231" s="1" t="s">
        <v>213</v>
      </c>
      <c r="D231" s="1">
        <v>949</v>
      </c>
      <c r="E231" s="1" t="s">
        <v>8</v>
      </c>
      <c r="F231" s="1" t="s">
        <v>8</v>
      </c>
      <c r="G231" s="1" t="s">
        <v>8</v>
      </c>
      <c r="H231" s="1" t="s">
        <v>1060</v>
      </c>
      <c r="I231" s="1" t="s">
        <v>1078</v>
      </c>
      <c r="J231" s="1" t="s">
        <v>878</v>
      </c>
    </row>
    <row r="232" spans="1:10" x14ac:dyDescent="0.2">
      <c r="A232" s="1">
        <v>230</v>
      </c>
      <c r="B232" s="1" t="s">
        <v>971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1167</v>
      </c>
      <c r="C233" s="1" t="s">
        <v>8</v>
      </c>
      <c r="D233" s="1" t="s">
        <v>8</v>
      </c>
      <c r="E233" s="1" t="s">
        <v>152</v>
      </c>
      <c r="F233" s="1">
        <v>1005</v>
      </c>
      <c r="G233" s="1" t="s">
        <v>8</v>
      </c>
      <c r="H233" s="1" t="s">
        <v>1060</v>
      </c>
      <c r="I233" s="1" t="s">
        <v>1078</v>
      </c>
      <c r="J233" s="1" t="s">
        <v>878</v>
      </c>
    </row>
    <row r="234" spans="1:10" x14ac:dyDescent="0.2">
      <c r="A234" s="1">
        <v>232</v>
      </c>
      <c r="B234" s="1" t="s">
        <v>1007</v>
      </c>
      <c r="C234" s="1" t="s">
        <v>8</v>
      </c>
      <c r="D234" s="1" t="s">
        <v>8</v>
      </c>
      <c r="E234" s="1" t="s">
        <v>720</v>
      </c>
      <c r="F234" s="1">
        <v>236</v>
      </c>
      <c r="G234" s="1" t="s">
        <v>8</v>
      </c>
      <c r="H234" s="1" t="s">
        <v>1059</v>
      </c>
      <c r="I234" s="1" t="s">
        <v>880</v>
      </c>
      <c r="J234" s="1" t="s">
        <v>881</v>
      </c>
    </row>
    <row r="235" spans="1:10" x14ac:dyDescent="0.2">
      <c r="A235" s="1">
        <v>233</v>
      </c>
      <c r="B235" s="1" t="s">
        <v>1164</v>
      </c>
      <c r="C235" s="1" t="s">
        <v>98</v>
      </c>
      <c r="D235" s="1">
        <v>1090</v>
      </c>
      <c r="E235" s="1" t="s">
        <v>8</v>
      </c>
      <c r="F235" s="1" t="s">
        <v>8</v>
      </c>
      <c r="G235" s="1" t="s">
        <v>8</v>
      </c>
      <c r="H235" s="1" t="s">
        <v>1060</v>
      </c>
      <c r="I235" s="1" t="s">
        <v>1078</v>
      </c>
      <c r="J235" s="1" t="s">
        <v>878</v>
      </c>
    </row>
    <row r="236" spans="1:10" x14ac:dyDescent="0.2">
      <c r="A236" s="1">
        <v>234</v>
      </c>
      <c r="B236" s="1" t="s">
        <v>1013</v>
      </c>
      <c r="C236" s="1" t="s">
        <v>8</v>
      </c>
      <c r="D236" s="1" t="s">
        <v>8</v>
      </c>
      <c r="E236" s="1" t="s">
        <v>8</v>
      </c>
      <c r="F236" s="1" t="s">
        <v>8</v>
      </c>
      <c r="G236" s="1" t="s">
        <v>8</v>
      </c>
      <c r="H236" s="1" t="s">
        <v>877</v>
      </c>
      <c r="I236" s="1" t="s">
        <v>877</v>
      </c>
      <c r="J236" s="1" t="s">
        <v>881</v>
      </c>
    </row>
    <row r="237" spans="1:10" x14ac:dyDescent="0.2">
      <c r="A237" s="1">
        <v>235</v>
      </c>
      <c r="B237" s="1" t="s">
        <v>1177</v>
      </c>
      <c r="C237" s="1" t="s">
        <v>8</v>
      </c>
      <c r="D237" s="1" t="s">
        <v>8</v>
      </c>
      <c r="E237" s="1" t="s">
        <v>722</v>
      </c>
      <c r="F237" s="1">
        <v>236</v>
      </c>
      <c r="G237" s="1" t="s">
        <v>8</v>
      </c>
      <c r="H237" s="1" t="s">
        <v>1059</v>
      </c>
      <c r="I237" s="1" t="s">
        <v>880</v>
      </c>
      <c r="J237" s="1" t="s">
        <v>881</v>
      </c>
    </row>
    <row r="238" spans="1:10" x14ac:dyDescent="0.2">
      <c r="A238" s="1">
        <v>236</v>
      </c>
      <c r="B238" s="1" t="s">
        <v>1139</v>
      </c>
      <c r="C238" s="1" t="s">
        <v>223</v>
      </c>
      <c r="D238" s="1">
        <v>941</v>
      </c>
      <c r="E238" s="1" t="s">
        <v>8</v>
      </c>
      <c r="F238" s="1" t="s">
        <v>8</v>
      </c>
      <c r="G238" s="1" t="s">
        <v>8</v>
      </c>
      <c r="H238" s="1" t="s">
        <v>1059</v>
      </c>
      <c r="I238" s="1" t="s">
        <v>884</v>
      </c>
      <c r="J238" s="1" t="s">
        <v>878</v>
      </c>
    </row>
    <row r="239" spans="1:10" x14ac:dyDescent="0.2">
      <c r="A239" s="1">
        <v>237</v>
      </c>
      <c r="B239" s="1" t="s">
        <v>1149</v>
      </c>
      <c r="C239" s="1" t="s">
        <v>8</v>
      </c>
      <c r="D239" s="1" t="s">
        <v>8</v>
      </c>
      <c r="E239" s="1" t="s">
        <v>641</v>
      </c>
      <c r="F239" s="1">
        <v>453</v>
      </c>
      <c r="G239" s="1" t="s">
        <v>8</v>
      </c>
      <c r="H239" s="1" t="s">
        <v>877</v>
      </c>
      <c r="I239" s="1" t="s">
        <v>877</v>
      </c>
      <c r="J239" s="1" t="s">
        <v>878</v>
      </c>
    </row>
    <row r="240" spans="1:10" x14ac:dyDescent="0.2">
      <c r="A240" s="1">
        <v>238</v>
      </c>
      <c r="B240" s="1" t="s">
        <v>1149</v>
      </c>
      <c r="C240" s="1" t="s">
        <v>405</v>
      </c>
      <c r="D240" s="1">
        <v>751</v>
      </c>
      <c r="E240" s="1" t="s">
        <v>8</v>
      </c>
      <c r="F240" s="1" t="s">
        <v>8</v>
      </c>
      <c r="G240" s="1" t="s">
        <v>8</v>
      </c>
      <c r="H240" s="1" t="s">
        <v>877</v>
      </c>
      <c r="I240" s="1" t="s">
        <v>877</v>
      </c>
      <c r="J240" s="1" t="s">
        <v>878</v>
      </c>
    </row>
    <row r="241" spans="1:10" x14ac:dyDescent="0.2">
      <c r="A241" s="1">
        <v>239</v>
      </c>
      <c r="B241" s="1" t="s">
        <v>1105</v>
      </c>
      <c r="C241" s="1" t="s">
        <v>8</v>
      </c>
      <c r="D241" s="1" t="s">
        <v>8</v>
      </c>
      <c r="E241" s="1" t="s">
        <v>8</v>
      </c>
      <c r="F241" s="1" t="s">
        <v>8</v>
      </c>
      <c r="G241" s="1" t="s">
        <v>8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948</v>
      </c>
      <c r="C242" s="1" t="s">
        <v>528</v>
      </c>
      <c r="D242" s="1">
        <v>622</v>
      </c>
      <c r="E242" s="1" t="s">
        <v>525</v>
      </c>
      <c r="F242" s="1">
        <v>623</v>
      </c>
      <c r="G242" s="1">
        <v>0</v>
      </c>
      <c r="H242" s="1" t="s">
        <v>1059</v>
      </c>
      <c r="I242" s="1" t="s">
        <v>880</v>
      </c>
      <c r="J242" s="1" t="s">
        <v>881</v>
      </c>
    </row>
    <row r="243" spans="1:10" x14ac:dyDescent="0.2">
      <c r="A243" s="1">
        <v>241</v>
      </c>
      <c r="B243" s="1" t="s">
        <v>1125</v>
      </c>
      <c r="C243" s="1" t="s">
        <v>8</v>
      </c>
      <c r="D243" s="1" t="s">
        <v>8</v>
      </c>
      <c r="E243" s="1" t="s">
        <v>152</v>
      </c>
      <c r="F243" s="1">
        <v>1005</v>
      </c>
      <c r="G243" s="1" t="s">
        <v>8</v>
      </c>
      <c r="H243" s="1" t="s">
        <v>1060</v>
      </c>
      <c r="I243" s="1" t="s">
        <v>1078</v>
      </c>
      <c r="J243" s="1" t="s">
        <v>878</v>
      </c>
    </row>
    <row r="244" spans="1:10" x14ac:dyDescent="0.2">
      <c r="A244" s="1">
        <v>242</v>
      </c>
      <c r="B244" s="1" t="s">
        <v>930</v>
      </c>
      <c r="C244" s="1" t="s">
        <v>8</v>
      </c>
      <c r="D244" s="1" t="s">
        <v>8</v>
      </c>
      <c r="E244" s="1" t="s">
        <v>747</v>
      </c>
      <c r="F244" s="1">
        <v>180</v>
      </c>
      <c r="G244" s="1" t="s">
        <v>8</v>
      </c>
      <c r="H244" s="1" t="s">
        <v>1059</v>
      </c>
      <c r="I244" s="1" t="s">
        <v>884</v>
      </c>
      <c r="J244" s="1" t="s">
        <v>881</v>
      </c>
    </row>
    <row r="245" spans="1:10" x14ac:dyDescent="0.2">
      <c r="A245" s="1">
        <v>243</v>
      </c>
      <c r="B245" s="1" t="s">
        <v>995</v>
      </c>
      <c r="C245" s="1" t="s">
        <v>8</v>
      </c>
      <c r="D245" s="1" t="s">
        <v>8</v>
      </c>
      <c r="E245" s="1" t="s">
        <v>720</v>
      </c>
      <c r="F245" s="1">
        <v>236</v>
      </c>
      <c r="G245" s="1" t="s">
        <v>8</v>
      </c>
      <c r="H245" s="1" t="s">
        <v>1059</v>
      </c>
      <c r="I245" s="1" t="s">
        <v>880</v>
      </c>
      <c r="J245" s="1" t="s">
        <v>881</v>
      </c>
    </row>
    <row r="246" spans="1:10" x14ac:dyDescent="0.2">
      <c r="A246" s="1">
        <v>244</v>
      </c>
      <c r="B246" s="1" t="s">
        <v>903</v>
      </c>
      <c r="C246" s="1" t="s">
        <v>8</v>
      </c>
      <c r="D246" s="1" t="s">
        <v>8</v>
      </c>
      <c r="E246" s="1" t="s">
        <v>205</v>
      </c>
      <c r="F246" s="1">
        <v>955</v>
      </c>
      <c r="G246" s="1" t="s">
        <v>8</v>
      </c>
      <c r="H246" s="1" t="s">
        <v>1059</v>
      </c>
      <c r="I246" s="1" t="s">
        <v>880</v>
      </c>
      <c r="J246" s="1" t="s">
        <v>881</v>
      </c>
    </row>
    <row r="247" spans="1:10" x14ac:dyDescent="0.2">
      <c r="A247" s="1">
        <v>245</v>
      </c>
      <c r="B247" s="1" t="s">
        <v>1144</v>
      </c>
      <c r="C247" s="1" t="s">
        <v>8</v>
      </c>
      <c r="D247" s="1" t="s">
        <v>8</v>
      </c>
      <c r="E247" s="1" t="s">
        <v>152</v>
      </c>
      <c r="F247" s="1">
        <v>1005</v>
      </c>
      <c r="G247" s="1" t="s">
        <v>8</v>
      </c>
      <c r="H247" s="1" t="s">
        <v>1060</v>
      </c>
      <c r="I247" s="1" t="s">
        <v>1078</v>
      </c>
      <c r="J247" s="1" t="s">
        <v>878</v>
      </c>
    </row>
    <row r="248" spans="1:10" x14ac:dyDescent="0.2">
      <c r="A248" s="1">
        <v>246</v>
      </c>
      <c r="B248" s="1" t="s">
        <v>900</v>
      </c>
      <c r="C248" s="1" t="s">
        <v>8</v>
      </c>
      <c r="D248" s="1" t="s">
        <v>8</v>
      </c>
      <c r="E248" s="1" t="s">
        <v>720</v>
      </c>
      <c r="F248" s="1">
        <v>236</v>
      </c>
      <c r="G248" s="1" t="s">
        <v>8</v>
      </c>
      <c r="H248" s="1" t="s">
        <v>1059</v>
      </c>
      <c r="I248" s="1" t="s">
        <v>880</v>
      </c>
      <c r="J248" s="1" t="s">
        <v>881</v>
      </c>
    </row>
    <row r="249" spans="1:10" x14ac:dyDescent="0.2">
      <c r="A249" s="1">
        <v>247</v>
      </c>
      <c r="B249" s="1" t="s">
        <v>925</v>
      </c>
      <c r="C249" s="1" t="s">
        <v>528</v>
      </c>
      <c r="D249" s="1">
        <v>622</v>
      </c>
      <c r="E249" s="1" t="s">
        <v>525</v>
      </c>
      <c r="F249" s="1">
        <v>623</v>
      </c>
      <c r="G249" s="1">
        <v>0</v>
      </c>
      <c r="H249" s="1" t="s">
        <v>1059</v>
      </c>
      <c r="I249" s="1" t="s">
        <v>880</v>
      </c>
      <c r="J249" s="1" t="s">
        <v>881</v>
      </c>
    </row>
    <row r="250" spans="1:10" x14ac:dyDescent="0.2">
      <c r="A250" s="1">
        <v>248</v>
      </c>
      <c r="B250" s="1" t="s">
        <v>1087</v>
      </c>
      <c r="C250" s="1" t="s">
        <v>8</v>
      </c>
      <c r="D250" s="1" t="s">
        <v>8</v>
      </c>
      <c r="E250" s="1" t="s">
        <v>713</v>
      </c>
      <c r="F250" s="1">
        <v>236</v>
      </c>
      <c r="G250" s="1" t="s">
        <v>8</v>
      </c>
      <c r="H250" s="1" t="s">
        <v>1060</v>
      </c>
      <c r="I250" s="1" t="s">
        <v>1058</v>
      </c>
      <c r="J250" s="1" t="s">
        <v>878</v>
      </c>
    </row>
    <row r="251" spans="1:10" x14ac:dyDescent="0.2">
      <c r="A251" s="1">
        <v>249</v>
      </c>
      <c r="B251" s="1" t="s">
        <v>950</v>
      </c>
      <c r="C251" s="1" t="s">
        <v>8</v>
      </c>
      <c r="D251" s="1" t="s">
        <v>8</v>
      </c>
      <c r="E251" s="1" t="s">
        <v>8</v>
      </c>
      <c r="F251" s="1" t="s">
        <v>8</v>
      </c>
      <c r="G251" s="1" t="s">
        <v>8</v>
      </c>
      <c r="H251" s="1" t="s">
        <v>1059</v>
      </c>
      <c r="I251" s="1" t="s">
        <v>880</v>
      </c>
      <c r="J251" s="1" t="s">
        <v>881</v>
      </c>
    </row>
    <row r="252" spans="1:10" x14ac:dyDescent="0.2">
      <c r="A252" s="1">
        <v>250</v>
      </c>
      <c r="B252" s="1" t="s">
        <v>1132</v>
      </c>
      <c r="C252" s="1" t="s">
        <v>98</v>
      </c>
      <c r="D252" s="1">
        <v>1090</v>
      </c>
      <c r="E252" s="1" t="s">
        <v>8</v>
      </c>
      <c r="F252" s="1" t="s">
        <v>8</v>
      </c>
      <c r="G252" s="1" t="s">
        <v>8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1146</v>
      </c>
      <c r="C253" s="1" t="s">
        <v>8</v>
      </c>
      <c r="D253" s="1" t="s">
        <v>8</v>
      </c>
      <c r="E253" s="1" t="s">
        <v>152</v>
      </c>
      <c r="F253" s="1">
        <v>1005</v>
      </c>
      <c r="G253" s="1" t="s">
        <v>8</v>
      </c>
      <c r="H253" s="1" t="s">
        <v>1060</v>
      </c>
      <c r="I253" s="1" t="s">
        <v>1078</v>
      </c>
      <c r="J253" s="1" t="s">
        <v>878</v>
      </c>
    </row>
    <row r="254" spans="1:10" x14ac:dyDescent="0.2">
      <c r="A254" s="1">
        <v>252</v>
      </c>
      <c r="B254" s="1" t="s">
        <v>1004</v>
      </c>
      <c r="C254" s="1" t="s">
        <v>391</v>
      </c>
      <c r="D254" s="1">
        <v>768</v>
      </c>
      <c r="E254" s="1" t="s">
        <v>8</v>
      </c>
      <c r="F254" s="1" t="s">
        <v>8</v>
      </c>
      <c r="G254" s="1" t="s">
        <v>8</v>
      </c>
      <c r="H254" s="1" t="s">
        <v>1060</v>
      </c>
      <c r="I254" s="1" t="s">
        <v>1058</v>
      </c>
      <c r="J254" s="1" t="s">
        <v>878</v>
      </c>
    </row>
    <row r="255" spans="1:10" x14ac:dyDescent="0.2">
      <c r="A255" s="1">
        <v>253</v>
      </c>
      <c r="B255" s="1" t="s">
        <v>977</v>
      </c>
      <c r="C255" s="1" t="s">
        <v>8</v>
      </c>
      <c r="D255" s="1" t="s">
        <v>8</v>
      </c>
      <c r="E255" s="1" t="s">
        <v>34</v>
      </c>
      <c r="F255" s="1">
        <v>1124</v>
      </c>
      <c r="G255" s="1" t="s">
        <v>8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1093</v>
      </c>
      <c r="C256" s="1" t="s">
        <v>205</v>
      </c>
      <c r="D256" s="1">
        <v>955</v>
      </c>
      <c r="E256" s="1" t="s">
        <v>152</v>
      </c>
      <c r="F256" s="1">
        <v>1005</v>
      </c>
      <c r="G256" s="1">
        <v>49</v>
      </c>
      <c r="H256" s="1" t="s">
        <v>1060</v>
      </c>
      <c r="I256" s="1" t="s">
        <v>1078</v>
      </c>
      <c r="J256" s="1" t="s">
        <v>878</v>
      </c>
    </row>
    <row r="257" spans="1:10" x14ac:dyDescent="0.2">
      <c r="A257" s="1">
        <v>255</v>
      </c>
      <c r="B257" s="1" t="s">
        <v>1169</v>
      </c>
      <c r="C257" s="1" t="s">
        <v>8</v>
      </c>
      <c r="D257" s="1" t="s">
        <v>8</v>
      </c>
      <c r="E257" s="1" t="s">
        <v>8</v>
      </c>
      <c r="F257" s="1" t="s">
        <v>8</v>
      </c>
      <c r="G257" s="1" t="s">
        <v>8</v>
      </c>
      <c r="H257" s="1" t="s">
        <v>877</v>
      </c>
      <c r="I257" s="1" t="s">
        <v>877</v>
      </c>
      <c r="J257" s="1" t="s">
        <v>878</v>
      </c>
    </row>
    <row r="258" spans="1:10" x14ac:dyDescent="0.2">
      <c r="A258" s="1">
        <v>256</v>
      </c>
      <c r="B258" s="1" t="s">
        <v>940</v>
      </c>
      <c r="C258" s="1" t="s">
        <v>528</v>
      </c>
      <c r="D258" s="1">
        <v>622</v>
      </c>
      <c r="E258" s="1" t="s">
        <v>525</v>
      </c>
      <c r="F258" s="1">
        <v>623</v>
      </c>
      <c r="G258" s="1">
        <v>0</v>
      </c>
      <c r="H258" s="1" t="s">
        <v>1059</v>
      </c>
      <c r="I258" s="1" t="s">
        <v>880</v>
      </c>
      <c r="J258" s="1" t="s">
        <v>881</v>
      </c>
    </row>
    <row r="259" spans="1:10" x14ac:dyDescent="0.2">
      <c r="A259" s="1">
        <v>257</v>
      </c>
      <c r="B259" s="1" t="s">
        <v>1151</v>
      </c>
      <c r="C259" s="1" t="s">
        <v>8</v>
      </c>
      <c r="D259" s="1" t="s">
        <v>8</v>
      </c>
      <c r="E259" s="1" t="s">
        <v>152</v>
      </c>
      <c r="F259" s="1">
        <v>1005</v>
      </c>
      <c r="G259" s="1" t="s">
        <v>8</v>
      </c>
      <c r="H259" s="1" t="s">
        <v>1060</v>
      </c>
      <c r="I259" s="1" t="s">
        <v>1078</v>
      </c>
      <c r="J259" s="1" t="s">
        <v>878</v>
      </c>
    </row>
    <row r="260" spans="1:10" x14ac:dyDescent="0.2">
      <c r="A260" s="1">
        <v>258</v>
      </c>
      <c r="B260" s="1" t="s">
        <v>1135</v>
      </c>
      <c r="C260" s="1" t="s">
        <v>657</v>
      </c>
      <c r="D260" s="1">
        <v>410</v>
      </c>
      <c r="E260" s="1" t="s">
        <v>152</v>
      </c>
      <c r="F260" s="1">
        <v>1005</v>
      </c>
      <c r="G260" s="1">
        <v>594</v>
      </c>
      <c r="H260" s="1" t="s">
        <v>1060</v>
      </c>
      <c r="I260" s="1" t="s">
        <v>1078</v>
      </c>
      <c r="J260" s="1" t="s">
        <v>878</v>
      </c>
    </row>
    <row r="261" spans="1:10" x14ac:dyDescent="0.2">
      <c r="A261" s="1">
        <v>259</v>
      </c>
      <c r="B261" s="1" t="s">
        <v>989</v>
      </c>
      <c r="C261" s="1" t="s">
        <v>8</v>
      </c>
      <c r="D261" s="1" t="s">
        <v>8</v>
      </c>
      <c r="E261" s="1" t="s">
        <v>722</v>
      </c>
      <c r="F261" s="1">
        <v>236</v>
      </c>
      <c r="G261" s="1" t="s">
        <v>8</v>
      </c>
      <c r="H261" s="1" t="s">
        <v>1059</v>
      </c>
      <c r="I261" s="1" t="s">
        <v>880</v>
      </c>
      <c r="J261" s="1" t="s">
        <v>881</v>
      </c>
    </row>
    <row r="262" spans="1:10" x14ac:dyDescent="0.2">
      <c r="A262" s="1">
        <v>260</v>
      </c>
      <c r="B262" s="1" t="s">
        <v>1143</v>
      </c>
      <c r="C262" s="1" t="s">
        <v>213</v>
      </c>
      <c r="D262" s="1">
        <v>949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1006</v>
      </c>
      <c r="C263" s="1" t="s">
        <v>8</v>
      </c>
      <c r="D263" s="1" t="s">
        <v>8</v>
      </c>
      <c r="E263" s="1" t="s">
        <v>8</v>
      </c>
      <c r="F263" s="1" t="s">
        <v>8</v>
      </c>
      <c r="G263" s="1" t="s">
        <v>8</v>
      </c>
      <c r="H263" s="1" t="s">
        <v>1060</v>
      </c>
      <c r="I263" s="1" t="s">
        <v>1058</v>
      </c>
      <c r="J263" s="1" t="s">
        <v>881</v>
      </c>
    </row>
    <row r="264" spans="1:10" x14ac:dyDescent="0.2">
      <c r="A264" s="1">
        <v>262</v>
      </c>
      <c r="B264" s="1" t="s">
        <v>1134</v>
      </c>
      <c r="C264" s="1" t="s">
        <v>494</v>
      </c>
      <c r="D264" s="1">
        <v>637</v>
      </c>
      <c r="E264" s="1" t="s">
        <v>152</v>
      </c>
      <c r="F264" s="1">
        <v>1005</v>
      </c>
      <c r="G264" s="1">
        <v>367</v>
      </c>
      <c r="H264" s="1" t="s">
        <v>877</v>
      </c>
      <c r="I264" s="1" t="s">
        <v>877</v>
      </c>
      <c r="J264" s="1" t="s">
        <v>878</v>
      </c>
    </row>
    <row r="265" spans="1:10" x14ac:dyDescent="0.2">
      <c r="A265" s="1">
        <v>263</v>
      </c>
      <c r="B265" s="1" t="s">
        <v>942</v>
      </c>
      <c r="C265" s="1" t="s">
        <v>8</v>
      </c>
      <c r="D265" s="1" t="s">
        <v>8</v>
      </c>
      <c r="E265" s="1" t="s">
        <v>672</v>
      </c>
      <c r="F265" s="1">
        <v>390</v>
      </c>
      <c r="G265" s="1" t="s">
        <v>8</v>
      </c>
      <c r="H265" s="1" t="s">
        <v>877</v>
      </c>
      <c r="I265" s="1" t="s">
        <v>877</v>
      </c>
      <c r="J265" s="1" t="s">
        <v>878</v>
      </c>
    </row>
    <row r="266" spans="1:10" x14ac:dyDescent="0.2">
      <c r="A266" s="1">
        <v>264</v>
      </c>
      <c r="B266" s="1" t="s">
        <v>1107</v>
      </c>
      <c r="C266" s="1" t="s">
        <v>8</v>
      </c>
      <c r="D266" s="1" t="s">
        <v>8</v>
      </c>
      <c r="E266" s="1" t="s">
        <v>152</v>
      </c>
      <c r="F266" s="1">
        <v>1005</v>
      </c>
      <c r="G266" s="1" t="s">
        <v>8</v>
      </c>
      <c r="H266" s="1" t="s">
        <v>1060</v>
      </c>
      <c r="I266" s="1" t="s">
        <v>1078</v>
      </c>
      <c r="J266" s="1" t="s">
        <v>878</v>
      </c>
    </row>
    <row r="267" spans="1:10" x14ac:dyDescent="0.2">
      <c r="A267" s="1">
        <v>265</v>
      </c>
      <c r="B267" s="1" t="s">
        <v>1001</v>
      </c>
      <c r="C267" s="1" t="s">
        <v>8</v>
      </c>
      <c r="D267" s="1" t="s">
        <v>8</v>
      </c>
      <c r="E267" s="1" t="s">
        <v>8</v>
      </c>
      <c r="F267" s="1" t="s">
        <v>8</v>
      </c>
      <c r="G267" s="1" t="s">
        <v>8</v>
      </c>
      <c r="H267" s="1" t="s">
        <v>877</v>
      </c>
      <c r="I267" s="1" t="s">
        <v>877</v>
      </c>
      <c r="J267" s="1" t="s">
        <v>878</v>
      </c>
    </row>
    <row r="268" spans="1:10" x14ac:dyDescent="0.2">
      <c r="A268" s="1">
        <v>266</v>
      </c>
      <c r="B268" s="1" t="s">
        <v>987</v>
      </c>
      <c r="C268" s="1" t="s">
        <v>8</v>
      </c>
      <c r="D268" s="1" t="s">
        <v>8</v>
      </c>
      <c r="E268" s="1" t="s">
        <v>8</v>
      </c>
      <c r="F268" s="1" t="s">
        <v>8</v>
      </c>
      <c r="G268" s="1" t="s">
        <v>8</v>
      </c>
      <c r="H268" s="1" t="s">
        <v>1060</v>
      </c>
      <c r="I268" s="1" t="s">
        <v>1078</v>
      </c>
      <c r="J268" s="1" t="s">
        <v>878</v>
      </c>
    </row>
    <row r="269" spans="1:10" x14ac:dyDescent="0.2">
      <c r="A269" s="1">
        <v>267</v>
      </c>
      <c r="B269" s="1" t="s">
        <v>1016</v>
      </c>
      <c r="C269" s="1" t="s">
        <v>8</v>
      </c>
      <c r="D269" s="1" t="s">
        <v>8</v>
      </c>
      <c r="E269" s="1" t="s">
        <v>720</v>
      </c>
      <c r="F269" s="1">
        <v>236</v>
      </c>
      <c r="G269" s="1" t="s">
        <v>8</v>
      </c>
      <c r="H269" s="1" t="s">
        <v>1059</v>
      </c>
      <c r="I269" s="1" t="s">
        <v>880</v>
      </c>
      <c r="J269" s="1" t="s">
        <v>881</v>
      </c>
    </row>
    <row r="270" spans="1:10" x14ac:dyDescent="0.2">
      <c r="A270" s="1">
        <v>268</v>
      </c>
      <c r="B270" s="1" t="s">
        <v>1102</v>
      </c>
      <c r="C270" s="1" t="s">
        <v>8</v>
      </c>
      <c r="D270" s="1" t="s">
        <v>8</v>
      </c>
      <c r="E270" s="1" t="s">
        <v>471</v>
      </c>
      <c r="F270" s="1">
        <v>655</v>
      </c>
      <c r="G270" s="1" t="s">
        <v>8</v>
      </c>
      <c r="H270" s="1" t="s">
        <v>1060</v>
      </c>
      <c r="I270" s="1" t="s">
        <v>1078</v>
      </c>
      <c r="J270" s="1" t="s">
        <v>878</v>
      </c>
    </row>
    <row r="271" spans="1:10" x14ac:dyDescent="0.2">
      <c r="A271" s="1">
        <v>269</v>
      </c>
      <c r="B271" s="1" t="s">
        <v>1133</v>
      </c>
      <c r="C271" s="1" t="s">
        <v>213</v>
      </c>
      <c r="D271" s="1">
        <v>949</v>
      </c>
      <c r="E271" s="1" t="s">
        <v>8</v>
      </c>
      <c r="F271" s="1" t="s">
        <v>8</v>
      </c>
      <c r="G271" s="1" t="s">
        <v>8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1130</v>
      </c>
      <c r="C272" s="1" t="s">
        <v>8</v>
      </c>
      <c r="D272" s="1" t="s">
        <v>8</v>
      </c>
      <c r="E272" s="1" t="s">
        <v>8</v>
      </c>
      <c r="F272" s="1" t="s">
        <v>8</v>
      </c>
      <c r="G272" s="1" t="s">
        <v>8</v>
      </c>
      <c r="H272" s="1" t="s">
        <v>877</v>
      </c>
      <c r="I272" s="1" t="s">
        <v>877</v>
      </c>
      <c r="J272" s="1" t="s">
        <v>878</v>
      </c>
    </row>
    <row r="273" spans="1:10" x14ac:dyDescent="0.2">
      <c r="A273" s="1">
        <v>271</v>
      </c>
      <c r="B273" s="1" t="s">
        <v>1019</v>
      </c>
      <c r="C273" s="1" t="s">
        <v>404</v>
      </c>
      <c r="D273" s="1">
        <v>753</v>
      </c>
      <c r="E273" s="1" t="s">
        <v>172</v>
      </c>
      <c r="F273" s="1">
        <v>975</v>
      </c>
      <c r="G273" s="1">
        <v>222</v>
      </c>
      <c r="H273" s="1" t="s">
        <v>1060</v>
      </c>
      <c r="I273" s="1" t="s">
        <v>1078</v>
      </c>
      <c r="J273" s="1" t="s">
        <v>881</v>
      </c>
    </row>
    <row r="274" spans="1:10" x14ac:dyDescent="0.2">
      <c r="A274" s="1">
        <v>272</v>
      </c>
      <c r="B274" s="1" t="s">
        <v>1076</v>
      </c>
      <c r="C274" s="1" t="s">
        <v>8</v>
      </c>
      <c r="D274" s="1" t="s">
        <v>8</v>
      </c>
      <c r="E274" s="1" t="s">
        <v>713</v>
      </c>
      <c r="F274" s="1">
        <v>236</v>
      </c>
      <c r="G274" s="1" t="s">
        <v>8</v>
      </c>
      <c r="H274" s="1" t="s">
        <v>1060</v>
      </c>
      <c r="I274" s="1" t="s">
        <v>1058</v>
      </c>
      <c r="J274" s="1" t="s">
        <v>878</v>
      </c>
    </row>
    <row r="275" spans="1:10" x14ac:dyDescent="0.2">
      <c r="A275" s="1">
        <v>273</v>
      </c>
      <c r="B275" s="1" t="s">
        <v>1086</v>
      </c>
      <c r="C275" s="1" t="s">
        <v>8</v>
      </c>
      <c r="D275" s="1" t="s">
        <v>8</v>
      </c>
      <c r="E275" s="1" t="s">
        <v>8</v>
      </c>
      <c r="F275" s="1" t="s">
        <v>8</v>
      </c>
      <c r="G275" s="1" t="s">
        <v>8</v>
      </c>
      <c r="H275" s="1" t="s">
        <v>1060</v>
      </c>
      <c r="I275" s="1" t="s">
        <v>1078</v>
      </c>
      <c r="J275" s="1" t="s">
        <v>878</v>
      </c>
    </row>
    <row r="276" spans="1:10" x14ac:dyDescent="0.2">
      <c r="A276" s="1">
        <v>274</v>
      </c>
      <c r="B276" s="1" t="s">
        <v>978</v>
      </c>
      <c r="C276" s="1" t="s">
        <v>8</v>
      </c>
      <c r="D276" s="1" t="s">
        <v>8</v>
      </c>
      <c r="E276" s="1" t="s">
        <v>8</v>
      </c>
      <c r="F276" s="1" t="s">
        <v>8</v>
      </c>
      <c r="G276" s="1" t="s">
        <v>8</v>
      </c>
      <c r="H276" s="1" t="s">
        <v>877</v>
      </c>
      <c r="I276" s="1" t="s">
        <v>877</v>
      </c>
      <c r="J276" s="1" t="s">
        <v>878</v>
      </c>
    </row>
    <row r="277" spans="1:10" x14ac:dyDescent="0.2">
      <c r="A277" s="1">
        <v>275</v>
      </c>
      <c r="B277" s="1" t="s">
        <v>974</v>
      </c>
      <c r="C277" s="1" t="s">
        <v>810</v>
      </c>
      <c r="D277" s="1">
        <v>33</v>
      </c>
      <c r="E277" s="1" t="s">
        <v>365</v>
      </c>
      <c r="F277" s="1">
        <v>803</v>
      </c>
      <c r="G277" s="1">
        <v>769</v>
      </c>
      <c r="H277" s="1" t="s">
        <v>877</v>
      </c>
      <c r="I277" s="1" t="s">
        <v>877</v>
      </c>
      <c r="J277" s="1" t="s">
        <v>881</v>
      </c>
    </row>
    <row r="278" spans="1:10" x14ac:dyDescent="0.2">
      <c r="A278" s="1">
        <v>276</v>
      </c>
      <c r="B278" s="1" t="s">
        <v>983</v>
      </c>
      <c r="C278" s="1" t="s">
        <v>528</v>
      </c>
      <c r="D278" s="1">
        <v>622</v>
      </c>
      <c r="E278" s="1" t="s">
        <v>525</v>
      </c>
      <c r="F278" s="1">
        <v>623</v>
      </c>
      <c r="G278" s="1">
        <v>0</v>
      </c>
      <c r="H278" s="1" t="s">
        <v>1059</v>
      </c>
      <c r="I278" s="1" t="s">
        <v>880</v>
      </c>
      <c r="J278" s="1" t="s">
        <v>881</v>
      </c>
    </row>
    <row r="279" spans="1:10" x14ac:dyDescent="0.2">
      <c r="A279" s="1">
        <v>277</v>
      </c>
      <c r="B279" s="1" t="s">
        <v>1155</v>
      </c>
      <c r="C279" s="1" t="s">
        <v>213</v>
      </c>
      <c r="D279" s="1">
        <v>949</v>
      </c>
      <c r="E279" s="1" t="s">
        <v>205</v>
      </c>
      <c r="F279" s="1">
        <v>955</v>
      </c>
      <c r="G279" s="1">
        <v>6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1155</v>
      </c>
      <c r="C280" s="1" t="s">
        <v>192</v>
      </c>
      <c r="D280" s="1">
        <v>963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945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1060</v>
      </c>
      <c r="I281" s="1" t="s">
        <v>1058</v>
      </c>
      <c r="J281" s="1" t="s">
        <v>881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abSelected="1" zoomScale="118" zoomScaleNormal="209" workbookViewId="0">
      <selection activeCell="V43" sqref="V43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1175</v>
      </c>
      <c r="I1" s="4" t="s">
        <v>1174</v>
      </c>
      <c r="J1" s="4" t="s">
        <v>1173</v>
      </c>
      <c r="K1" s="5" t="s">
        <v>5</v>
      </c>
      <c r="L1" s="5" t="s">
        <v>1063</v>
      </c>
      <c r="M1" s="23" t="s">
        <v>1054</v>
      </c>
      <c r="N1" s="23" t="s">
        <v>1054</v>
      </c>
      <c r="O1" s="23" t="s">
        <v>1063</v>
      </c>
      <c r="Q1" s="4" t="s">
        <v>1056</v>
      </c>
      <c r="R1" s="26">
        <f>AVERAGE(J$2:J$865)</f>
        <v>1696.6099537037037</v>
      </c>
      <c r="T1" s="25" t="s">
        <v>1055</v>
      </c>
      <c r="U1" s="26">
        <f>AVERAGE(G$2:G$865)</f>
        <v>91.969140046296289</v>
      </c>
      <c r="W1" s="25" t="s">
        <v>1054</v>
      </c>
      <c r="X1" s="26">
        <f>AVERAGE(E$2:E$865)</f>
        <v>301598.88194444444</v>
      </c>
      <c r="Z1" s="25" t="s">
        <v>1050</v>
      </c>
      <c r="AA1" s="26">
        <f>AVERAGE(B$2:B$865)</f>
        <v>8.0260162037037066</v>
      </c>
      <c r="AB1" s="25" t="s">
        <v>1053</v>
      </c>
      <c r="AC1" s="26">
        <f>AVERAGE(D$2:D$865)</f>
        <v>0.75889351851851838</v>
      </c>
    </row>
    <row r="2" spans="1:29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25" t="s">
        <v>1042</v>
      </c>
      <c r="R2" s="26">
        <f>AVERAGE(I$2:I$865)</f>
        <v>1576.3391203703704</v>
      </c>
      <c r="T2" s="32" t="s">
        <v>1175</v>
      </c>
      <c r="U2" s="26">
        <f>AVERAGE(H2:H865)</f>
        <v>54.13073596677183</v>
      </c>
      <c r="Z2" s="25" t="s">
        <v>5</v>
      </c>
      <c r="AA2" s="26">
        <f>AVERAGE(C$2:C$865)</f>
        <v>128.50586111111102</v>
      </c>
      <c r="AB2" s="25" t="s">
        <v>1172</v>
      </c>
      <c r="AC2" s="26">
        <f>AA1+AC1+AA2</f>
        <v>137.29077083333323</v>
      </c>
    </row>
    <row r="3" spans="1:29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</row>
    <row r="4" spans="1:29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</row>
    <row r="5" spans="1:29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</row>
    <row r="6" spans="1:29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</row>
    <row r="7" spans="1:29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</row>
    <row r="8" spans="1:29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9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9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9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9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9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9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9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9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15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15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15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15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</row>
    <row r="21" spans="1:15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</row>
    <row r="22" spans="1:15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</row>
    <row r="23" spans="1:15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</row>
    <row r="24" spans="1:15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</row>
    <row r="25" spans="1:15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</row>
    <row r="26" spans="1:15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</row>
    <row r="27" spans="1:15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</row>
    <row r="28" spans="1:15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</row>
    <row r="29" spans="1:15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</row>
    <row r="30" spans="1:15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</row>
    <row r="31" spans="1:15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</row>
    <row r="32" spans="1:15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</row>
    <row r="33" spans="1:23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</row>
    <row r="34" spans="1:23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</row>
    <row r="35" spans="1:23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</row>
    <row r="36" spans="1:23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</row>
    <row r="37" spans="1:23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</row>
    <row r="38" spans="1:23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</row>
    <row r="39" spans="1:23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</row>
    <row r="40" spans="1:23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/>
      <c r="R40" s="9"/>
      <c r="V40" s="8"/>
      <c r="W40" s="8"/>
    </row>
    <row r="41" spans="1:23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/>
      <c r="R41" s="9"/>
      <c r="V41" s="8"/>
      <c r="W41" s="8"/>
    </row>
    <row r="42" spans="1:23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/>
      <c r="R42" s="9"/>
      <c r="V42" s="8"/>
      <c r="W42" s="8"/>
    </row>
    <row r="43" spans="1:23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/>
      <c r="R43" s="9"/>
      <c r="V43" s="8"/>
      <c r="W43" s="8"/>
    </row>
    <row r="44" spans="1:23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/>
      <c r="R44" s="9"/>
      <c r="V44" s="8"/>
      <c r="W44" s="8"/>
    </row>
    <row r="45" spans="1:23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/>
      <c r="R45" s="9"/>
      <c r="V45" s="8"/>
      <c r="W45" s="8"/>
    </row>
    <row r="46" spans="1:23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/>
      <c r="R46" s="9"/>
      <c r="V46" s="8"/>
      <c r="W46" s="8"/>
    </row>
    <row r="47" spans="1:23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/>
      <c r="R47" s="9"/>
      <c r="V47" s="8"/>
      <c r="W47" s="8"/>
    </row>
    <row r="48" spans="1:23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/>
      <c r="W48" s="8"/>
    </row>
    <row r="49" spans="1:23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/>
      <c r="W49" s="8"/>
    </row>
    <row r="50" spans="1:23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/>
      <c r="W50" s="8"/>
    </row>
    <row r="51" spans="1:23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/>
      <c r="W51" s="8"/>
    </row>
    <row r="52" spans="1:23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/>
      <c r="W52" s="8"/>
    </row>
    <row r="53" spans="1:23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/>
      <c r="W53" s="8"/>
    </row>
    <row r="54" spans="1:23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3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3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3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3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3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3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Q60" s="9"/>
      <c r="R60" s="9"/>
      <c r="V60" s="8"/>
      <c r="W60" s="8"/>
    </row>
    <row r="61" spans="1:23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  <c r="Q61" s="9"/>
      <c r="R61" s="9"/>
      <c r="V61" s="8"/>
      <c r="W61" s="8"/>
    </row>
    <row r="62" spans="1:23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  <c r="Q62" s="9"/>
      <c r="R62" s="9"/>
      <c r="V62" s="8"/>
      <c r="W62" s="8"/>
    </row>
    <row r="63" spans="1:23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  <c r="Q63" s="9"/>
      <c r="R63" s="9"/>
      <c r="V63" s="8"/>
      <c r="W63" s="8"/>
    </row>
    <row r="64" spans="1:23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  <c r="Q64" s="9"/>
      <c r="R64" s="9"/>
      <c r="V64" s="8"/>
      <c r="W64" s="8"/>
    </row>
    <row r="65" spans="1:23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  <c r="Q65" s="9"/>
      <c r="R65" s="9"/>
      <c r="V65" s="8"/>
      <c r="W65" s="8"/>
    </row>
    <row r="66" spans="1:23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5">E66/M66</f>
        <v>1.2514628486103399</v>
      </c>
      <c r="Q66" s="9"/>
      <c r="R66" s="9"/>
      <c r="V66" s="8"/>
      <c r="W66" s="8"/>
    </row>
    <row r="67" spans="1:23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4"/>
        <v>1.5501972520745477</v>
      </c>
      <c r="M67" s="8">
        <f>'summary-no-refine'!$G68</f>
        <v>271901</v>
      </c>
      <c r="N67" s="24">
        <f t="shared" ref="N67:N130" si="7">M67/1000</f>
        <v>271.90100000000001</v>
      </c>
      <c r="O67" s="7">
        <f t="shared" si="5"/>
        <v>1.2514628486103399</v>
      </c>
      <c r="Q67" s="9"/>
      <c r="R67" s="9"/>
      <c r="V67" s="8"/>
      <c r="W67" s="8"/>
    </row>
    <row r="68" spans="1:23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4"/>
        <v>1.6004330595258196</v>
      </c>
      <c r="M68" s="8">
        <f>'summary-no-refine'!$G69</f>
        <v>271901</v>
      </c>
      <c r="N68" s="24">
        <f t="shared" si="7"/>
        <v>271.90100000000001</v>
      </c>
      <c r="O68" s="7">
        <f t="shared" si="5"/>
        <v>1.2514628486103399</v>
      </c>
      <c r="Q68" s="9"/>
      <c r="R68" s="9"/>
      <c r="V68" s="8"/>
      <c r="W68" s="8"/>
    </row>
    <row r="69" spans="1:23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4"/>
        <v>1.5377597861666894</v>
      </c>
      <c r="M69" s="8">
        <f>'summary-no-refine'!$G70</f>
        <v>271901</v>
      </c>
      <c r="N69" s="24">
        <f t="shared" si="7"/>
        <v>271.90100000000001</v>
      </c>
      <c r="O69" s="7">
        <f t="shared" si="5"/>
        <v>1.2514628486103399</v>
      </c>
      <c r="Q69" s="9"/>
      <c r="R69" s="9"/>
      <c r="V69" s="8"/>
      <c r="W69" s="8"/>
    </row>
    <row r="70" spans="1:23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4"/>
        <v>1.5791695197604423</v>
      </c>
      <c r="M70" s="8">
        <f>'summary-no-refine'!$G71</f>
        <v>271901</v>
      </c>
      <c r="N70" s="24">
        <f t="shared" si="7"/>
        <v>271.90100000000001</v>
      </c>
      <c r="O70" s="7">
        <f t="shared" si="5"/>
        <v>1.2514628486103399</v>
      </c>
      <c r="Q70" s="9"/>
      <c r="R70" s="9"/>
      <c r="V70" s="8"/>
      <c r="W70" s="8"/>
    </row>
    <row r="71" spans="1:23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4"/>
        <v>1.6278033152249618</v>
      </c>
      <c r="M71" s="8">
        <f>'summary-no-refine'!$G72</f>
        <v>271901</v>
      </c>
      <c r="N71" s="24">
        <f t="shared" si="7"/>
        <v>271.90100000000001</v>
      </c>
      <c r="O71" s="7">
        <f t="shared" si="5"/>
        <v>1.2514628486103399</v>
      </c>
      <c r="Q71" s="9"/>
      <c r="R71" s="9"/>
      <c r="V71" s="8"/>
      <c r="W71" s="8"/>
    </row>
    <row r="72" spans="1:23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4"/>
        <v>1.3958770557484641</v>
      </c>
      <c r="M72" s="8">
        <f>'summary-no-refine'!$G73</f>
        <v>279256</v>
      </c>
      <c r="N72" s="24">
        <f t="shared" si="7"/>
        <v>279.25599999999997</v>
      </c>
      <c r="O72" s="7">
        <f t="shared" si="5"/>
        <v>1.1866495258830607</v>
      </c>
      <c r="Q72" s="9"/>
      <c r="R72" s="9"/>
      <c r="V72" s="8"/>
      <c r="W72" s="8"/>
    </row>
    <row r="73" spans="1:23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4"/>
        <v>1.3760695212755776</v>
      </c>
      <c r="M73" s="8">
        <f>'summary-no-refine'!$G74</f>
        <v>279256</v>
      </c>
      <c r="N73" s="24">
        <f t="shared" si="7"/>
        <v>279.25599999999997</v>
      </c>
      <c r="O73" s="7">
        <f t="shared" si="5"/>
        <v>1.1866495258830607</v>
      </c>
      <c r="Q73" s="9"/>
      <c r="R73" s="9"/>
      <c r="V73" s="8"/>
      <c r="W73" s="8"/>
    </row>
    <row r="74" spans="1:23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4"/>
        <v>1.4394806164976015</v>
      </c>
      <c r="M74" s="8">
        <f>'summary-no-refine'!$G75</f>
        <v>279256</v>
      </c>
      <c r="N74" s="24">
        <f t="shared" si="7"/>
        <v>279.25599999999997</v>
      </c>
      <c r="O74" s="7">
        <f t="shared" si="5"/>
        <v>1.1866495258830607</v>
      </c>
    </row>
    <row r="75" spans="1:23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4"/>
        <v>1.5073129001398189</v>
      </c>
      <c r="M75" s="8">
        <f>'summary-no-refine'!$G76</f>
        <v>301884</v>
      </c>
      <c r="N75" s="24">
        <f t="shared" si="7"/>
        <v>301.88400000000001</v>
      </c>
      <c r="O75" s="7">
        <f t="shared" si="5"/>
        <v>1.1184428455963218</v>
      </c>
    </row>
    <row r="76" spans="1:23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4"/>
        <v>1.4996469021248446</v>
      </c>
      <c r="M76" s="8">
        <f>'summary-no-refine'!$G77</f>
        <v>301884</v>
      </c>
      <c r="N76" s="24">
        <f t="shared" si="7"/>
        <v>301.88400000000001</v>
      </c>
      <c r="O76" s="7">
        <f t="shared" si="5"/>
        <v>1.1184428455963218</v>
      </c>
    </row>
    <row r="77" spans="1:23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4"/>
        <v>1.4172809636121533</v>
      </c>
      <c r="M77" s="8">
        <f>'summary-no-refine'!$G78</f>
        <v>301884</v>
      </c>
      <c r="N77" s="24">
        <f t="shared" si="7"/>
        <v>301.88400000000001</v>
      </c>
      <c r="O77" s="7">
        <f t="shared" si="5"/>
        <v>1.1184428455963218</v>
      </c>
    </row>
    <row r="78" spans="1:23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4"/>
        <v>1.351859136756306</v>
      </c>
      <c r="M78" s="8">
        <f>'summary-no-refine'!$G79</f>
        <v>217547</v>
      </c>
      <c r="N78" s="24">
        <f t="shared" si="7"/>
        <v>217.547</v>
      </c>
      <c r="O78" s="7">
        <f t="shared" si="5"/>
        <v>1.1248925519542903</v>
      </c>
    </row>
    <row r="79" spans="1:23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4"/>
        <v>1.3607399640503295</v>
      </c>
      <c r="M79" s="8">
        <f>'summary-no-refine'!$G80</f>
        <v>217547</v>
      </c>
      <c r="N79" s="24">
        <f t="shared" si="7"/>
        <v>217.547</v>
      </c>
      <c r="O79" s="7">
        <f t="shared" si="5"/>
        <v>1.1248925519542903</v>
      </c>
    </row>
    <row r="80" spans="1:23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4"/>
        <v>1.31424944170822</v>
      </c>
      <c r="M80" s="8">
        <f>'summary-no-refine'!$G81</f>
        <v>217547</v>
      </c>
      <c r="N80" s="24">
        <f t="shared" si="7"/>
        <v>217.547</v>
      </c>
      <c r="O80" s="7">
        <f t="shared" si="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4"/>
        <v>1.3222015708375803</v>
      </c>
      <c r="M81" s="8">
        <f>'summary-no-refine'!$G82</f>
        <v>219420</v>
      </c>
      <c r="N81" s="24">
        <f t="shared" si="7"/>
        <v>219.42</v>
      </c>
      <c r="O81" s="7">
        <f t="shared" si="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4"/>
        <v>1.3124729804266484</v>
      </c>
      <c r="M82" s="8">
        <f>'summary-no-refine'!$G83</f>
        <v>219420</v>
      </c>
      <c r="N82" s="24">
        <f t="shared" si="7"/>
        <v>219.42</v>
      </c>
      <c r="O82" s="7">
        <f t="shared" si="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4"/>
        <v>1.329083199736302</v>
      </c>
      <c r="M83" s="8">
        <f>'summary-no-refine'!$G84</f>
        <v>219420</v>
      </c>
      <c r="N83" s="24">
        <f t="shared" si="7"/>
        <v>219.42</v>
      </c>
      <c r="O83" s="7">
        <f t="shared" si="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4"/>
        <v>1.3404946631644474</v>
      </c>
      <c r="M84" s="8">
        <f>'summary-no-refine'!$G85</f>
        <v>219420</v>
      </c>
      <c r="N84" s="24">
        <f t="shared" si="7"/>
        <v>219.42</v>
      </c>
      <c r="O84" s="7">
        <f t="shared" si="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4"/>
        <v>1.2827980078136649</v>
      </c>
      <c r="M85" s="8">
        <f>'summary-no-refine'!$G86</f>
        <v>219420</v>
      </c>
      <c r="N85" s="24">
        <f t="shared" si="7"/>
        <v>219.42</v>
      </c>
      <c r="O85" s="7">
        <f t="shared" si="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4"/>
        <v>1.2997170812212659</v>
      </c>
      <c r="M86" s="8">
        <f>'summary-no-refine'!$G87</f>
        <v>219420</v>
      </c>
      <c r="N86" s="24">
        <f t="shared" si="7"/>
        <v>219.42</v>
      </c>
      <c r="O86" s="7">
        <f t="shared" si="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4"/>
        <v>1.3058150844410386</v>
      </c>
      <c r="M87" s="8">
        <f>'summary-no-refine'!$G88</f>
        <v>219420</v>
      </c>
      <c r="N87" s="24">
        <f t="shared" si="7"/>
        <v>219.42</v>
      </c>
      <c r="O87" s="7">
        <f t="shared" si="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4"/>
        <v>1.3508173966687229</v>
      </c>
      <c r="M88" s="8">
        <f>'summary-no-refine'!$G89</f>
        <v>219420</v>
      </c>
      <c r="N88" s="24">
        <f t="shared" si="7"/>
        <v>219.42</v>
      </c>
      <c r="O88" s="7">
        <f t="shared" si="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4"/>
        <v>1.2814044556561019</v>
      </c>
      <c r="M89" s="8">
        <f>'summary-no-refine'!$G90</f>
        <v>219420</v>
      </c>
      <c r="N89" s="24">
        <f t="shared" si="7"/>
        <v>219.42</v>
      </c>
      <c r="O89" s="7">
        <f t="shared" si="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4"/>
        <v>1.3140630417414114</v>
      </c>
      <c r="M90" s="8">
        <f>'summary-no-refine'!$G91</f>
        <v>219420</v>
      </c>
      <c r="N90" s="24">
        <f t="shared" si="7"/>
        <v>219.42</v>
      </c>
      <c r="O90" s="7">
        <f t="shared" si="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4"/>
        <v>1.348658653626434</v>
      </c>
      <c r="M91" s="8">
        <f>'summary-no-refine'!$G92</f>
        <v>219420</v>
      </c>
      <c r="N91" s="24">
        <f t="shared" si="7"/>
        <v>219.42</v>
      </c>
      <c r="O91" s="7">
        <f t="shared" si="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4"/>
        <v>1.3467266427572793</v>
      </c>
      <c r="M92" s="8">
        <f>'summary-no-refine'!$G93</f>
        <v>219420</v>
      </c>
      <c r="N92" s="24">
        <f t="shared" si="7"/>
        <v>219.42</v>
      </c>
      <c r="O92" s="7">
        <f t="shared" si="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4"/>
        <v>1.3131633870005963</v>
      </c>
      <c r="M93" s="8">
        <f>'summary-no-refine'!$G94</f>
        <v>219420</v>
      </c>
      <c r="N93" s="24">
        <f t="shared" si="7"/>
        <v>219.42</v>
      </c>
      <c r="O93" s="7">
        <f t="shared" si="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4"/>
        <v>1.3036712361004883</v>
      </c>
      <c r="M94" s="8">
        <f>'summary-no-refine'!$G95</f>
        <v>219420</v>
      </c>
      <c r="N94" s="24">
        <f t="shared" si="7"/>
        <v>219.42</v>
      </c>
      <c r="O94" s="7">
        <f t="shared" si="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4"/>
        <v>1.2989366010229029</v>
      </c>
      <c r="M95" s="8">
        <f>'summary-no-refine'!$G96</f>
        <v>219420</v>
      </c>
      <c r="N95" s="24">
        <f t="shared" si="7"/>
        <v>219.42</v>
      </c>
      <c r="O95" s="7">
        <f t="shared" si="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4"/>
        <v>1.3297998706903031</v>
      </c>
      <c r="M96" s="8">
        <f>'summary-no-refine'!$G97</f>
        <v>219420</v>
      </c>
      <c r="N96" s="24">
        <f t="shared" si="7"/>
        <v>219.42</v>
      </c>
      <c r="O96" s="7">
        <f t="shared" si="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4"/>
        <v>1.353368530300979</v>
      </c>
      <c r="M97" s="8">
        <f>'summary-no-refine'!$G98</f>
        <v>219420</v>
      </c>
      <c r="N97" s="24">
        <f t="shared" si="7"/>
        <v>219.42</v>
      </c>
      <c r="O97" s="7">
        <f t="shared" si="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4"/>
        <v>1.3024144390592012</v>
      </c>
      <c r="M98" s="8">
        <f>'summary-no-refine'!$G99</f>
        <v>219420</v>
      </c>
      <c r="N98" s="24">
        <f t="shared" si="7"/>
        <v>219.42</v>
      </c>
      <c r="O98" s="7">
        <f t="shared" si="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4"/>
        <v>1.3537349909680163</v>
      </c>
      <c r="M99" s="8">
        <f>'summary-no-refine'!$G100</f>
        <v>219420</v>
      </c>
      <c r="N99" s="24">
        <f t="shared" si="7"/>
        <v>219.42</v>
      </c>
      <c r="O99" s="7">
        <f t="shared" si="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4"/>
        <v>1.3193502238220498</v>
      </c>
      <c r="M100" s="8">
        <f>'summary-no-refine'!$G101</f>
        <v>219420</v>
      </c>
      <c r="N100" s="24">
        <f t="shared" si="7"/>
        <v>219.42</v>
      </c>
      <c r="O100" s="7">
        <f t="shared" si="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4"/>
        <v>1.2711933915285021</v>
      </c>
      <c r="M101" s="8">
        <f>'summary-no-refine'!$G102</f>
        <v>219420</v>
      </c>
      <c r="N101" s="24">
        <f t="shared" si="7"/>
        <v>219.42</v>
      </c>
      <c r="O101" s="7">
        <f t="shared" si="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4"/>
        <v>1.3193292302203192</v>
      </c>
      <c r="M102" s="8">
        <f>'summary-no-refine'!$G103</f>
        <v>219420</v>
      </c>
      <c r="N102" s="24">
        <f t="shared" si="7"/>
        <v>219.42</v>
      </c>
      <c r="O102" s="7">
        <f t="shared" si="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4"/>
        <v>1.3205936808513838</v>
      </c>
      <c r="M103" s="8">
        <f>'summary-no-refine'!$G104</f>
        <v>219420</v>
      </c>
      <c r="N103" s="24">
        <f t="shared" si="7"/>
        <v>219.42</v>
      </c>
      <c r="O103" s="7">
        <f t="shared" si="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4"/>
        <v>1.2815903145342824</v>
      </c>
      <c r="M104" s="8">
        <f>'summary-no-refine'!$G105</f>
        <v>220265</v>
      </c>
      <c r="N104" s="24">
        <f t="shared" si="7"/>
        <v>220.26499999999999</v>
      </c>
      <c r="O104" s="7">
        <f t="shared" si="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4"/>
        <v>1.3148179199121992</v>
      </c>
      <c r="M105" s="8">
        <f>'summary-no-refine'!$G106</f>
        <v>220265</v>
      </c>
      <c r="N105" s="24">
        <f t="shared" si="7"/>
        <v>220.26499999999999</v>
      </c>
      <c r="O105" s="7">
        <f t="shared" si="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4"/>
        <v>1.2981912602165768</v>
      </c>
      <c r="M106" s="8">
        <f>'summary-no-refine'!$G107</f>
        <v>220265</v>
      </c>
      <c r="N106" s="24">
        <f t="shared" si="7"/>
        <v>220.26499999999999</v>
      </c>
      <c r="O106" s="7">
        <f t="shared" si="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4"/>
        <v>1.2354594067638669</v>
      </c>
      <c r="M107" s="8">
        <f>'summary-no-refine'!$G108</f>
        <v>220265</v>
      </c>
      <c r="N107" s="24">
        <f t="shared" si="7"/>
        <v>220.26499999999999</v>
      </c>
      <c r="O107" s="7">
        <f t="shared" si="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4"/>
        <v>1.2899873445991215</v>
      </c>
      <c r="M108" s="8">
        <f>'summary-no-refine'!$G109</f>
        <v>220265</v>
      </c>
      <c r="N108" s="24">
        <f t="shared" si="7"/>
        <v>220.26499999999999</v>
      </c>
      <c r="O108" s="7">
        <f t="shared" si="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4"/>
        <v>1.280873700576167</v>
      </c>
      <c r="M109" s="8">
        <f>'summary-no-refine'!$G110</f>
        <v>220265</v>
      </c>
      <c r="N109" s="24">
        <f t="shared" si="7"/>
        <v>220.26499999999999</v>
      </c>
      <c r="O109" s="7">
        <f t="shared" si="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4"/>
        <v>1.2610957004160888</v>
      </c>
      <c r="M110" s="8">
        <f>'summary-no-refine'!$G111</f>
        <v>220265</v>
      </c>
      <c r="N110" s="24">
        <f t="shared" si="7"/>
        <v>220.26499999999999</v>
      </c>
      <c r="O110" s="7">
        <f t="shared" si="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4"/>
        <v>1.2694221649786313</v>
      </c>
      <c r="M111" s="8">
        <f>'summary-no-refine'!$G112</f>
        <v>220265</v>
      </c>
      <c r="N111" s="24">
        <f t="shared" si="7"/>
        <v>220.26499999999999</v>
      </c>
      <c r="O111" s="7">
        <f t="shared" si="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4"/>
        <v>1.2836793677008376</v>
      </c>
      <c r="M112" s="8">
        <f>'summary-no-refine'!$G113</f>
        <v>220265</v>
      </c>
      <c r="N112" s="24">
        <f t="shared" si="7"/>
        <v>220.26499999999999</v>
      </c>
      <c r="O112" s="7">
        <f t="shared" si="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4"/>
        <v>1.299939948956613</v>
      </c>
      <c r="M113" s="8">
        <f>'summary-no-refine'!$G114</f>
        <v>220265</v>
      </c>
      <c r="N113" s="24">
        <f t="shared" si="7"/>
        <v>220.26499999999999</v>
      </c>
      <c r="O113" s="7">
        <f t="shared" si="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4"/>
        <v>1.3394683960540736</v>
      </c>
      <c r="M114" s="8">
        <f>'summary-no-refine'!$G115</f>
        <v>220265</v>
      </c>
      <c r="N114" s="24">
        <f t="shared" si="7"/>
        <v>220.26499999999999</v>
      </c>
      <c r="O114" s="7">
        <f t="shared" si="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4"/>
        <v>1.3496083304495547</v>
      </c>
      <c r="M115" s="8">
        <f>'summary-no-refine'!$G116</f>
        <v>220265</v>
      </c>
      <c r="N115" s="24">
        <f t="shared" si="7"/>
        <v>220.26499999999999</v>
      </c>
      <c r="O115" s="7">
        <f t="shared" si="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4"/>
        <v>1.2963871908140348</v>
      </c>
      <c r="M116" s="8">
        <f>'summary-no-refine'!$G117</f>
        <v>219546</v>
      </c>
      <c r="N116" s="24">
        <f t="shared" si="7"/>
        <v>219.54599999999999</v>
      </c>
      <c r="O116" s="7">
        <f t="shared" si="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4"/>
        <v>1.3032578880201837</v>
      </c>
      <c r="M117" s="8">
        <f>'summary-no-refine'!$G118</f>
        <v>219546</v>
      </c>
      <c r="N117" s="24">
        <f t="shared" si="7"/>
        <v>219.54599999999999</v>
      </c>
      <c r="O117" s="7">
        <f t="shared" si="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4"/>
        <v>1.3974508399183072</v>
      </c>
      <c r="M118" s="8">
        <f>'summary-no-refine'!$G119</f>
        <v>255340</v>
      </c>
      <c r="N118" s="24">
        <f t="shared" si="7"/>
        <v>255.34</v>
      </c>
      <c r="O118" s="7">
        <f t="shared" si="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4"/>
        <v>1.4272064178796213</v>
      </c>
      <c r="M119" s="8">
        <f>'summary-no-refine'!$G120</f>
        <v>255340</v>
      </c>
      <c r="N119" s="24">
        <f t="shared" si="7"/>
        <v>255.34</v>
      </c>
      <c r="O119" s="7">
        <f t="shared" si="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4"/>
        <v>1.422513348378929</v>
      </c>
      <c r="M120" s="8">
        <f>'summary-no-refine'!$G121</f>
        <v>255340</v>
      </c>
      <c r="N120" s="24">
        <f t="shared" si="7"/>
        <v>255.34</v>
      </c>
      <c r="O120" s="7">
        <f t="shared" si="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4"/>
        <v>1.4084051609893664</v>
      </c>
      <c r="M121" s="8">
        <f>'summary-no-refine'!$G122</f>
        <v>255310</v>
      </c>
      <c r="N121" s="24">
        <f t="shared" si="7"/>
        <v>255.31</v>
      </c>
      <c r="O121" s="7">
        <f t="shared" si="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4"/>
        <v>1.4443035391522359</v>
      </c>
      <c r="M122" s="8">
        <f>'summary-no-refine'!$G123</f>
        <v>222268</v>
      </c>
      <c r="N122" s="24">
        <f t="shared" si="7"/>
        <v>222.268</v>
      </c>
      <c r="O122" s="7">
        <f t="shared" si="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4"/>
        <v>1.6977710486772006</v>
      </c>
      <c r="M123" s="8">
        <f>'summary-no-refine'!$G124</f>
        <v>250974</v>
      </c>
      <c r="N123" s="24">
        <f t="shared" si="7"/>
        <v>250.97399999999999</v>
      </c>
      <c r="O123" s="7">
        <f t="shared" si="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4"/>
        <v>1.6629652500982428</v>
      </c>
      <c r="M124" s="8">
        <f>'summary-no-refine'!$G125</f>
        <v>250974</v>
      </c>
      <c r="N124" s="24">
        <f t="shared" si="7"/>
        <v>250.97399999999999</v>
      </c>
      <c r="O124" s="7">
        <f t="shared" si="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4"/>
        <v>1.4805214617571596</v>
      </c>
      <c r="M125" s="8">
        <f>'summary-no-refine'!$G126</f>
        <v>230905</v>
      </c>
      <c r="N125" s="24">
        <f t="shared" si="7"/>
        <v>230.905</v>
      </c>
      <c r="O125" s="7">
        <f t="shared" si="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4"/>
        <v>1.4898801651236426</v>
      </c>
      <c r="M126" s="8">
        <f>'summary-no-refine'!$G127</f>
        <v>230982</v>
      </c>
      <c r="N126" s="24">
        <f t="shared" si="7"/>
        <v>230.982</v>
      </c>
      <c r="O126" s="7">
        <f t="shared" si="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4"/>
        <v>1.3904530138524898</v>
      </c>
      <c r="M127" s="8">
        <f>'summary-no-refine'!$G128</f>
        <v>230995</v>
      </c>
      <c r="N127" s="24">
        <f t="shared" si="7"/>
        <v>230.995</v>
      </c>
      <c r="O127" s="7">
        <f t="shared" si="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4"/>
        <v>1.4805973786828424</v>
      </c>
      <c r="M128" s="8">
        <f>'summary-no-refine'!$G129</f>
        <v>230840</v>
      </c>
      <c r="N128" s="24">
        <f t="shared" si="7"/>
        <v>230.84</v>
      </c>
      <c r="O128" s="7">
        <f t="shared" si="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4"/>
        <v>1.5035054790361313</v>
      </c>
      <c r="M129" s="8">
        <f>'summary-no-refine'!$G130</f>
        <v>230840</v>
      </c>
      <c r="N129" s="24">
        <f t="shared" si="7"/>
        <v>230.84</v>
      </c>
      <c r="O129" s="7">
        <f t="shared" si="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8">C130/K130</f>
        <v>1.4610697731992794</v>
      </c>
      <c r="M130" s="8">
        <f>'summary-no-refine'!$G131</f>
        <v>230840</v>
      </c>
      <c r="N130" s="24">
        <f t="shared" si="7"/>
        <v>230.84</v>
      </c>
      <c r="O130" s="7">
        <f t="shared" ref="O130:O193" si="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8"/>
        <v>1.4880435513139325</v>
      </c>
      <c r="M131" s="8">
        <f>'summary-no-refine'!$G132</f>
        <v>230840</v>
      </c>
      <c r="N131" s="24">
        <f t="shared" ref="N131:N194" si="11">M131/1000</f>
        <v>230.84</v>
      </c>
      <c r="O131" s="7">
        <f t="shared" si="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8"/>
        <v>1.4143643539675945</v>
      </c>
      <c r="M132" s="8">
        <f>'summary-no-refine'!$G133</f>
        <v>230840</v>
      </c>
      <c r="N132" s="24">
        <f t="shared" si="11"/>
        <v>230.84</v>
      </c>
      <c r="O132" s="7">
        <f t="shared" si="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8"/>
        <v>1.4796165667014176</v>
      </c>
      <c r="M133" s="8">
        <f>'summary-no-refine'!$G134</f>
        <v>230840</v>
      </c>
      <c r="N133" s="24">
        <f t="shared" si="11"/>
        <v>230.84</v>
      </c>
      <c r="O133" s="7">
        <f t="shared" si="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8"/>
        <v>1.4912858063542993</v>
      </c>
      <c r="M134" s="8">
        <f>'summary-no-refine'!$G135</f>
        <v>230840</v>
      </c>
      <c r="N134" s="24">
        <f t="shared" si="11"/>
        <v>230.84</v>
      </c>
      <c r="O134" s="7">
        <f t="shared" si="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8"/>
        <v>1.4815047459519821</v>
      </c>
      <c r="M135" s="8">
        <f>'summary-no-refine'!$G136</f>
        <v>230840</v>
      </c>
      <c r="N135" s="24">
        <f t="shared" si="11"/>
        <v>230.84</v>
      </c>
      <c r="O135" s="7">
        <f t="shared" si="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8"/>
        <v>1.475466556233886</v>
      </c>
      <c r="M136" s="8">
        <f>'summary-no-refine'!$G137</f>
        <v>230840</v>
      </c>
      <c r="N136" s="24">
        <f t="shared" si="11"/>
        <v>230.84</v>
      </c>
      <c r="O136" s="7">
        <f t="shared" si="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8"/>
        <v>1.3970671605124911</v>
      </c>
      <c r="M137" s="8">
        <f>'summary-no-refine'!$G138</f>
        <v>230840</v>
      </c>
      <c r="N137" s="24">
        <f t="shared" si="11"/>
        <v>230.84</v>
      </c>
      <c r="O137" s="7">
        <f t="shared" si="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8"/>
        <v>1.478433983990233</v>
      </c>
      <c r="M138" s="8">
        <f>'summary-no-refine'!$G139</f>
        <v>230840</v>
      </c>
      <c r="N138" s="24">
        <f t="shared" si="11"/>
        <v>230.84</v>
      </c>
      <c r="O138" s="7">
        <f t="shared" si="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8"/>
        <v>1.4806616993642765</v>
      </c>
      <c r="M139" s="8">
        <f>'summary-no-refine'!$G140</f>
        <v>230840</v>
      </c>
      <c r="N139" s="24">
        <f t="shared" si="11"/>
        <v>230.84</v>
      </c>
      <c r="O139" s="7">
        <f t="shared" si="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8"/>
        <v>1.1328971429175432</v>
      </c>
      <c r="M140" s="8">
        <f>'summary-no-refine'!$G141</f>
        <v>262472</v>
      </c>
      <c r="N140" s="24">
        <f t="shared" si="11"/>
        <v>262.47199999999998</v>
      </c>
      <c r="O140" s="7">
        <f t="shared" si="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8"/>
        <v>1.1493064970278444</v>
      </c>
      <c r="M141" s="8">
        <f>'summary-no-refine'!$G142</f>
        <v>262472</v>
      </c>
      <c r="N141" s="24">
        <f t="shared" si="11"/>
        <v>262.47199999999998</v>
      </c>
      <c r="O141" s="7">
        <f t="shared" si="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8"/>
        <v>1.1507484186133901</v>
      </c>
      <c r="M142" s="8">
        <f>'summary-no-refine'!$G143</f>
        <v>262472</v>
      </c>
      <c r="N142" s="24">
        <f t="shared" si="11"/>
        <v>262.47199999999998</v>
      </c>
      <c r="O142" s="7">
        <f t="shared" si="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8"/>
        <v>1.0660323632221831</v>
      </c>
      <c r="M143" s="8">
        <f>'summary-no-refine'!$G144</f>
        <v>266714</v>
      </c>
      <c r="N143" s="24">
        <f t="shared" si="11"/>
        <v>266.714</v>
      </c>
      <c r="O143" s="7">
        <f t="shared" si="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8"/>
        <v>1.1008358616809661</v>
      </c>
      <c r="M144" s="8">
        <f>'summary-no-refine'!$G145</f>
        <v>266714</v>
      </c>
      <c r="N144" s="24">
        <f t="shared" si="11"/>
        <v>266.714</v>
      </c>
      <c r="O144" s="7">
        <f t="shared" si="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8"/>
        <v>1.1119840366071523</v>
      </c>
      <c r="M145" s="8">
        <f>'summary-no-refine'!$G146</f>
        <v>267904</v>
      </c>
      <c r="N145" s="24">
        <f t="shared" si="11"/>
        <v>267.904</v>
      </c>
      <c r="O145" s="7">
        <f t="shared" si="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8"/>
        <v>1.0705646168136556</v>
      </c>
      <c r="M146" s="8">
        <f>'summary-no-refine'!$G147</f>
        <v>267751</v>
      </c>
      <c r="N146" s="24">
        <f t="shared" si="11"/>
        <v>267.75099999999998</v>
      </c>
      <c r="O146" s="7">
        <f t="shared" si="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8"/>
        <v>1.0926247631080228</v>
      </c>
      <c r="M147" s="8">
        <f>'summary-no-refine'!$G148</f>
        <v>267751</v>
      </c>
      <c r="N147" s="24">
        <f t="shared" si="11"/>
        <v>267.75099999999998</v>
      </c>
      <c r="O147" s="7">
        <f t="shared" si="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8"/>
        <v>1.0978309120258272</v>
      </c>
      <c r="M148" s="8">
        <f>'summary-no-refine'!$G149</f>
        <v>267751</v>
      </c>
      <c r="N148" s="24">
        <f t="shared" si="11"/>
        <v>267.75099999999998</v>
      </c>
      <c r="O148" s="7">
        <f t="shared" si="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8"/>
        <v>1.0490011671537844</v>
      </c>
      <c r="M149" s="8">
        <f>'summary-no-refine'!$G150</f>
        <v>267751</v>
      </c>
      <c r="N149" s="24">
        <f t="shared" si="11"/>
        <v>267.75099999999998</v>
      </c>
      <c r="O149" s="7">
        <f t="shared" si="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8"/>
        <v>1.1000757141687811</v>
      </c>
      <c r="M150" s="8">
        <f>'summary-no-refine'!$G151</f>
        <v>267751</v>
      </c>
      <c r="N150" s="24">
        <f t="shared" si="11"/>
        <v>267.75099999999998</v>
      </c>
      <c r="O150" s="7">
        <f t="shared" si="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8"/>
        <v>1.1266267917912756</v>
      </c>
      <c r="M151" s="8">
        <f>'summary-no-refine'!$G152</f>
        <v>268511</v>
      </c>
      <c r="N151" s="24">
        <f t="shared" si="11"/>
        <v>268.51100000000002</v>
      </c>
      <c r="O151" s="7">
        <f t="shared" si="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8"/>
        <v>1.0694103013623497</v>
      </c>
      <c r="M152" s="8">
        <f>'summary-no-refine'!$G153</f>
        <v>268511</v>
      </c>
      <c r="N152" s="24">
        <f t="shared" si="11"/>
        <v>268.51100000000002</v>
      </c>
      <c r="O152" s="7">
        <f t="shared" si="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8"/>
        <v>1.1049276200907203</v>
      </c>
      <c r="M153" s="8">
        <f>'summary-no-refine'!$G154</f>
        <v>268511</v>
      </c>
      <c r="N153" s="24">
        <f t="shared" si="11"/>
        <v>268.51100000000002</v>
      </c>
      <c r="O153" s="7">
        <f t="shared" si="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8"/>
        <v>1.1337407746755404</v>
      </c>
      <c r="M154" s="8">
        <f>'summary-no-refine'!$G155</f>
        <v>268511</v>
      </c>
      <c r="N154" s="24">
        <f t="shared" si="11"/>
        <v>268.51100000000002</v>
      </c>
      <c r="O154" s="7">
        <f t="shared" si="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8"/>
        <v>1.1123632542903645</v>
      </c>
      <c r="M155" s="8">
        <f>'summary-no-refine'!$G156</f>
        <v>268511</v>
      </c>
      <c r="N155" s="24">
        <f t="shared" si="11"/>
        <v>268.51100000000002</v>
      </c>
      <c r="O155" s="7">
        <f t="shared" si="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8"/>
        <v>1.1334059519894772</v>
      </c>
      <c r="M156" s="8">
        <f>'summary-no-refine'!$G157</f>
        <v>268511</v>
      </c>
      <c r="N156" s="24">
        <f t="shared" si="11"/>
        <v>268.51100000000002</v>
      </c>
      <c r="O156" s="7">
        <f t="shared" si="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8"/>
        <v>1.136195566987521</v>
      </c>
      <c r="M157" s="8">
        <f>'summary-no-refine'!$G158</f>
        <v>268511</v>
      </c>
      <c r="N157" s="24">
        <f t="shared" si="11"/>
        <v>268.51100000000002</v>
      </c>
      <c r="O157" s="7">
        <f t="shared" si="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8"/>
        <v>1.497071366875405</v>
      </c>
      <c r="M158" s="8">
        <f>'summary-no-refine'!$G159</f>
        <v>228070</v>
      </c>
      <c r="N158" s="24">
        <f t="shared" si="11"/>
        <v>228.07</v>
      </c>
      <c r="O158" s="7">
        <f t="shared" si="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8"/>
        <v>1.5024400190307892</v>
      </c>
      <c r="M159" s="8">
        <f>'summary-no-refine'!$G160</f>
        <v>228070</v>
      </c>
      <c r="N159" s="24">
        <f t="shared" si="11"/>
        <v>228.07</v>
      </c>
      <c r="O159" s="7">
        <f t="shared" si="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8"/>
        <v>1.5210628112097229</v>
      </c>
      <c r="M160" s="8">
        <f>'summary-no-refine'!$G161</f>
        <v>228070</v>
      </c>
      <c r="N160" s="24">
        <f t="shared" si="11"/>
        <v>228.07</v>
      </c>
      <c r="O160" s="7">
        <f t="shared" si="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8"/>
        <v>1.4703944233413662</v>
      </c>
      <c r="M161" s="8">
        <f>'summary-no-refine'!$G162</f>
        <v>228057</v>
      </c>
      <c r="N161" s="24">
        <f t="shared" si="11"/>
        <v>228.05699999999999</v>
      </c>
      <c r="O161" s="7">
        <f t="shared" si="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8"/>
        <v>1.4357347122654445</v>
      </c>
      <c r="M162" s="8">
        <f>'summary-no-refine'!$G163</f>
        <v>229993</v>
      </c>
      <c r="N162" s="24">
        <f t="shared" si="11"/>
        <v>229.99299999999999</v>
      </c>
      <c r="O162" s="7">
        <f t="shared" si="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8"/>
        <v>1.5891349221242259</v>
      </c>
      <c r="M163" s="8">
        <f>'summary-no-refine'!$G164</f>
        <v>229993</v>
      </c>
      <c r="N163" s="24">
        <f t="shared" si="11"/>
        <v>229.99299999999999</v>
      </c>
      <c r="O163" s="7">
        <f t="shared" si="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8"/>
        <v>1.477547332650089</v>
      </c>
      <c r="M164" s="8">
        <f>'summary-no-refine'!$G165</f>
        <v>229993</v>
      </c>
      <c r="N164" s="24">
        <f t="shared" si="11"/>
        <v>229.99299999999999</v>
      </c>
      <c r="O164" s="7">
        <f t="shared" si="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8"/>
        <v>1.4837483185549181</v>
      </c>
      <c r="M165" s="8">
        <f>'summary-no-refine'!$G166</f>
        <v>229993</v>
      </c>
      <c r="N165" s="24">
        <f t="shared" si="11"/>
        <v>229.99299999999999</v>
      </c>
      <c r="O165" s="7">
        <f t="shared" si="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8"/>
        <v>1.536869903758457</v>
      </c>
      <c r="M166" s="8">
        <f>'summary-no-refine'!$G167</f>
        <v>229993</v>
      </c>
      <c r="N166" s="24">
        <f t="shared" si="11"/>
        <v>229.99299999999999</v>
      </c>
      <c r="O166" s="7">
        <f t="shared" si="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8"/>
        <v>1.5496570235609901</v>
      </c>
      <c r="M167" s="8">
        <f>'summary-no-refine'!$G168</f>
        <v>229993</v>
      </c>
      <c r="N167" s="24">
        <f t="shared" si="11"/>
        <v>229.99299999999999</v>
      </c>
      <c r="O167" s="7">
        <f t="shared" si="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8"/>
        <v>1.5492001539222693</v>
      </c>
      <c r="M168" s="8">
        <f>'summary-no-refine'!$G169</f>
        <v>229993</v>
      </c>
      <c r="N168" s="24">
        <f t="shared" si="11"/>
        <v>229.99299999999999</v>
      </c>
      <c r="O168" s="7">
        <f t="shared" si="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8"/>
        <v>1.467713112130588</v>
      </c>
      <c r="M169" s="8">
        <f>'summary-no-refine'!$G170</f>
        <v>229993</v>
      </c>
      <c r="N169" s="24">
        <f t="shared" si="11"/>
        <v>229.99299999999999</v>
      </c>
      <c r="O169" s="7">
        <f t="shared" si="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8"/>
        <v>1.4993883210091346</v>
      </c>
      <c r="M170" s="8">
        <f>'summary-no-refine'!$G171</f>
        <v>229993</v>
      </c>
      <c r="N170" s="24">
        <f t="shared" si="11"/>
        <v>229.99299999999999</v>
      </c>
      <c r="O170" s="7">
        <f t="shared" si="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8"/>
        <v>1.4609615000997409</v>
      </c>
      <c r="M171" s="8">
        <f>'summary-no-refine'!$G172</f>
        <v>229993</v>
      </c>
      <c r="N171" s="24">
        <f t="shared" si="11"/>
        <v>229.99299999999999</v>
      </c>
      <c r="O171" s="7">
        <f t="shared" si="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8"/>
        <v>1.517584331662434</v>
      </c>
      <c r="M172" s="8">
        <f>'summary-no-refine'!$G173</f>
        <v>229993</v>
      </c>
      <c r="N172" s="24">
        <f t="shared" si="11"/>
        <v>229.99299999999999</v>
      </c>
      <c r="O172" s="7">
        <f t="shared" si="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8"/>
        <v>1.5281161950871067</v>
      </c>
      <c r="M173" s="8">
        <f>'summary-no-refine'!$G174</f>
        <v>231381</v>
      </c>
      <c r="N173" s="24">
        <f t="shared" si="11"/>
        <v>231.381</v>
      </c>
      <c r="O173" s="7">
        <f t="shared" si="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8"/>
        <v>1.4884669863423128</v>
      </c>
      <c r="M174" s="8">
        <f>'summary-no-refine'!$G175</f>
        <v>231381</v>
      </c>
      <c r="N174" s="24">
        <f t="shared" si="11"/>
        <v>231.381</v>
      </c>
      <c r="O174" s="7">
        <f t="shared" si="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8"/>
        <v>1.5051210556828536</v>
      </c>
      <c r="M175" s="8">
        <f>'summary-no-refine'!$G176</f>
        <v>231381</v>
      </c>
      <c r="N175" s="24">
        <f t="shared" si="11"/>
        <v>231.381</v>
      </c>
      <c r="O175" s="7">
        <f t="shared" si="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8"/>
        <v>1.5354656192921985</v>
      </c>
      <c r="M176" s="8">
        <f>'summary-no-refine'!$G177</f>
        <v>231381</v>
      </c>
      <c r="N176" s="24">
        <f t="shared" si="11"/>
        <v>231.381</v>
      </c>
      <c r="O176" s="7">
        <f t="shared" si="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8"/>
        <v>1.5030669169552917</v>
      </c>
      <c r="M177" s="8">
        <f>'summary-no-refine'!$G178</f>
        <v>231381</v>
      </c>
      <c r="N177" s="24">
        <f t="shared" si="11"/>
        <v>231.381</v>
      </c>
      <c r="O177" s="7">
        <f t="shared" si="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8"/>
        <v>1.493724796039235</v>
      </c>
      <c r="M178" s="8">
        <f>'summary-no-refine'!$G179</f>
        <v>231381</v>
      </c>
      <c r="N178" s="24">
        <f t="shared" si="11"/>
        <v>231.381</v>
      </c>
      <c r="O178" s="7">
        <f t="shared" si="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8"/>
        <v>1.5337093887291859</v>
      </c>
      <c r="M179" s="8">
        <f>'summary-no-refine'!$G180</f>
        <v>231830</v>
      </c>
      <c r="N179" s="24">
        <f t="shared" si="11"/>
        <v>231.83</v>
      </c>
      <c r="O179" s="7">
        <f t="shared" si="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8"/>
        <v>1.5480771963732485</v>
      </c>
      <c r="M180" s="8">
        <f>'summary-no-refine'!$G181</f>
        <v>229295</v>
      </c>
      <c r="N180" s="24">
        <f t="shared" si="11"/>
        <v>229.29499999999999</v>
      </c>
      <c r="O180" s="7">
        <f t="shared" si="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8"/>
        <v>1.31728118787157</v>
      </c>
      <c r="M181" s="8">
        <f>'summary-no-refine'!$G182</f>
        <v>267349</v>
      </c>
      <c r="N181" s="24">
        <f t="shared" si="11"/>
        <v>267.34899999999999</v>
      </c>
      <c r="O181" s="7">
        <f t="shared" si="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8"/>
        <v>1.4295519059205191</v>
      </c>
      <c r="M182" s="8">
        <f>'summary-no-refine'!$G183</f>
        <v>267349</v>
      </c>
      <c r="N182" s="24">
        <f t="shared" si="11"/>
        <v>267.34899999999999</v>
      </c>
      <c r="O182" s="7">
        <f t="shared" si="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8"/>
        <v>1.4657449916527545</v>
      </c>
      <c r="M183" s="8">
        <f>'summary-no-refine'!$G184</f>
        <v>267349</v>
      </c>
      <c r="N183" s="24">
        <f t="shared" si="11"/>
        <v>267.34899999999999</v>
      </c>
      <c r="O183" s="7">
        <f t="shared" si="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8"/>
        <v>1.4925565584339466</v>
      </c>
      <c r="M184" s="8">
        <f>'summary-no-refine'!$G185</f>
        <v>253094</v>
      </c>
      <c r="N184" s="24">
        <f t="shared" si="11"/>
        <v>253.09399999999999</v>
      </c>
      <c r="O184" s="7">
        <f t="shared" si="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8"/>
        <v>1.4726767885626513</v>
      </c>
      <c r="M185" s="8">
        <f>'summary-no-refine'!$G186</f>
        <v>253094</v>
      </c>
      <c r="N185" s="24">
        <f t="shared" si="11"/>
        <v>253.09399999999999</v>
      </c>
      <c r="O185" s="7">
        <f t="shared" si="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8"/>
        <v>1.4439305041298773</v>
      </c>
      <c r="M186" s="8">
        <f>'summary-no-refine'!$G187</f>
        <v>253094</v>
      </c>
      <c r="N186" s="24">
        <f t="shared" si="11"/>
        <v>253.09399999999999</v>
      </c>
      <c r="O186" s="7">
        <f t="shared" si="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8"/>
        <v>1.4697484002660488</v>
      </c>
      <c r="M187" s="8">
        <f>'summary-no-refine'!$G188</f>
        <v>253094</v>
      </c>
      <c r="N187" s="24">
        <f t="shared" si="11"/>
        <v>253.09399999999999</v>
      </c>
      <c r="O187" s="7">
        <f t="shared" si="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8"/>
        <v>1.4795376949340224</v>
      </c>
      <c r="M188" s="8">
        <f>'summary-no-refine'!$G189</f>
        <v>253094</v>
      </c>
      <c r="N188" s="24">
        <f t="shared" si="11"/>
        <v>253.09399999999999</v>
      </c>
      <c r="O188" s="7">
        <f t="shared" si="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8"/>
        <v>1.4080501923966644</v>
      </c>
      <c r="M189" s="8">
        <f>'summary-no-refine'!$G190</f>
        <v>253094</v>
      </c>
      <c r="N189" s="24">
        <f t="shared" si="11"/>
        <v>253.09399999999999</v>
      </c>
      <c r="O189" s="7">
        <f t="shared" si="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8"/>
        <v>1.4736669858547167</v>
      </c>
      <c r="M190" s="8">
        <f>'summary-no-refine'!$G191</f>
        <v>253094</v>
      </c>
      <c r="N190" s="24">
        <f t="shared" si="11"/>
        <v>253.09399999999999</v>
      </c>
      <c r="O190" s="7">
        <f t="shared" si="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8"/>
        <v>1.4900010580890912</v>
      </c>
      <c r="M191" s="8">
        <f>'summary-no-refine'!$G192</f>
        <v>253094</v>
      </c>
      <c r="N191" s="24">
        <f t="shared" si="11"/>
        <v>253.09399999999999</v>
      </c>
      <c r="O191" s="7">
        <f t="shared" si="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8"/>
        <v>1.4590057735145703</v>
      </c>
      <c r="M192" s="8">
        <f>'summary-no-refine'!$G193</f>
        <v>253094</v>
      </c>
      <c r="N192" s="24">
        <f t="shared" si="11"/>
        <v>253.09399999999999</v>
      </c>
      <c r="O192" s="7">
        <f t="shared" si="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8"/>
        <v>1.4424548886502961</v>
      </c>
      <c r="M193" s="8">
        <f>'summary-no-refine'!$G194</f>
        <v>252887</v>
      </c>
      <c r="N193" s="24">
        <f t="shared" si="11"/>
        <v>252.887</v>
      </c>
      <c r="O193" s="7">
        <f t="shared" si="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12">C194/K194</f>
        <v>1.2643834356768464</v>
      </c>
      <c r="M194" s="8">
        <f>'summary-no-refine'!$G195</f>
        <v>261445</v>
      </c>
      <c r="N194" s="24">
        <f t="shared" si="11"/>
        <v>261.44499999999999</v>
      </c>
      <c r="O194" s="7">
        <f t="shared" ref="O194:O257" si="1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12"/>
        <v>1.4426704863051985</v>
      </c>
      <c r="M195" s="8">
        <f>'summary-no-refine'!$G196</f>
        <v>252878</v>
      </c>
      <c r="N195" s="24">
        <f t="shared" ref="N195:N258" si="15">M195/1000</f>
        <v>252.87799999999999</v>
      </c>
      <c r="O195" s="7">
        <f t="shared" si="1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12"/>
        <v>1.4676149026288461</v>
      </c>
      <c r="M196" s="8">
        <f>'summary-no-refine'!$G197</f>
        <v>252878</v>
      </c>
      <c r="N196" s="24">
        <f t="shared" si="15"/>
        <v>252.87799999999999</v>
      </c>
      <c r="O196" s="7">
        <f t="shared" si="1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12"/>
        <v>1.537447052089296</v>
      </c>
      <c r="M197" s="8">
        <f>'summary-no-refine'!$G198</f>
        <v>251913</v>
      </c>
      <c r="N197" s="24">
        <f t="shared" si="15"/>
        <v>251.91300000000001</v>
      </c>
      <c r="O197" s="7">
        <f t="shared" si="1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12"/>
        <v>1.4917386030407596</v>
      </c>
      <c r="M198" s="8">
        <f>'summary-no-refine'!$G199</f>
        <v>251913</v>
      </c>
      <c r="N198" s="24">
        <f t="shared" si="15"/>
        <v>251.91300000000001</v>
      </c>
      <c r="O198" s="7">
        <f t="shared" si="1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12"/>
        <v>1.4805849604929915</v>
      </c>
      <c r="M199" s="8">
        <f>'summary-no-refine'!$G200</f>
        <v>251913</v>
      </c>
      <c r="N199" s="24">
        <f t="shared" si="15"/>
        <v>251.91300000000001</v>
      </c>
      <c r="O199" s="7">
        <f t="shared" si="1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12"/>
        <v>1.429783897230102</v>
      </c>
      <c r="M200" s="8">
        <f>'summary-no-refine'!$G201</f>
        <v>251913</v>
      </c>
      <c r="N200" s="24">
        <f t="shared" si="15"/>
        <v>251.91300000000001</v>
      </c>
      <c r="O200" s="7">
        <f t="shared" si="1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12"/>
        <v>1.4691554050080569</v>
      </c>
      <c r="M201" s="8">
        <f>'summary-no-refine'!$G202</f>
        <v>251913</v>
      </c>
      <c r="N201" s="24">
        <f t="shared" si="15"/>
        <v>251.91300000000001</v>
      </c>
      <c r="O201" s="7">
        <f t="shared" si="1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12"/>
        <v>1.4874858364051002</v>
      </c>
      <c r="M202" s="8">
        <f>'summary-no-refine'!$G203</f>
        <v>216009</v>
      </c>
      <c r="N202" s="24">
        <f t="shared" si="15"/>
        <v>216.00899999999999</v>
      </c>
      <c r="O202" s="7">
        <f t="shared" si="1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12"/>
        <v>1.4774058948863635</v>
      </c>
      <c r="M203" s="8">
        <f>'summary-no-refine'!$G204</f>
        <v>216009</v>
      </c>
      <c r="N203" s="24">
        <f t="shared" si="15"/>
        <v>216.00899999999999</v>
      </c>
      <c r="O203" s="7">
        <f t="shared" si="1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12"/>
        <v>1.4375180416835054</v>
      </c>
      <c r="M204" s="8">
        <f>'summary-no-refine'!$G205</f>
        <v>216009</v>
      </c>
      <c r="N204" s="24">
        <f t="shared" si="15"/>
        <v>216.00899999999999</v>
      </c>
      <c r="O204" s="7">
        <f t="shared" si="1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12"/>
        <v>1.3977707099296781</v>
      </c>
      <c r="M205" s="8">
        <f>'summary-no-refine'!$G206</f>
        <v>216141</v>
      </c>
      <c r="N205" s="24">
        <f t="shared" si="15"/>
        <v>216.14099999999999</v>
      </c>
      <c r="O205" s="7">
        <f t="shared" si="1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12"/>
        <v>1.4768519191889808</v>
      </c>
      <c r="M206" s="8">
        <f>'summary-no-refine'!$G207</f>
        <v>216141</v>
      </c>
      <c r="N206" s="24">
        <f t="shared" si="15"/>
        <v>216.14099999999999</v>
      </c>
      <c r="O206" s="7">
        <f t="shared" si="1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12"/>
        <v>1.4088362279757993</v>
      </c>
      <c r="M207" s="8">
        <f>'summary-no-refine'!$G208</f>
        <v>218529</v>
      </c>
      <c r="N207" s="24">
        <f t="shared" si="15"/>
        <v>218.529</v>
      </c>
      <c r="O207" s="7">
        <f t="shared" si="1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12"/>
        <v>1.4030960648148147</v>
      </c>
      <c r="M208" s="8">
        <f>'summary-no-refine'!$G209</f>
        <v>218551</v>
      </c>
      <c r="N208" s="24">
        <f t="shared" si="15"/>
        <v>218.55099999999999</v>
      </c>
      <c r="O208" s="7">
        <f t="shared" si="1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12"/>
        <v>1.4202373997178563</v>
      </c>
      <c r="M209" s="8">
        <f>'summary-no-refine'!$G210</f>
        <v>218511</v>
      </c>
      <c r="N209" s="24">
        <f t="shared" si="15"/>
        <v>218.511</v>
      </c>
      <c r="O209" s="7">
        <f t="shared" si="1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12"/>
        <v>1.5004035389605446</v>
      </c>
      <c r="M210" s="8">
        <f>'summary-no-refine'!$G211</f>
        <v>211612</v>
      </c>
      <c r="N210" s="24">
        <f t="shared" si="15"/>
        <v>211.61199999999999</v>
      </c>
      <c r="O210" s="7">
        <f t="shared" si="1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12"/>
        <v>1.4936138128628518</v>
      </c>
      <c r="M211" s="8">
        <f>'summary-no-refine'!$G212</f>
        <v>211612</v>
      </c>
      <c r="N211" s="24">
        <f t="shared" si="15"/>
        <v>211.61199999999999</v>
      </c>
      <c r="O211" s="7">
        <f t="shared" si="1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12"/>
        <v>1.4938858898267171</v>
      </c>
      <c r="M212" s="8">
        <f>'summary-no-refine'!$G213</f>
        <v>211612</v>
      </c>
      <c r="N212" s="24">
        <f t="shared" si="15"/>
        <v>211.61199999999999</v>
      </c>
      <c r="O212" s="7">
        <f t="shared" si="1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12"/>
        <v>1.4924221757449001</v>
      </c>
      <c r="M213" s="8">
        <f>'summary-no-refine'!$G214</f>
        <v>211612</v>
      </c>
      <c r="N213" s="24">
        <f t="shared" si="15"/>
        <v>211.61199999999999</v>
      </c>
      <c r="O213" s="7">
        <f t="shared" si="1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12"/>
        <v>1.6328265798500086</v>
      </c>
      <c r="M214" s="8">
        <f>'summary-no-refine'!$G215</f>
        <v>211008</v>
      </c>
      <c r="N214" s="24">
        <f t="shared" si="15"/>
        <v>211.00800000000001</v>
      </c>
      <c r="O214" s="7">
        <f t="shared" si="1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12"/>
        <v>1.5992245226424757</v>
      </c>
      <c r="M215" s="8">
        <f>'summary-no-refine'!$G216</f>
        <v>211028</v>
      </c>
      <c r="N215" s="24">
        <f t="shared" si="15"/>
        <v>211.02799999999999</v>
      </c>
      <c r="O215" s="7">
        <f t="shared" si="1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12"/>
        <v>1.6046750724679069</v>
      </c>
      <c r="M216" s="8">
        <f>'summary-no-refine'!$G217</f>
        <v>211028</v>
      </c>
      <c r="N216" s="24">
        <f t="shared" si="15"/>
        <v>211.02799999999999</v>
      </c>
      <c r="O216" s="7">
        <f t="shared" si="1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12"/>
        <v>1.4842734191621025</v>
      </c>
      <c r="M217" s="8">
        <f>'summary-no-refine'!$G218</f>
        <v>210696</v>
      </c>
      <c r="N217" s="24">
        <f t="shared" si="15"/>
        <v>210.696</v>
      </c>
      <c r="O217" s="7">
        <f t="shared" si="1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12"/>
        <v>1.6145657047805018</v>
      </c>
      <c r="M218" s="8">
        <f>'summary-no-refine'!$G219</f>
        <v>211475</v>
      </c>
      <c r="N218" s="24">
        <f t="shared" si="15"/>
        <v>211.47499999999999</v>
      </c>
      <c r="O218" s="7">
        <f t="shared" si="1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12"/>
        <v>1.6264829921053015</v>
      </c>
      <c r="M219" s="8">
        <f>'summary-no-refine'!$G220</f>
        <v>211968</v>
      </c>
      <c r="N219" s="24">
        <f t="shared" si="15"/>
        <v>211.96799999999999</v>
      </c>
      <c r="O219" s="7">
        <f t="shared" si="1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12"/>
        <v>1.6205720588021881</v>
      </c>
      <c r="M220" s="8">
        <f>'summary-no-refine'!$G221</f>
        <v>211994</v>
      </c>
      <c r="N220" s="24">
        <f t="shared" si="15"/>
        <v>211.994</v>
      </c>
      <c r="O220" s="7">
        <f t="shared" si="1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12"/>
        <v>1.5841978901418698</v>
      </c>
      <c r="M221" s="8">
        <f>'summary-no-refine'!$G222</f>
        <v>211994</v>
      </c>
      <c r="N221" s="24">
        <f t="shared" si="15"/>
        <v>211.994</v>
      </c>
      <c r="O221" s="7">
        <f t="shared" si="1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12"/>
        <v>1.5540473944326327</v>
      </c>
      <c r="M222" s="8">
        <f>'summary-no-refine'!$G223</f>
        <v>211994</v>
      </c>
      <c r="N222" s="24">
        <f t="shared" si="15"/>
        <v>211.994</v>
      </c>
      <c r="O222" s="7">
        <f t="shared" si="1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12"/>
        <v>1.6340901419199554</v>
      </c>
      <c r="M223" s="8">
        <f>'summary-no-refine'!$G224</f>
        <v>211994</v>
      </c>
      <c r="N223" s="24">
        <f t="shared" si="15"/>
        <v>211.994</v>
      </c>
      <c r="O223" s="7">
        <f t="shared" si="1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12"/>
        <v>1.6126784032456714</v>
      </c>
      <c r="M224" s="8">
        <f>'summary-no-refine'!$G225</f>
        <v>211994</v>
      </c>
      <c r="N224" s="24">
        <f t="shared" si="15"/>
        <v>211.994</v>
      </c>
      <c r="O224" s="7">
        <f t="shared" si="1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12"/>
        <v>1.6160075246535277</v>
      </c>
      <c r="M225" s="8">
        <f>'summary-no-refine'!$G226</f>
        <v>212680</v>
      </c>
      <c r="N225" s="24">
        <f t="shared" si="15"/>
        <v>212.68</v>
      </c>
      <c r="O225" s="7">
        <f t="shared" si="1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12"/>
        <v>1.589977320307048</v>
      </c>
      <c r="M226" s="8">
        <f>'summary-no-refine'!$G227</f>
        <v>212252</v>
      </c>
      <c r="N226" s="24">
        <f t="shared" si="15"/>
        <v>212.25200000000001</v>
      </c>
      <c r="O226" s="7">
        <f t="shared" si="1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12"/>
        <v>1.6617902871645707</v>
      </c>
      <c r="M227" s="8">
        <f>'summary-no-refine'!$G228</f>
        <v>212252</v>
      </c>
      <c r="N227" s="24">
        <f t="shared" si="15"/>
        <v>212.25200000000001</v>
      </c>
      <c r="O227" s="7">
        <f t="shared" si="1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12"/>
        <v>1.5895320805135205</v>
      </c>
      <c r="M228" s="8">
        <f>'summary-no-refine'!$G229</f>
        <v>212252</v>
      </c>
      <c r="N228" s="24">
        <f t="shared" si="15"/>
        <v>212.25200000000001</v>
      </c>
      <c r="O228" s="7">
        <f t="shared" si="1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12"/>
        <v>1.636829533116178</v>
      </c>
      <c r="M229" s="8">
        <f>'summary-no-refine'!$G230</f>
        <v>212260</v>
      </c>
      <c r="N229" s="24">
        <f t="shared" si="15"/>
        <v>212.26</v>
      </c>
      <c r="O229" s="7">
        <f t="shared" si="1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12"/>
        <v>1.251603488248932</v>
      </c>
      <c r="M230" s="8">
        <f>'summary-no-refine'!$G231</f>
        <v>253677</v>
      </c>
      <c r="N230" s="24">
        <f t="shared" si="15"/>
        <v>253.67699999999999</v>
      </c>
      <c r="O230" s="7">
        <f t="shared" si="1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12"/>
        <v>1.245795249906561</v>
      </c>
      <c r="M231" s="8">
        <f>'summary-no-refine'!$G232</f>
        <v>254268</v>
      </c>
      <c r="N231" s="24">
        <f t="shared" si="15"/>
        <v>254.268</v>
      </c>
      <c r="O231" s="7">
        <f t="shared" si="1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12"/>
        <v>1.243914373088685</v>
      </c>
      <c r="M232" s="8">
        <f>'summary-no-refine'!$G233</f>
        <v>254268</v>
      </c>
      <c r="N232" s="24">
        <f t="shared" si="15"/>
        <v>254.268</v>
      </c>
      <c r="O232" s="7">
        <f t="shared" si="1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12"/>
        <v>1.2984870975964493</v>
      </c>
      <c r="M233" s="8">
        <f>'summary-no-refine'!$G234</f>
        <v>211987</v>
      </c>
      <c r="N233" s="24">
        <f t="shared" si="15"/>
        <v>211.98699999999999</v>
      </c>
      <c r="O233" s="7">
        <f t="shared" si="1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12"/>
        <v>1.3132387347695298</v>
      </c>
      <c r="M234" s="8">
        <f>'summary-no-refine'!$G235</f>
        <v>211987</v>
      </c>
      <c r="N234" s="24">
        <f t="shared" si="15"/>
        <v>211.98699999999999</v>
      </c>
      <c r="O234" s="7">
        <f t="shared" si="1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12"/>
        <v>1.2914538339755655</v>
      </c>
      <c r="M235" s="8">
        <f>'summary-no-refine'!$G236</f>
        <v>211987</v>
      </c>
      <c r="N235" s="24">
        <f t="shared" si="15"/>
        <v>211.98699999999999</v>
      </c>
      <c r="O235" s="7">
        <f t="shared" si="1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12"/>
        <v>1.3118008531456014</v>
      </c>
      <c r="M236" s="8">
        <f>'summary-no-refine'!$G237</f>
        <v>211987</v>
      </c>
      <c r="N236" s="24">
        <f t="shared" si="15"/>
        <v>211.98699999999999</v>
      </c>
      <c r="O236" s="7">
        <f t="shared" si="1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12"/>
        <v>1.3124395462672569</v>
      </c>
      <c r="M237" s="8">
        <f>'summary-no-refine'!$G238</f>
        <v>211987</v>
      </c>
      <c r="N237" s="24">
        <f t="shared" si="15"/>
        <v>211.98699999999999</v>
      </c>
      <c r="O237" s="7">
        <f t="shared" si="1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12"/>
        <v>1.3324353774441553</v>
      </c>
      <c r="M238" s="8">
        <f>'summary-no-refine'!$G239</f>
        <v>211987</v>
      </c>
      <c r="N238" s="24">
        <f t="shared" si="15"/>
        <v>211.98699999999999</v>
      </c>
      <c r="O238" s="7">
        <f t="shared" si="1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12"/>
        <v>1.2883278926369244</v>
      </c>
      <c r="M239" s="8">
        <f>'summary-no-refine'!$G240</f>
        <v>214515</v>
      </c>
      <c r="N239" s="24">
        <f t="shared" si="15"/>
        <v>214.51499999999999</v>
      </c>
      <c r="O239" s="7">
        <f t="shared" si="1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12"/>
        <v>1.3342742627220414</v>
      </c>
      <c r="M240" s="8">
        <f>'summary-no-refine'!$G241</f>
        <v>214515</v>
      </c>
      <c r="N240" s="24">
        <f t="shared" si="15"/>
        <v>214.51499999999999</v>
      </c>
      <c r="O240" s="7">
        <f t="shared" si="1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12"/>
        <v>1.3029098631159066</v>
      </c>
      <c r="M241" s="8">
        <f>'summary-no-refine'!$G242</f>
        <v>217372</v>
      </c>
      <c r="N241" s="24">
        <f t="shared" si="15"/>
        <v>217.37200000000001</v>
      </c>
      <c r="O241" s="7">
        <f t="shared" si="1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12"/>
        <v>1.2662434392793998</v>
      </c>
      <c r="M242" s="8">
        <f>'summary-no-refine'!$G243</f>
        <v>217372</v>
      </c>
      <c r="N242" s="24">
        <f t="shared" si="15"/>
        <v>217.37200000000001</v>
      </c>
      <c r="O242" s="7">
        <f t="shared" si="1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12"/>
        <v>1.2998499668195851</v>
      </c>
      <c r="M243" s="8">
        <f>'summary-no-refine'!$G244</f>
        <v>217372</v>
      </c>
      <c r="N243" s="24">
        <f t="shared" si="15"/>
        <v>217.37200000000001</v>
      </c>
      <c r="O243" s="7">
        <f t="shared" si="1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12"/>
        <v>1.2856557492864611</v>
      </c>
      <c r="M244" s="8">
        <f>'summary-no-refine'!$G245</f>
        <v>217372</v>
      </c>
      <c r="N244" s="24">
        <f t="shared" si="15"/>
        <v>217.37200000000001</v>
      </c>
      <c r="O244" s="7">
        <f t="shared" si="1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12"/>
        <v>1.2550083939563514</v>
      </c>
      <c r="M245" s="8">
        <f>'summary-no-refine'!$G246</f>
        <v>218424</v>
      </c>
      <c r="N245" s="24">
        <f t="shared" si="15"/>
        <v>218.42400000000001</v>
      </c>
      <c r="O245" s="7">
        <f t="shared" si="1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12"/>
        <v>1.2695212691281763</v>
      </c>
      <c r="M246" s="8">
        <f>'summary-no-refine'!$G247</f>
        <v>218424</v>
      </c>
      <c r="N246" s="24">
        <f t="shared" si="15"/>
        <v>218.42400000000001</v>
      </c>
      <c r="O246" s="7">
        <f t="shared" si="1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12"/>
        <v>1.2626886241860857</v>
      </c>
      <c r="M247" s="8">
        <f>'summary-no-refine'!$G248</f>
        <v>217332</v>
      </c>
      <c r="N247" s="24">
        <f t="shared" si="15"/>
        <v>217.33199999999999</v>
      </c>
      <c r="O247" s="7">
        <f t="shared" si="1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12"/>
        <v>1.2454423015509364</v>
      </c>
      <c r="M248" s="8">
        <f>'summary-no-refine'!$G249</f>
        <v>217335</v>
      </c>
      <c r="N248" s="24">
        <f t="shared" si="15"/>
        <v>217.33500000000001</v>
      </c>
      <c r="O248" s="7">
        <f t="shared" si="1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12"/>
        <v>1.2884114959810329</v>
      </c>
      <c r="M249" s="8">
        <f>'summary-no-refine'!$G250</f>
        <v>217335</v>
      </c>
      <c r="N249" s="24">
        <f t="shared" si="15"/>
        <v>217.33500000000001</v>
      </c>
      <c r="O249" s="7">
        <f t="shared" si="1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12"/>
        <v>1.2476816128895245</v>
      </c>
      <c r="M250" s="8">
        <f>'summary-no-refine'!$G251</f>
        <v>218560</v>
      </c>
      <c r="N250" s="24">
        <f t="shared" si="15"/>
        <v>218.56</v>
      </c>
      <c r="O250" s="7">
        <f t="shared" si="1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12"/>
        <v>1.2949809094064559</v>
      </c>
      <c r="M251" s="8">
        <f>'summary-no-refine'!$G252</f>
        <v>218560</v>
      </c>
      <c r="N251" s="24">
        <f t="shared" si="15"/>
        <v>218.56</v>
      </c>
      <c r="O251" s="7">
        <f t="shared" si="1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12"/>
        <v>1.2935311455527505</v>
      </c>
      <c r="M252" s="8">
        <f>'summary-no-refine'!$G253</f>
        <v>217019</v>
      </c>
      <c r="N252" s="24">
        <f t="shared" si="15"/>
        <v>217.01900000000001</v>
      </c>
      <c r="O252" s="7">
        <f t="shared" si="1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12"/>
        <v>1.2527341892534474</v>
      </c>
      <c r="M253" s="8">
        <f>'summary-no-refine'!$G254</f>
        <v>218234</v>
      </c>
      <c r="N253" s="24">
        <f t="shared" si="15"/>
        <v>218.23400000000001</v>
      </c>
      <c r="O253" s="7">
        <f t="shared" si="1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12"/>
        <v>1.1297510452299506</v>
      </c>
      <c r="M254" s="8">
        <f>'summary-no-refine'!$G255</f>
        <v>282607</v>
      </c>
      <c r="N254" s="24">
        <f t="shared" si="15"/>
        <v>282.60700000000003</v>
      </c>
      <c r="O254" s="7">
        <f t="shared" si="1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12"/>
        <v>1.1419670021062485</v>
      </c>
      <c r="M255" s="8">
        <f>'summary-no-refine'!$G256</f>
        <v>282607</v>
      </c>
      <c r="N255" s="24">
        <f t="shared" si="15"/>
        <v>282.60700000000003</v>
      </c>
      <c r="O255" s="7">
        <f t="shared" si="1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12"/>
        <v>1.1300476249558586</v>
      </c>
      <c r="M256" s="8">
        <f>'summary-no-refine'!$G257</f>
        <v>282607</v>
      </c>
      <c r="N256" s="24">
        <f t="shared" si="15"/>
        <v>282.60700000000003</v>
      </c>
      <c r="O256" s="7">
        <f t="shared" si="1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12"/>
        <v>1.1491655142364599</v>
      </c>
      <c r="M257" s="8">
        <f>'summary-no-refine'!$G258</f>
        <v>282894</v>
      </c>
      <c r="N257" s="24">
        <f t="shared" si="15"/>
        <v>282.89400000000001</v>
      </c>
      <c r="O257" s="7">
        <f t="shared" si="1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16">C258/K258</f>
        <v>1.1355571190377516</v>
      </c>
      <c r="M258" s="8">
        <f>'summary-no-refine'!$G259</f>
        <v>282894</v>
      </c>
      <c r="N258" s="24">
        <f t="shared" si="15"/>
        <v>282.89400000000001</v>
      </c>
      <c r="O258" s="7">
        <f t="shared" ref="O258:O321" si="1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16"/>
        <v>1.1349251685136523</v>
      </c>
      <c r="M259" s="8">
        <f>'summary-no-refine'!$G260</f>
        <v>282894</v>
      </c>
      <c r="N259" s="24">
        <f t="shared" ref="N259:N322" si="19">M259/1000</f>
        <v>282.89400000000001</v>
      </c>
      <c r="O259" s="7">
        <f t="shared" si="1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16"/>
        <v>1.1163953018973107</v>
      </c>
      <c r="M260" s="8">
        <f>'summary-no-refine'!$G261</f>
        <v>281206</v>
      </c>
      <c r="N260" s="24">
        <f t="shared" si="19"/>
        <v>281.20600000000002</v>
      </c>
      <c r="O260" s="7">
        <f t="shared" si="1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16"/>
        <v>1.127306585407144</v>
      </c>
      <c r="M261" s="8">
        <f>'summary-no-refine'!$G262</f>
        <v>281206</v>
      </c>
      <c r="N261" s="24">
        <f t="shared" si="19"/>
        <v>281.20600000000002</v>
      </c>
      <c r="O261" s="7">
        <f t="shared" si="1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16"/>
        <v>1.0895411428141233</v>
      </c>
      <c r="M262" s="8">
        <f>'summary-no-refine'!$G263</f>
        <v>281206</v>
      </c>
      <c r="N262" s="24">
        <f t="shared" si="19"/>
        <v>281.20600000000002</v>
      </c>
      <c r="O262" s="7">
        <f t="shared" si="1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16"/>
        <v>1.1252239220607536</v>
      </c>
      <c r="M263" s="8">
        <f>'summary-no-refine'!$G264</f>
        <v>281206</v>
      </c>
      <c r="N263" s="24">
        <f t="shared" si="19"/>
        <v>281.20600000000002</v>
      </c>
      <c r="O263" s="7">
        <f t="shared" si="1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16"/>
        <v>1.0683418104083737</v>
      </c>
      <c r="M264" s="8">
        <f>'summary-no-refine'!$G265</f>
        <v>281206</v>
      </c>
      <c r="N264" s="24">
        <f t="shared" si="19"/>
        <v>281.20600000000002</v>
      </c>
      <c r="O264" s="7">
        <f t="shared" si="1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16"/>
        <v>1.1204165719762469</v>
      </c>
      <c r="M265" s="8">
        <f>'summary-no-refine'!$G266</f>
        <v>281206</v>
      </c>
      <c r="N265" s="24">
        <f t="shared" si="19"/>
        <v>281.20600000000002</v>
      </c>
      <c r="O265" s="7">
        <f t="shared" si="1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16"/>
        <v>1.0950250237213714</v>
      </c>
      <c r="M266" s="8">
        <f>'summary-no-refine'!$G267</f>
        <v>281206</v>
      </c>
      <c r="N266" s="24">
        <f t="shared" si="19"/>
        <v>281.20600000000002</v>
      </c>
      <c r="O266" s="7">
        <f t="shared" si="1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16"/>
        <v>1.1219053882651382</v>
      </c>
      <c r="M267" s="8">
        <f>'summary-no-refine'!$G268</f>
        <v>281206</v>
      </c>
      <c r="N267" s="24">
        <f t="shared" si="19"/>
        <v>281.20600000000002</v>
      </c>
      <c r="O267" s="7">
        <f t="shared" si="1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16"/>
        <v>1.1042920138124981</v>
      </c>
      <c r="M268" s="8">
        <f>'summary-no-refine'!$G269</f>
        <v>281206</v>
      </c>
      <c r="N268" s="24">
        <f t="shared" si="19"/>
        <v>281.20600000000002</v>
      </c>
      <c r="O268" s="7">
        <f t="shared" si="1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16"/>
        <v>1.1145999884417561</v>
      </c>
      <c r="M269" s="8">
        <f>'summary-no-refine'!$G270</f>
        <v>281206</v>
      </c>
      <c r="N269" s="24">
        <f t="shared" si="19"/>
        <v>281.20600000000002</v>
      </c>
      <c r="O269" s="7">
        <f t="shared" si="1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16"/>
        <v>1.1300935236347307</v>
      </c>
      <c r="M270" s="8">
        <f>'summary-no-refine'!$G271</f>
        <v>281206</v>
      </c>
      <c r="N270" s="24">
        <f t="shared" si="19"/>
        <v>281.20600000000002</v>
      </c>
      <c r="O270" s="7">
        <f t="shared" si="1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16"/>
        <v>1.22634023717143</v>
      </c>
      <c r="M271" s="8">
        <f>'summary-no-refine'!$G272</f>
        <v>256159</v>
      </c>
      <c r="N271" s="24">
        <f t="shared" si="19"/>
        <v>256.15899999999999</v>
      </c>
      <c r="O271" s="7">
        <f t="shared" si="1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16"/>
        <v>1.2397139121741136</v>
      </c>
      <c r="M272" s="8">
        <f>'summary-no-refine'!$G273</f>
        <v>256159</v>
      </c>
      <c r="N272" s="24">
        <f t="shared" si="19"/>
        <v>256.15899999999999</v>
      </c>
      <c r="O272" s="7">
        <f t="shared" si="1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16"/>
        <v>1.2175412690366518</v>
      </c>
      <c r="M273" s="8">
        <f>'summary-no-refine'!$G274</f>
        <v>257741</v>
      </c>
      <c r="N273" s="24">
        <f t="shared" si="19"/>
        <v>257.74099999999999</v>
      </c>
      <c r="O273" s="7">
        <f t="shared" si="1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16"/>
        <v>1.3562469439042975</v>
      </c>
      <c r="M274" s="8">
        <f>'summary-no-refine'!$G275</f>
        <v>249146</v>
      </c>
      <c r="N274" s="24">
        <f t="shared" si="19"/>
        <v>249.14599999999999</v>
      </c>
      <c r="O274" s="7">
        <f t="shared" si="1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16"/>
        <v>1.3910141095385684</v>
      </c>
      <c r="M275" s="8">
        <f>'summary-no-refine'!$G276</f>
        <v>271770</v>
      </c>
      <c r="N275" s="24">
        <f t="shared" si="19"/>
        <v>271.77</v>
      </c>
      <c r="O275" s="7">
        <f t="shared" si="1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16"/>
        <v>1.3360570200154447</v>
      </c>
      <c r="M276" s="8">
        <f>'summary-no-refine'!$G277</f>
        <v>271770</v>
      </c>
      <c r="N276" s="24">
        <f t="shared" si="19"/>
        <v>271.77</v>
      </c>
      <c r="O276" s="7">
        <f t="shared" si="1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16"/>
        <v>1.3661040381321834</v>
      </c>
      <c r="M277" s="8">
        <f>'summary-no-refine'!$G278</f>
        <v>271770</v>
      </c>
      <c r="N277" s="24">
        <f t="shared" si="19"/>
        <v>271.77</v>
      </c>
      <c r="O277" s="7">
        <f t="shared" si="1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16"/>
        <v>1.3667701269159633</v>
      </c>
      <c r="M278" s="8">
        <f>'summary-no-refine'!$G279</f>
        <v>271770</v>
      </c>
      <c r="N278" s="24">
        <f t="shared" si="19"/>
        <v>271.77</v>
      </c>
      <c r="O278" s="7">
        <f t="shared" si="1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16"/>
        <v>1.3555856878573833</v>
      </c>
      <c r="M279" s="8">
        <f>'summary-no-refine'!$G280</f>
        <v>271770</v>
      </c>
      <c r="N279" s="24">
        <f t="shared" si="19"/>
        <v>271.77</v>
      </c>
      <c r="O279" s="7">
        <f t="shared" si="1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16"/>
        <v>1.3480964724204507</v>
      </c>
      <c r="M280" s="8">
        <f>'summary-no-refine'!$G281</f>
        <v>271770</v>
      </c>
      <c r="N280" s="24">
        <f t="shared" si="19"/>
        <v>271.77</v>
      </c>
      <c r="O280" s="7">
        <f t="shared" si="1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16"/>
        <v>1.1768582501553873</v>
      </c>
      <c r="M281" s="8">
        <f>'summary-no-refine'!$G282</f>
        <v>303975</v>
      </c>
      <c r="N281" s="24">
        <f t="shared" si="19"/>
        <v>303.97500000000002</v>
      </c>
      <c r="O281" s="7">
        <f t="shared" si="1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16"/>
        <v>1.2072168857431749</v>
      </c>
      <c r="M282" s="8">
        <f>'summary-no-refine'!$G283</f>
        <v>303975</v>
      </c>
      <c r="N282" s="24">
        <f t="shared" si="19"/>
        <v>303.97500000000002</v>
      </c>
      <c r="O282" s="7">
        <f t="shared" si="1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16"/>
        <v>1.144843379406232</v>
      </c>
      <c r="M283" s="8">
        <f>'summary-no-refine'!$G284</f>
        <v>328068</v>
      </c>
      <c r="N283" s="24">
        <f t="shared" si="19"/>
        <v>328.06799999999998</v>
      </c>
      <c r="O283" s="7">
        <f t="shared" si="1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16"/>
        <v>1.1549414882050208</v>
      </c>
      <c r="M284" s="8">
        <f>'summary-no-refine'!$G285</f>
        <v>328068</v>
      </c>
      <c r="N284" s="24">
        <f t="shared" si="19"/>
        <v>328.06799999999998</v>
      </c>
      <c r="O284" s="7">
        <f t="shared" si="1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16"/>
        <v>1.178400796284008</v>
      </c>
      <c r="M285" s="8">
        <f>'summary-no-refine'!$G286</f>
        <v>328068</v>
      </c>
      <c r="N285" s="24">
        <f t="shared" si="19"/>
        <v>328.06799999999998</v>
      </c>
      <c r="O285" s="7">
        <f t="shared" si="1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16"/>
        <v>1.189397454593663</v>
      </c>
      <c r="M286" s="8">
        <f>'summary-no-refine'!$G287</f>
        <v>327102</v>
      </c>
      <c r="N286" s="24">
        <f t="shared" si="19"/>
        <v>327.10199999999998</v>
      </c>
      <c r="O286" s="7">
        <f t="shared" si="1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16"/>
        <v>1.2714323887000281</v>
      </c>
      <c r="M287" s="8">
        <f>'summary-no-refine'!$G288</f>
        <v>331127</v>
      </c>
      <c r="N287" s="24">
        <f t="shared" si="19"/>
        <v>331.12700000000001</v>
      </c>
      <c r="O287" s="7">
        <f t="shared" si="1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16"/>
        <v>1.298336707496468</v>
      </c>
      <c r="M288" s="8">
        <f>'summary-no-refine'!$G289</f>
        <v>337339</v>
      </c>
      <c r="N288" s="24">
        <f t="shared" si="19"/>
        <v>337.339</v>
      </c>
      <c r="O288" s="7">
        <f t="shared" si="1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16"/>
        <v>1.3037523452157598</v>
      </c>
      <c r="M289" s="8">
        <f>'summary-no-refine'!$G290</f>
        <v>336903</v>
      </c>
      <c r="N289" s="24">
        <f t="shared" si="19"/>
        <v>336.90300000000002</v>
      </c>
      <c r="O289" s="7">
        <f t="shared" si="1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16"/>
        <v>1.2874528193983756</v>
      </c>
      <c r="M290" s="8">
        <f>'summary-no-refine'!$G291</f>
        <v>336903</v>
      </c>
      <c r="N290" s="24">
        <f t="shared" si="19"/>
        <v>336.90300000000002</v>
      </c>
      <c r="O290" s="7">
        <f t="shared" si="1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16"/>
        <v>1.450285056147423</v>
      </c>
      <c r="M291" s="8">
        <f>'summary-no-refine'!$G292</f>
        <v>246713</v>
      </c>
      <c r="N291" s="24">
        <f t="shared" si="19"/>
        <v>246.71299999999999</v>
      </c>
      <c r="O291" s="7">
        <f t="shared" si="1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16"/>
        <v>1.2816424525978822</v>
      </c>
      <c r="M292" s="8">
        <f>'summary-no-refine'!$G293</f>
        <v>236335</v>
      </c>
      <c r="N292" s="24">
        <f t="shared" si="19"/>
        <v>236.33500000000001</v>
      </c>
      <c r="O292" s="7">
        <f t="shared" si="1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16"/>
        <v>1.290670476527632</v>
      </c>
      <c r="M293" s="8">
        <f>'summary-no-refine'!$G294</f>
        <v>236335</v>
      </c>
      <c r="N293" s="24">
        <f t="shared" si="19"/>
        <v>236.33500000000001</v>
      </c>
      <c r="O293" s="7">
        <f t="shared" si="1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16"/>
        <v>1.3021417964915813</v>
      </c>
      <c r="M294" s="8">
        <f>'summary-no-refine'!$G295</f>
        <v>236293</v>
      </c>
      <c r="N294" s="24">
        <f t="shared" si="19"/>
        <v>236.29300000000001</v>
      </c>
      <c r="O294" s="7">
        <f t="shared" si="1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16"/>
        <v>1.2854577866697445</v>
      </c>
      <c r="M295" s="8">
        <f>'summary-no-refine'!$G296</f>
        <v>236293</v>
      </c>
      <c r="N295" s="24">
        <f t="shared" si="19"/>
        <v>236.29300000000001</v>
      </c>
      <c r="O295" s="7">
        <f t="shared" si="1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16"/>
        <v>1.2880697384806974</v>
      </c>
      <c r="M296" s="8">
        <f>'summary-no-refine'!$G297</f>
        <v>235896</v>
      </c>
      <c r="N296" s="24">
        <f t="shared" si="19"/>
        <v>235.89599999999999</v>
      </c>
      <c r="O296" s="7">
        <f t="shared" si="1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16"/>
        <v>1.3183819869037436</v>
      </c>
      <c r="M297" s="8">
        <f>'summary-no-refine'!$G298</f>
        <v>233229</v>
      </c>
      <c r="N297" s="24">
        <f t="shared" si="19"/>
        <v>233.22900000000001</v>
      </c>
      <c r="O297" s="7">
        <f t="shared" si="1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16"/>
        <v>1.3123270472481297</v>
      </c>
      <c r="M298" s="8">
        <f>'summary-no-refine'!$G299</f>
        <v>233229</v>
      </c>
      <c r="N298" s="24">
        <f t="shared" si="19"/>
        <v>233.22900000000001</v>
      </c>
      <c r="O298" s="7">
        <f t="shared" si="1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16"/>
        <v>1.2913536261069374</v>
      </c>
      <c r="M299" s="8">
        <f>'summary-no-refine'!$G300</f>
        <v>233229</v>
      </c>
      <c r="N299" s="24">
        <f t="shared" si="19"/>
        <v>233.22900000000001</v>
      </c>
      <c r="O299" s="7">
        <f t="shared" si="1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16"/>
        <v>1.2758338029612173</v>
      </c>
      <c r="M300" s="8">
        <f>'summary-no-refine'!$G301</f>
        <v>233481</v>
      </c>
      <c r="N300" s="24">
        <f t="shared" si="19"/>
        <v>233.48099999999999</v>
      </c>
      <c r="O300" s="7">
        <f t="shared" si="1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16"/>
        <v>1.334012590044779</v>
      </c>
      <c r="M301" s="8">
        <f>'summary-no-refine'!$G302</f>
        <v>233481</v>
      </c>
      <c r="N301" s="24">
        <f t="shared" si="19"/>
        <v>233.48099999999999</v>
      </c>
      <c r="O301" s="7">
        <f t="shared" si="1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16"/>
        <v>1.231731843575419</v>
      </c>
      <c r="M302" s="8">
        <f>'summary-no-refine'!$G303</f>
        <v>233481</v>
      </c>
      <c r="N302" s="24">
        <f t="shared" si="19"/>
        <v>233.48099999999999</v>
      </c>
      <c r="O302" s="7">
        <f t="shared" si="1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16"/>
        <v>1.2607420887675664</v>
      </c>
      <c r="M303" s="8">
        <f>'summary-no-refine'!$G304</f>
        <v>233481</v>
      </c>
      <c r="N303" s="24">
        <f t="shared" si="19"/>
        <v>233.48099999999999</v>
      </c>
      <c r="O303" s="7">
        <f t="shared" si="1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16"/>
        <v>1.2935030275564283</v>
      </c>
      <c r="M304" s="8">
        <f>'summary-no-refine'!$G305</f>
        <v>233481</v>
      </c>
      <c r="N304" s="24">
        <f t="shared" si="19"/>
        <v>233.48099999999999</v>
      </c>
      <c r="O304" s="7">
        <f t="shared" si="1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16"/>
        <v>1.3150141420490258</v>
      </c>
      <c r="M305" s="8">
        <f>'summary-no-refine'!$G306</f>
        <v>233481</v>
      </c>
      <c r="N305" s="24">
        <f t="shared" si="19"/>
        <v>233.48099999999999</v>
      </c>
      <c r="O305" s="7">
        <f t="shared" si="1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16"/>
        <v>1.3084857921370183</v>
      </c>
      <c r="M306" s="8">
        <f>'summary-no-refine'!$G307</f>
        <v>233481</v>
      </c>
      <c r="N306" s="24">
        <f t="shared" si="19"/>
        <v>233.48099999999999</v>
      </c>
      <c r="O306" s="7">
        <f t="shared" si="1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16"/>
        <v>1.2141773980021662</v>
      </c>
      <c r="M307" s="8">
        <f>'summary-no-refine'!$G308</f>
        <v>233481</v>
      </c>
      <c r="N307" s="24">
        <f t="shared" si="19"/>
        <v>233.48099999999999</v>
      </c>
      <c r="O307" s="7">
        <f t="shared" si="1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16"/>
        <v>1.393104201061522</v>
      </c>
      <c r="M308" s="8">
        <f>'summary-no-refine'!$G309</f>
        <v>226617</v>
      </c>
      <c r="N308" s="24">
        <f t="shared" si="19"/>
        <v>226.61699999999999</v>
      </c>
      <c r="O308" s="7">
        <f t="shared" si="1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16"/>
        <v>1.3934714171834677</v>
      </c>
      <c r="M309" s="8">
        <f>'summary-no-refine'!$G310</f>
        <v>226617</v>
      </c>
      <c r="N309" s="24">
        <f t="shared" si="19"/>
        <v>226.61699999999999</v>
      </c>
      <c r="O309" s="7">
        <f t="shared" si="1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16"/>
        <v>1.3646358409852593</v>
      </c>
      <c r="M310" s="8">
        <f>'summary-no-refine'!$G311</f>
        <v>226617</v>
      </c>
      <c r="N310" s="24">
        <f t="shared" si="19"/>
        <v>226.61699999999999</v>
      </c>
      <c r="O310" s="7">
        <f t="shared" si="1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16"/>
        <v>1.3859822838333289</v>
      </c>
      <c r="M311" s="8">
        <f>'summary-no-refine'!$G312</f>
        <v>226617</v>
      </c>
      <c r="N311" s="24">
        <f t="shared" si="19"/>
        <v>226.61699999999999</v>
      </c>
      <c r="O311" s="7">
        <f t="shared" si="1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16"/>
        <v>1.377504675394069</v>
      </c>
      <c r="M312" s="8">
        <f>'summary-no-refine'!$G313</f>
        <v>226617</v>
      </c>
      <c r="N312" s="24">
        <f t="shared" si="19"/>
        <v>226.61699999999999</v>
      </c>
      <c r="O312" s="7">
        <f t="shared" si="1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16"/>
        <v>1.3766572161468882</v>
      </c>
      <c r="M313" s="8">
        <f>'summary-no-refine'!$G314</f>
        <v>226617</v>
      </c>
      <c r="N313" s="24">
        <f t="shared" si="19"/>
        <v>226.61699999999999</v>
      </c>
      <c r="O313" s="7">
        <f t="shared" si="1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16"/>
        <v>1.3389029957767047</v>
      </c>
      <c r="M314" s="8">
        <f>'summary-no-refine'!$G315</f>
        <v>226593</v>
      </c>
      <c r="N314" s="24">
        <f t="shared" si="19"/>
        <v>226.59299999999999</v>
      </c>
      <c r="O314" s="7">
        <f t="shared" si="1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16"/>
        <v>1.3685001297583763</v>
      </c>
      <c r="M315" s="8">
        <f>'summary-no-refine'!$G316</f>
        <v>226593</v>
      </c>
      <c r="N315" s="24">
        <f t="shared" si="19"/>
        <v>226.59299999999999</v>
      </c>
      <c r="O315" s="7">
        <f t="shared" si="1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16"/>
        <v>1.2181187650595628</v>
      </c>
      <c r="M316" s="8">
        <f>'summary-no-refine'!$G317</f>
        <v>271142</v>
      </c>
      <c r="N316" s="24">
        <f t="shared" si="19"/>
        <v>271.142</v>
      </c>
      <c r="O316" s="7">
        <f t="shared" si="1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16"/>
        <v>1.1808085246621993</v>
      </c>
      <c r="M317" s="8">
        <f>'summary-no-refine'!$G318</f>
        <v>269433</v>
      </c>
      <c r="N317" s="24">
        <f t="shared" si="19"/>
        <v>269.43299999999999</v>
      </c>
      <c r="O317" s="7">
        <f t="shared" si="1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16"/>
        <v>1.4494353721506235</v>
      </c>
      <c r="M318" s="8">
        <f>'summary-no-refine'!$G319</f>
        <v>222821</v>
      </c>
      <c r="N318" s="24">
        <f t="shared" si="19"/>
        <v>222.821</v>
      </c>
      <c r="O318" s="7">
        <f t="shared" si="1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16"/>
        <v>1.4115045455786399</v>
      </c>
      <c r="M319" s="8">
        <f>'summary-no-refine'!$G320</f>
        <v>222179</v>
      </c>
      <c r="N319" s="24">
        <f t="shared" si="19"/>
        <v>222.179</v>
      </c>
      <c r="O319" s="7">
        <f t="shared" si="1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16"/>
        <v>1.4541813222309956</v>
      </c>
      <c r="M320" s="8">
        <f>'summary-no-refine'!$G321</f>
        <v>222175</v>
      </c>
      <c r="N320" s="24">
        <f t="shared" si="19"/>
        <v>222.17500000000001</v>
      </c>
      <c r="O320" s="7">
        <f t="shared" si="1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16"/>
        <v>1.429426495679454</v>
      </c>
      <c r="M321" s="8">
        <f>'summary-no-refine'!$G322</f>
        <v>222175</v>
      </c>
      <c r="N321" s="24">
        <f t="shared" si="19"/>
        <v>222.17500000000001</v>
      </c>
      <c r="O321" s="7">
        <f t="shared" si="1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20">C322/K322</f>
        <v>1.4400654781556068</v>
      </c>
      <c r="M322" s="8">
        <f>'summary-no-refine'!$G323</f>
        <v>222175</v>
      </c>
      <c r="N322" s="24">
        <f t="shared" si="19"/>
        <v>222.17500000000001</v>
      </c>
      <c r="O322" s="7">
        <f t="shared" ref="O322:O385" si="2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20"/>
        <v>1.4435039785930568</v>
      </c>
      <c r="M323" s="8">
        <f>'summary-no-refine'!$G324</f>
        <v>222175</v>
      </c>
      <c r="N323" s="24">
        <f t="shared" ref="N323:N386" si="23">M323/1000</f>
        <v>222.17500000000001</v>
      </c>
      <c r="O323" s="7">
        <f t="shared" si="2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20"/>
        <v>1.4453058071764624</v>
      </c>
      <c r="M324" s="8">
        <f>'summary-no-refine'!$G325</f>
        <v>222175</v>
      </c>
      <c r="N324" s="24">
        <f t="shared" si="23"/>
        <v>222.17500000000001</v>
      </c>
      <c r="O324" s="7">
        <f t="shared" si="2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20"/>
        <v>1.4365349795412099</v>
      </c>
      <c r="M325" s="8">
        <f>'summary-no-refine'!$G326</f>
        <v>221889</v>
      </c>
      <c r="N325" s="24">
        <f t="shared" si="23"/>
        <v>221.88900000000001</v>
      </c>
      <c r="O325" s="7">
        <f t="shared" si="2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20"/>
        <v>1.4834143309222421</v>
      </c>
      <c r="M326" s="8">
        <f>'summary-no-refine'!$G327</f>
        <v>221889</v>
      </c>
      <c r="N326" s="24">
        <f t="shared" si="23"/>
        <v>221.88900000000001</v>
      </c>
      <c r="O326" s="7">
        <f t="shared" si="2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20"/>
        <v>1.6034671795240489</v>
      </c>
      <c r="M327" s="8">
        <f>'summary-no-refine'!$G328</f>
        <v>283044</v>
      </c>
      <c r="N327" s="24">
        <f t="shared" si="23"/>
        <v>283.04399999999998</v>
      </c>
      <c r="O327" s="7">
        <f t="shared" si="2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20"/>
        <v>1.6478039759593157</v>
      </c>
      <c r="M328" s="8">
        <f>'summary-no-refine'!$G329</f>
        <v>283044</v>
      </c>
      <c r="N328" s="24">
        <f t="shared" si="23"/>
        <v>283.04399999999998</v>
      </c>
      <c r="O328" s="7">
        <f t="shared" si="2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20"/>
        <v>1.6275633958103639</v>
      </c>
      <c r="M329" s="8">
        <f>'summary-no-refine'!$G330</f>
        <v>283044</v>
      </c>
      <c r="N329" s="24">
        <f t="shared" si="23"/>
        <v>283.04399999999998</v>
      </c>
      <c r="O329" s="7">
        <f t="shared" si="2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20"/>
        <v>1.6305955552243812</v>
      </c>
      <c r="M330" s="8">
        <f>'summary-no-refine'!$G331</f>
        <v>283044</v>
      </c>
      <c r="N330" s="24">
        <f t="shared" si="23"/>
        <v>283.04399999999998</v>
      </c>
      <c r="O330" s="7">
        <f t="shared" si="2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20"/>
        <v>1.6110565547169458</v>
      </c>
      <c r="M331" s="8">
        <f>'summary-no-refine'!$G332</f>
        <v>283044</v>
      </c>
      <c r="N331" s="24">
        <f t="shared" si="23"/>
        <v>283.04399999999998</v>
      </c>
      <c r="O331" s="7">
        <f t="shared" si="2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20"/>
        <v>1.6477404510748048</v>
      </c>
      <c r="M332" s="8">
        <f>'summary-no-refine'!$G333</f>
        <v>283044</v>
      </c>
      <c r="N332" s="24">
        <f t="shared" si="23"/>
        <v>283.04399999999998</v>
      </c>
      <c r="O332" s="7">
        <f t="shared" si="2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20"/>
        <v>1.6385084062485686</v>
      </c>
      <c r="M333" s="8">
        <f>'summary-no-refine'!$G334</f>
        <v>283044</v>
      </c>
      <c r="N333" s="24">
        <f t="shared" si="23"/>
        <v>283.04399999999998</v>
      </c>
      <c r="O333" s="7">
        <f t="shared" si="2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20"/>
        <v>1.6452982716967106</v>
      </c>
      <c r="M334" s="8">
        <f>'summary-no-refine'!$G335</f>
        <v>283044</v>
      </c>
      <c r="N334" s="24">
        <f t="shared" si="23"/>
        <v>283.04399999999998</v>
      </c>
      <c r="O334" s="7">
        <f t="shared" si="2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20"/>
        <v>1.6484722182572535</v>
      </c>
      <c r="M335" s="8">
        <f>'summary-no-refine'!$G336</f>
        <v>283044</v>
      </c>
      <c r="N335" s="24">
        <f t="shared" si="23"/>
        <v>283.04399999999998</v>
      </c>
      <c r="O335" s="7">
        <f t="shared" si="2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20"/>
        <v>1.6443594114813032</v>
      </c>
      <c r="M336" s="8">
        <f>'summary-no-refine'!$G337</f>
        <v>283033</v>
      </c>
      <c r="N336" s="24">
        <f t="shared" si="23"/>
        <v>283.03300000000002</v>
      </c>
      <c r="O336" s="7">
        <f t="shared" si="2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20"/>
        <v>1.6018831983677742</v>
      </c>
      <c r="M337" s="8">
        <f>'summary-no-refine'!$G338</f>
        <v>283033</v>
      </c>
      <c r="N337" s="24">
        <f t="shared" si="23"/>
        <v>283.03300000000002</v>
      </c>
      <c r="O337" s="7">
        <f t="shared" si="2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20"/>
        <v>1.622116201555454</v>
      </c>
      <c r="M338" s="8">
        <f>'summary-no-refine'!$G339</f>
        <v>283033</v>
      </c>
      <c r="N338" s="24">
        <f t="shared" si="23"/>
        <v>283.03300000000002</v>
      </c>
      <c r="O338" s="7">
        <f t="shared" si="2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20"/>
        <v>1.5940284606360209</v>
      </c>
      <c r="M339" s="8">
        <f>'summary-no-refine'!$G340</f>
        <v>283033</v>
      </c>
      <c r="N339" s="24">
        <f t="shared" si="23"/>
        <v>283.03300000000002</v>
      </c>
      <c r="O339" s="7">
        <f t="shared" si="2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20"/>
        <v>1.609329689164775</v>
      </c>
      <c r="M340" s="8">
        <f>'summary-no-refine'!$G341</f>
        <v>283033</v>
      </c>
      <c r="N340" s="24">
        <f t="shared" si="23"/>
        <v>283.03300000000002</v>
      </c>
      <c r="O340" s="7">
        <f t="shared" si="2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20"/>
        <v>1.616000444765664</v>
      </c>
      <c r="M341" s="8">
        <f>'summary-no-refine'!$G342</f>
        <v>283033</v>
      </c>
      <c r="N341" s="24">
        <f t="shared" si="23"/>
        <v>283.03300000000002</v>
      </c>
      <c r="O341" s="7">
        <f t="shared" si="2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20"/>
        <v>1.6210365853658539</v>
      </c>
      <c r="M342" s="8">
        <f>'summary-no-refine'!$G343</f>
        <v>283033</v>
      </c>
      <c r="N342" s="24">
        <f t="shared" si="23"/>
        <v>283.03300000000002</v>
      </c>
      <c r="O342" s="7">
        <f t="shared" si="2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20"/>
        <v>1.6108191198534623</v>
      </c>
      <c r="M343" s="8">
        <f>'summary-no-refine'!$G344</f>
        <v>283033</v>
      </c>
      <c r="N343" s="24">
        <f t="shared" si="23"/>
        <v>283.03300000000002</v>
      </c>
      <c r="O343" s="7">
        <f t="shared" si="2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20"/>
        <v>1.6303845173506171</v>
      </c>
      <c r="M344" s="8">
        <f>'summary-no-refine'!$G345</f>
        <v>283033</v>
      </c>
      <c r="N344" s="24">
        <f t="shared" si="23"/>
        <v>283.03300000000002</v>
      </c>
      <c r="O344" s="7">
        <f t="shared" si="2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20"/>
        <v>1.6546428365744561</v>
      </c>
      <c r="M345" s="8">
        <f>'summary-no-refine'!$G346</f>
        <v>283033</v>
      </c>
      <c r="N345" s="24">
        <f t="shared" si="23"/>
        <v>283.03300000000002</v>
      </c>
      <c r="O345" s="7">
        <f t="shared" si="2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20"/>
        <v>1.4611257461874954</v>
      </c>
      <c r="M346" s="8">
        <f>'summary-no-refine'!$G347</f>
        <v>239854</v>
      </c>
      <c r="N346" s="24">
        <f t="shared" si="23"/>
        <v>239.85400000000001</v>
      </c>
      <c r="O346" s="7">
        <f t="shared" si="2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20"/>
        <v>1.4687753946169568</v>
      </c>
      <c r="M347" s="8">
        <f>'summary-no-refine'!$G348</f>
        <v>240984</v>
      </c>
      <c r="N347" s="24">
        <f t="shared" si="23"/>
        <v>240.98400000000001</v>
      </c>
      <c r="O347" s="7">
        <f t="shared" si="2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20"/>
        <v>1.4601366742596813</v>
      </c>
      <c r="M348" s="8">
        <f>'summary-no-refine'!$G349</f>
        <v>240984</v>
      </c>
      <c r="N348" s="24">
        <f t="shared" si="23"/>
        <v>240.98400000000001</v>
      </c>
      <c r="O348" s="7">
        <f t="shared" si="2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20"/>
        <v>1.3454504795507627</v>
      </c>
      <c r="M349" s="8">
        <f>'summary-no-refine'!$G350</f>
        <v>237853</v>
      </c>
      <c r="N349" s="24">
        <f t="shared" si="23"/>
        <v>237.85300000000001</v>
      </c>
      <c r="O349" s="7">
        <f t="shared" si="2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20"/>
        <v>1.3416926706750893</v>
      </c>
      <c r="M350" s="8">
        <f>'summary-no-refine'!$G351</f>
        <v>237853</v>
      </c>
      <c r="N350" s="24">
        <f t="shared" si="23"/>
        <v>237.85300000000001</v>
      </c>
      <c r="O350" s="7">
        <f t="shared" si="2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20"/>
        <v>1.3434210852175636</v>
      </c>
      <c r="M351" s="8">
        <f>'summary-no-refine'!$G352</f>
        <v>237853</v>
      </c>
      <c r="N351" s="24">
        <f t="shared" si="23"/>
        <v>237.85300000000001</v>
      </c>
      <c r="O351" s="7">
        <f t="shared" si="2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20"/>
        <v>1.3577778606686808</v>
      </c>
      <c r="M352" s="8">
        <f>'summary-no-refine'!$G353</f>
        <v>237853</v>
      </c>
      <c r="N352" s="24">
        <f t="shared" si="23"/>
        <v>237.85300000000001</v>
      </c>
      <c r="O352" s="7">
        <f t="shared" si="2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20"/>
        <v>1.3520660528118102</v>
      </c>
      <c r="M353" s="8">
        <f>'summary-no-refine'!$G354</f>
        <v>237853</v>
      </c>
      <c r="N353" s="24">
        <f t="shared" si="23"/>
        <v>237.85300000000001</v>
      </c>
      <c r="O353" s="7">
        <f t="shared" si="2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20"/>
        <v>1.3770562277940042</v>
      </c>
      <c r="M354" s="8">
        <f>'summary-no-refine'!$G355</f>
        <v>237853</v>
      </c>
      <c r="N354" s="24">
        <f t="shared" si="23"/>
        <v>237.85300000000001</v>
      </c>
      <c r="O354" s="7">
        <f t="shared" si="2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20"/>
        <v>1.5892088419830079</v>
      </c>
      <c r="M355" s="8">
        <f>'summary-no-refine'!$G356</f>
        <v>236825</v>
      </c>
      <c r="N355" s="24">
        <f t="shared" si="23"/>
        <v>236.82499999999999</v>
      </c>
      <c r="O355" s="7">
        <f t="shared" si="2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20"/>
        <v>1.5294988161010261</v>
      </c>
      <c r="M356" s="8">
        <f>'summary-no-refine'!$G357</f>
        <v>236825</v>
      </c>
      <c r="N356" s="24">
        <f t="shared" si="23"/>
        <v>236.82499999999999</v>
      </c>
      <c r="O356" s="7">
        <f t="shared" si="2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20"/>
        <v>1.5617430421671858</v>
      </c>
      <c r="M357" s="8">
        <f>'summary-no-refine'!$G358</f>
        <v>236825</v>
      </c>
      <c r="N357" s="24">
        <f t="shared" si="23"/>
        <v>236.82499999999999</v>
      </c>
      <c r="O357" s="7">
        <f t="shared" si="2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20"/>
        <v>1.5252246619343608</v>
      </c>
      <c r="M358" s="8">
        <f>'summary-no-refine'!$G359</f>
        <v>237041</v>
      </c>
      <c r="N358" s="24">
        <f t="shared" si="23"/>
        <v>237.041</v>
      </c>
      <c r="O358" s="7">
        <f t="shared" si="2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20"/>
        <v>1.5521319408438881</v>
      </c>
      <c r="M359" s="8">
        <f>'summary-no-refine'!$G360</f>
        <v>237041</v>
      </c>
      <c r="N359" s="24">
        <f t="shared" si="23"/>
        <v>237.041</v>
      </c>
      <c r="O359" s="7">
        <f t="shared" si="2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20"/>
        <v>1.2078216835997302</v>
      </c>
      <c r="M360" s="8">
        <f>'summary-no-refine'!$G361</f>
        <v>271956</v>
      </c>
      <c r="N360" s="24">
        <f t="shared" si="23"/>
        <v>271.95600000000002</v>
      </c>
      <c r="O360" s="7">
        <f t="shared" si="2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20"/>
        <v>1.2290917880488472</v>
      </c>
      <c r="M361" s="8">
        <f>'summary-no-refine'!$G362</f>
        <v>271956</v>
      </c>
      <c r="N361" s="24">
        <f t="shared" si="23"/>
        <v>271.95600000000002</v>
      </c>
      <c r="O361" s="7">
        <f t="shared" si="2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20"/>
        <v>1.2757895414596456</v>
      </c>
      <c r="M362" s="8">
        <f>'summary-no-refine'!$G363</f>
        <v>266378</v>
      </c>
      <c r="N362" s="24">
        <f t="shared" si="23"/>
        <v>266.37799999999999</v>
      </c>
      <c r="O362" s="7">
        <f t="shared" si="2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20"/>
        <v>1.2886721215275088</v>
      </c>
      <c r="M363" s="8">
        <f>'summary-no-refine'!$G364</f>
        <v>266677</v>
      </c>
      <c r="N363" s="24">
        <f t="shared" si="23"/>
        <v>266.67700000000002</v>
      </c>
      <c r="O363" s="7">
        <f t="shared" si="2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20"/>
        <v>1.2648691343063956</v>
      </c>
      <c r="M364" s="8">
        <f>'summary-no-refine'!$G365</f>
        <v>266677</v>
      </c>
      <c r="N364" s="24">
        <f t="shared" si="23"/>
        <v>266.67700000000002</v>
      </c>
      <c r="O364" s="7">
        <f t="shared" si="2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20"/>
        <v>1.6933981489765688</v>
      </c>
      <c r="M365" s="8">
        <f>'summary-no-refine'!$G366</f>
        <v>257591</v>
      </c>
      <c r="N365" s="24">
        <f t="shared" si="23"/>
        <v>257.59100000000001</v>
      </c>
      <c r="O365" s="7">
        <f t="shared" si="2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20"/>
        <v>1.7251048350426919</v>
      </c>
      <c r="M366" s="8">
        <f>'summary-no-refine'!$G367</f>
        <v>257591</v>
      </c>
      <c r="N366" s="24">
        <f t="shared" si="23"/>
        <v>257.59100000000001</v>
      </c>
      <c r="O366" s="7">
        <f t="shared" si="2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20"/>
        <v>1.6814066355349822</v>
      </c>
      <c r="M367" s="8">
        <f>'summary-no-refine'!$G368</f>
        <v>252774</v>
      </c>
      <c r="N367" s="24">
        <f t="shared" si="23"/>
        <v>252.774</v>
      </c>
      <c r="O367" s="7">
        <f t="shared" si="2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20"/>
        <v>1.7164778992713821</v>
      </c>
      <c r="M368" s="8">
        <f>'summary-no-refine'!$G369</f>
        <v>252774</v>
      </c>
      <c r="N368" s="24">
        <f t="shared" si="23"/>
        <v>252.774</v>
      </c>
      <c r="O368" s="7">
        <f t="shared" si="2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20"/>
        <v>1.7254600746151674</v>
      </c>
      <c r="M369" s="8">
        <f>'summary-no-refine'!$G370</f>
        <v>252774</v>
      </c>
      <c r="N369" s="24">
        <f t="shared" si="23"/>
        <v>252.774</v>
      </c>
      <c r="O369" s="7">
        <f t="shared" si="2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20"/>
        <v>1.7307317812013154</v>
      </c>
      <c r="M370" s="8">
        <f>'summary-no-refine'!$G371</f>
        <v>252774</v>
      </c>
      <c r="N370" s="24">
        <f t="shared" si="23"/>
        <v>252.774</v>
      </c>
      <c r="O370" s="7">
        <f t="shared" si="2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20"/>
        <v>1.6894014389957648</v>
      </c>
      <c r="M371" s="8">
        <f>'summary-no-refine'!$G372</f>
        <v>256026</v>
      </c>
      <c r="N371" s="24">
        <f t="shared" si="23"/>
        <v>256.02600000000001</v>
      </c>
      <c r="O371" s="7">
        <f t="shared" si="2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20"/>
        <v>1.7407836305597795</v>
      </c>
      <c r="M372" s="8">
        <f>'summary-no-refine'!$G373</f>
        <v>256026</v>
      </c>
      <c r="N372" s="24">
        <f t="shared" si="23"/>
        <v>256.02600000000001</v>
      </c>
      <c r="O372" s="7">
        <f t="shared" si="2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20"/>
        <v>1.6778853098367759</v>
      </c>
      <c r="M373" s="8">
        <f>'summary-no-refine'!$G374</f>
        <v>256026</v>
      </c>
      <c r="N373" s="24">
        <f t="shared" si="23"/>
        <v>256.02600000000001</v>
      </c>
      <c r="O373" s="7">
        <f t="shared" si="2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20"/>
        <v>1.6763989021792562</v>
      </c>
      <c r="M374" s="8">
        <f>'summary-no-refine'!$G375</f>
        <v>256026</v>
      </c>
      <c r="N374" s="24">
        <f t="shared" si="23"/>
        <v>256.02600000000001</v>
      </c>
      <c r="O374" s="7">
        <f t="shared" si="2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20"/>
        <v>1.7319788244648575</v>
      </c>
      <c r="M375" s="8">
        <f>'summary-no-refine'!$G376</f>
        <v>256026</v>
      </c>
      <c r="N375" s="24">
        <f t="shared" si="23"/>
        <v>256.02600000000001</v>
      </c>
      <c r="O375" s="7">
        <f t="shared" si="2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20"/>
        <v>1.6632222840099085</v>
      </c>
      <c r="M376" s="8">
        <f>'summary-no-refine'!$G377</f>
        <v>256026</v>
      </c>
      <c r="N376" s="24">
        <f t="shared" si="23"/>
        <v>256.02600000000001</v>
      </c>
      <c r="O376" s="7">
        <f t="shared" si="2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20"/>
        <v>1.6296300266946837</v>
      </c>
      <c r="M377" s="8">
        <f>'summary-no-refine'!$G378</f>
        <v>263454</v>
      </c>
      <c r="N377" s="24">
        <f t="shared" si="23"/>
        <v>263.45400000000001</v>
      </c>
      <c r="O377" s="7">
        <f t="shared" si="2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20"/>
        <v>1.5992374114473251</v>
      </c>
      <c r="M378" s="8">
        <f>'summary-no-refine'!$G379</f>
        <v>263460</v>
      </c>
      <c r="N378" s="24">
        <f t="shared" si="23"/>
        <v>263.45999999999998</v>
      </c>
      <c r="O378" s="7">
        <f t="shared" si="2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20"/>
        <v>1.640577491441815</v>
      </c>
      <c r="M379" s="8">
        <f>'summary-no-refine'!$G380</f>
        <v>264721</v>
      </c>
      <c r="N379" s="24">
        <f t="shared" si="23"/>
        <v>264.721</v>
      </c>
      <c r="O379" s="7">
        <f t="shared" si="2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20"/>
        <v>1.5890933620017287</v>
      </c>
      <c r="M380" s="8">
        <f>'summary-no-refine'!$G381</f>
        <v>264801</v>
      </c>
      <c r="N380" s="24">
        <f t="shared" si="23"/>
        <v>264.80099999999999</v>
      </c>
      <c r="O380" s="7">
        <f t="shared" si="2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20"/>
        <v>1.5887886611407844</v>
      </c>
      <c r="M381" s="8">
        <f>'summary-no-refine'!$G382</f>
        <v>264801</v>
      </c>
      <c r="N381" s="24">
        <f t="shared" si="23"/>
        <v>264.80099999999999</v>
      </c>
      <c r="O381" s="7">
        <f t="shared" si="2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20"/>
        <v>1.6321355960770683</v>
      </c>
      <c r="M382" s="8">
        <f>'summary-no-refine'!$G383</f>
        <v>264801</v>
      </c>
      <c r="N382" s="24">
        <f t="shared" si="23"/>
        <v>264.80099999999999</v>
      </c>
      <c r="O382" s="7">
        <f t="shared" si="2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20"/>
        <v>1.6644945329387815</v>
      </c>
      <c r="M383" s="8">
        <f>'summary-no-refine'!$G384</f>
        <v>264801</v>
      </c>
      <c r="N383" s="24">
        <f t="shared" si="23"/>
        <v>264.80099999999999</v>
      </c>
      <c r="O383" s="7">
        <f t="shared" si="2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20"/>
        <v>1.6430658718267503</v>
      </c>
      <c r="M384" s="8">
        <f>'summary-no-refine'!$G385</f>
        <v>264801</v>
      </c>
      <c r="N384" s="24">
        <f t="shared" si="23"/>
        <v>264.80099999999999</v>
      </c>
      <c r="O384" s="7">
        <f t="shared" si="2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20"/>
        <v>1.6322346223721773</v>
      </c>
      <c r="M385" s="8">
        <f>'summary-no-refine'!$G386</f>
        <v>264801</v>
      </c>
      <c r="N385" s="24">
        <f t="shared" si="23"/>
        <v>264.80099999999999</v>
      </c>
      <c r="O385" s="7">
        <f t="shared" si="2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24">C386/K386</f>
        <v>1.6314716841303498</v>
      </c>
      <c r="M386" s="8">
        <f>'summary-no-refine'!$G387</f>
        <v>264801</v>
      </c>
      <c r="N386" s="24">
        <f t="shared" si="23"/>
        <v>264.80099999999999</v>
      </c>
      <c r="O386" s="7">
        <f t="shared" ref="O386:O449" si="2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24"/>
        <v>1.6171910077163232</v>
      </c>
      <c r="M387" s="8">
        <f>'summary-no-refine'!$G388</f>
        <v>264801</v>
      </c>
      <c r="N387" s="24">
        <f t="shared" ref="N387:N450" si="27">M387/1000</f>
        <v>264.80099999999999</v>
      </c>
      <c r="O387" s="7">
        <f t="shared" si="2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24"/>
        <v>1.6156656180147362</v>
      </c>
      <c r="M388" s="8">
        <f>'summary-no-refine'!$G389</f>
        <v>264812</v>
      </c>
      <c r="N388" s="24">
        <f t="shared" si="27"/>
        <v>264.81200000000001</v>
      </c>
      <c r="O388" s="7">
        <f t="shared" si="2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24"/>
        <v>1.5972991549751343</v>
      </c>
      <c r="M389" s="8">
        <f>'summary-no-refine'!$G390</f>
        <v>264812</v>
      </c>
      <c r="N389" s="24">
        <f t="shared" si="27"/>
        <v>264.81200000000001</v>
      </c>
      <c r="O389" s="7">
        <f t="shared" si="2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24"/>
        <v>1.7501553693504492</v>
      </c>
      <c r="M390" s="8">
        <f>'summary-no-refine'!$G391</f>
        <v>254826</v>
      </c>
      <c r="N390" s="24">
        <f t="shared" si="27"/>
        <v>254.82599999999999</v>
      </c>
      <c r="O390" s="7">
        <f t="shared" si="2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24"/>
        <v>1.7574446397553645</v>
      </c>
      <c r="M391" s="8">
        <f>'summary-no-refine'!$G392</f>
        <v>254826</v>
      </c>
      <c r="N391" s="24">
        <f t="shared" si="27"/>
        <v>254.82599999999999</v>
      </c>
      <c r="O391" s="7">
        <f t="shared" si="2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24"/>
        <v>1.675612406163572</v>
      </c>
      <c r="M392" s="8">
        <f>'summary-no-refine'!$G393</f>
        <v>254826</v>
      </c>
      <c r="N392" s="24">
        <f t="shared" si="27"/>
        <v>254.82599999999999</v>
      </c>
      <c r="O392" s="7">
        <f t="shared" si="2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24"/>
        <v>1.7388326784038288</v>
      </c>
      <c r="M393" s="8">
        <f>'summary-no-refine'!$G394</f>
        <v>257491</v>
      </c>
      <c r="N393" s="24">
        <f t="shared" si="27"/>
        <v>257.49099999999999</v>
      </c>
      <c r="O393" s="7">
        <f t="shared" si="2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24"/>
        <v>1.7591950682884303</v>
      </c>
      <c r="M394" s="8">
        <f>'summary-no-refine'!$G395</f>
        <v>257491</v>
      </c>
      <c r="N394" s="24">
        <f t="shared" si="27"/>
        <v>257.49099999999999</v>
      </c>
      <c r="O394" s="7">
        <f t="shared" si="2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24"/>
        <v>1.7324429441549865</v>
      </c>
      <c r="M395" s="8">
        <f>'summary-no-refine'!$G396</f>
        <v>257491</v>
      </c>
      <c r="N395" s="24">
        <f t="shared" si="27"/>
        <v>257.49099999999999</v>
      </c>
      <c r="O395" s="7">
        <f t="shared" si="2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24"/>
        <v>1.7937651119055984</v>
      </c>
      <c r="M396" s="8">
        <f>'summary-no-refine'!$G397</f>
        <v>257157</v>
      </c>
      <c r="N396" s="24">
        <f t="shared" si="27"/>
        <v>257.15699999999998</v>
      </c>
      <c r="O396" s="7">
        <f t="shared" si="2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24"/>
        <v>1.7699836702402807</v>
      </c>
      <c r="M397" s="8">
        <f>'summary-no-refine'!$G398</f>
        <v>257157</v>
      </c>
      <c r="N397" s="24">
        <f t="shared" si="27"/>
        <v>257.15699999999998</v>
      </c>
      <c r="O397" s="7">
        <f t="shared" si="2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24"/>
        <v>1.7441674834042296</v>
      </c>
      <c r="M398" s="8">
        <f>'summary-no-refine'!$G399</f>
        <v>257443</v>
      </c>
      <c r="N398" s="24">
        <f t="shared" si="27"/>
        <v>257.44299999999998</v>
      </c>
      <c r="O398" s="7">
        <f t="shared" si="2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24"/>
        <v>1.5475188832584379</v>
      </c>
      <c r="M399" s="8">
        <f>'summary-no-refine'!$G400</f>
        <v>249493</v>
      </c>
      <c r="N399" s="24">
        <f t="shared" si="27"/>
        <v>249.49299999999999</v>
      </c>
      <c r="O399" s="7">
        <f t="shared" si="2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24"/>
        <v>1.5099580148562817</v>
      </c>
      <c r="M400" s="8">
        <f>'summary-no-refine'!$G401</f>
        <v>249493</v>
      </c>
      <c r="N400" s="24">
        <f t="shared" si="27"/>
        <v>249.49299999999999</v>
      </c>
      <c r="O400" s="7">
        <f t="shared" si="2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24"/>
        <v>1.5575840199158317</v>
      </c>
      <c r="M401" s="8">
        <f>'summary-no-refine'!$G402</f>
        <v>249493</v>
      </c>
      <c r="N401" s="24">
        <f t="shared" si="27"/>
        <v>249.49299999999999</v>
      </c>
      <c r="O401" s="7">
        <f t="shared" si="2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24"/>
        <v>1.5303005438859716</v>
      </c>
      <c r="M402" s="8">
        <f>'summary-no-refine'!$G403</f>
        <v>249493</v>
      </c>
      <c r="N402" s="24">
        <f t="shared" si="27"/>
        <v>249.49299999999999</v>
      </c>
      <c r="O402" s="7">
        <f t="shared" si="2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24"/>
        <v>1.2968612553045462</v>
      </c>
      <c r="M403" s="8">
        <f>'summary-no-refine'!$G404</f>
        <v>283596</v>
      </c>
      <c r="N403" s="24">
        <f t="shared" si="27"/>
        <v>283.596</v>
      </c>
      <c r="O403" s="7">
        <f t="shared" si="2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24"/>
        <v>1.2528415143627318</v>
      </c>
      <c r="M404" s="8">
        <f>'summary-no-refine'!$G405</f>
        <v>283596</v>
      </c>
      <c r="N404" s="24">
        <f t="shared" si="27"/>
        <v>283.596</v>
      </c>
      <c r="O404" s="7">
        <f t="shared" si="2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24"/>
        <v>1.3027206173328056</v>
      </c>
      <c r="M405" s="8">
        <f>'summary-no-refine'!$G406</f>
        <v>283596</v>
      </c>
      <c r="N405" s="24">
        <f t="shared" si="27"/>
        <v>283.596</v>
      </c>
      <c r="O405" s="7">
        <f t="shared" si="2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24"/>
        <v>1.2202494226327947</v>
      </c>
      <c r="M406" s="8">
        <f>'summary-no-refine'!$G407</f>
        <v>283596</v>
      </c>
      <c r="N406" s="24">
        <f t="shared" si="27"/>
        <v>283.596</v>
      </c>
      <c r="O406" s="7">
        <f t="shared" si="2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24"/>
        <v>1.2418791022851938</v>
      </c>
      <c r="M407" s="8">
        <f>'summary-no-refine'!$G408</f>
        <v>283596</v>
      </c>
      <c r="N407" s="24">
        <f t="shared" si="27"/>
        <v>283.596</v>
      </c>
      <c r="O407" s="7">
        <f t="shared" si="2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24"/>
        <v>1.2376357623360517</v>
      </c>
      <c r="M408" s="8">
        <f>'summary-no-refine'!$G409</f>
        <v>283596</v>
      </c>
      <c r="N408" s="24">
        <f t="shared" si="27"/>
        <v>283.596</v>
      </c>
      <c r="O408" s="7">
        <f t="shared" si="2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24"/>
        <v>1.2663651105231715</v>
      </c>
      <c r="M409" s="8">
        <f>'summary-no-refine'!$G410</f>
        <v>285038</v>
      </c>
      <c r="N409" s="24">
        <f t="shared" si="27"/>
        <v>285.03800000000001</v>
      </c>
      <c r="O409" s="7">
        <f t="shared" si="2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24"/>
        <v>1.2608315140557227</v>
      </c>
      <c r="M410" s="8">
        <f>'summary-no-refine'!$G411</f>
        <v>285038</v>
      </c>
      <c r="N410" s="24">
        <f t="shared" si="27"/>
        <v>285.03800000000001</v>
      </c>
      <c r="O410" s="7">
        <f t="shared" si="2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24"/>
        <v>1.2685779058234545</v>
      </c>
      <c r="M411" s="8">
        <f>'summary-no-refine'!$G412</f>
        <v>285038</v>
      </c>
      <c r="N411" s="24">
        <f t="shared" si="27"/>
        <v>285.03800000000001</v>
      </c>
      <c r="O411" s="7">
        <f t="shared" si="2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24"/>
        <v>1.3144211065573772</v>
      </c>
      <c r="M412" s="8">
        <f>'summary-no-refine'!$G413</f>
        <v>280273</v>
      </c>
      <c r="N412" s="24">
        <f t="shared" si="27"/>
        <v>280.27300000000002</v>
      </c>
      <c r="O412" s="7">
        <f t="shared" si="2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24"/>
        <v>1.2850060140229413</v>
      </c>
      <c r="M413" s="8">
        <f>'summary-no-refine'!$G414</f>
        <v>280273</v>
      </c>
      <c r="N413" s="24">
        <f t="shared" si="27"/>
        <v>280.27300000000002</v>
      </c>
      <c r="O413" s="7">
        <f t="shared" si="2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24"/>
        <v>1.3031484762404364</v>
      </c>
      <c r="M414" s="8">
        <f>'summary-no-refine'!$G415</f>
        <v>280273</v>
      </c>
      <c r="N414" s="24">
        <f t="shared" si="27"/>
        <v>280.27300000000002</v>
      </c>
      <c r="O414" s="7">
        <f t="shared" si="2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24"/>
        <v>1.3171652791621626</v>
      </c>
      <c r="M415" s="8">
        <f>'summary-no-refine'!$G416</f>
        <v>225165</v>
      </c>
      <c r="N415" s="24">
        <f t="shared" si="27"/>
        <v>225.16499999999999</v>
      </c>
      <c r="O415" s="7">
        <f t="shared" si="2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24"/>
        <v>1.2989824286755378</v>
      </c>
      <c r="M416" s="8">
        <f>'summary-no-refine'!$G417</f>
        <v>225272</v>
      </c>
      <c r="N416" s="24">
        <f t="shared" si="27"/>
        <v>225.27199999999999</v>
      </c>
      <c r="O416" s="7">
        <f t="shared" si="2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24"/>
        <v>1.0924216796587731</v>
      </c>
      <c r="M417" s="8">
        <f>'summary-no-refine'!$G418</f>
        <v>296529</v>
      </c>
      <c r="N417" s="24">
        <f t="shared" si="27"/>
        <v>296.529</v>
      </c>
      <c r="O417" s="7">
        <f t="shared" si="2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24"/>
        <v>1.1150327408793264</v>
      </c>
      <c r="M418" s="8">
        <f>'summary-no-refine'!$G419</f>
        <v>296497</v>
      </c>
      <c r="N418" s="24">
        <f t="shared" si="27"/>
        <v>296.49700000000001</v>
      </c>
      <c r="O418" s="7">
        <f t="shared" si="2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24"/>
        <v>1.1876870649164304</v>
      </c>
      <c r="M419" s="8">
        <f>'summary-no-refine'!$G420</f>
        <v>264108</v>
      </c>
      <c r="N419" s="24">
        <f t="shared" si="27"/>
        <v>264.108</v>
      </c>
      <c r="O419" s="7">
        <f t="shared" si="2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24"/>
        <v>1.2228476548240088</v>
      </c>
      <c r="M420" s="8">
        <f>'summary-no-refine'!$G421</f>
        <v>263094</v>
      </c>
      <c r="N420" s="24">
        <f t="shared" si="27"/>
        <v>263.09399999999999</v>
      </c>
      <c r="O420" s="7">
        <f t="shared" si="2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24"/>
        <v>1.1846028703868783</v>
      </c>
      <c r="M421" s="8">
        <f>'summary-no-refine'!$G422</f>
        <v>263370</v>
      </c>
      <c r="N421" s="24">
        <f t="shared" si="27"/>
        <v>263.37</v>
      </c>
      <c r="O421" s="7">
        <f t="shared" si="2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24"/>
        <v>1.1748368526290347</v>
      </c>
      <c r="M422" s="8">
        <f>'summary-no-refine'!$G423</f>
        <v>263370</v>
      </c>
      <c r="N422" s="24">
        <f t="shared" si="27"/>
        <v>263.37</v>
      </c>
      <c r="O422" s="7">
        <f t="shared" si="2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24"/>
        <v>1.1833370964100247</v>
      </c>
      <c r="M423" s="8">
        <f>'summary-no-refine'!$G424</f>
        <v>263370</v>
      </c>
      <c r="N423" s="24">
        <f t="shared" si="27"/>
        <v>263.37</v>
      </c>
      <c r="O423" s="7">
        <f t="shared" si="2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24"/>
        <v>1.1647477519691187</v>
      </c>
      <c r="M424" s="8">
        <f>'summary-no-refine'!$G425</f>
        <v>263370</v>
      </c>
      <c r="N424" s="24">
        <f t="shared" si="27"/>
        <v>263.37</v>
      </c>
      <c r="O424" s="7">
        <f t="shared" si="2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24"/>
        <v>1.2370989745037162</v>
      </c>
      <c r="M425" s="8">
        <f>'summary-no-refine'!$G426</f>
        <v>263370</v>
      </c>
      <c r="N425" s="24">
        <f t="shared" si="27"/>
        <v>263.37</v>
      </c>
      <c r="O425" s="7">
        <f t="shared" si="2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24"/>
        <v>1.1429332504606096</v>
      </c>
      <c r="M426" s="8">
        <f>'summary-no-refine'!$G427</f>
        <v>267362</v>
      </c>
      <c r="N426" s="24">
        <f t="shared" si="27"/>
        <v>267.36200000000002</v>
      </c>
      <c r="O426" s="7">
        <f t="shared" si="2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24"/>
        <v>1.2169955009841598</v>
      </c>
      <c r="M427" s="8">
        <f>'summary-no-refine'!$G428</f>
        <v>258765</v>
      </c>
      <c r="N427" s="24">
        <f t="shared" si="27"/>
        <v>258.76499999999999</v>
      </c>
      <c r="O427" s="7">
        <f t="shared" si="2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24"/>
        <v>1.1890482093986106</v>
      </c>
      <c r="M428" s="8">
        <f>'summary-no-refine'!$G429</f>
        <v>258765</v>
      </c>
      <c r="N428" s="24">
        <f t="shared" si="27"/>
        <v>258.76499999999999</v>
      </c>
      <c r="O428" s="7">
        <f t="shared" si="2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24"/>
        <v>1.3180783370471969</v>
      </c>
      <c r="M429" s="8">
        <f>'summary-no-refine'!$G430</f>
        <v>311207</v>
      </c>
      <c r="N429" s="24">
        <f t="shared" si="27"/>
        <v>311.20699999999999</v>
      </c>
      <c r="O429" s="7">
        <f t="shared" si="2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24"/>
        <v>1.3476740322312677</v>
      </c>
      <c r="M430" s="8">
        <f>'summary-no-refine'!$G431</f>
        <v>311207</v>
      </c>
      <c r="N430" s="24">
        <f t="shared" si="27"/>
        <v>311.20699999999999</v>
      </c>
      <c r="O430" s="7">
        <f t="shared" si="2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24"/>
        <v>1.34322977158343</v>
      </c>
      <c r="M431" s="8">
        <f>'summary-no-refine'!$G432</f>
        <v>311204</v>
      </c>
      <c r="N431" s="24">
        <f t="shared" si="27"/>
        <v>311.20400000000001</v>
      </c>
      <c r="O431" s="7">
        <f t="shared" si="2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24"/>
        <v>1.4235874560692077</v>
      </c>
      <c r="M432" s="8">
        <f>'summary-no-refine'!$G433</f>
        <v>232751</v>
      </c>
      <c r="N432" s="24">
        <f t="shared" si="27"/>
        <v>232.751</v>
      </c>
      <c r="O432" s="7">
        <f t="shared" si="2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24"/>
        <v>1.3774151658643443</v>
      </c>
      <c r="M433" s="8">
        <f>'summary-no-refine'!$G434</f>
        <v>232751</v>
      </c>
      <c r="N433" s="24">
        <f t="shared" si="27"/>
        <v>232.751</v>
      </c>
      <c r="O433" s="7">
        <f t="shared" si="2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24"/>
        <v>1.3763695120989992</v>
      </c>
      <c r="M434" s="8">
        <f>'summary-no-refine'!$G435</f>
        <v>232751</v>
      </c>
      <c r="N434" s="24">
        <f t="shared" si="27"/>
        <v>232.751</v>
      </c>
      <c r="O434" s="7">
        <f t="shared" si="2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24"/>
        <v>1.3719351188230857</v>
      </c>
      <c r="M435" s="8">
        <f>'summary-no-refine'!$G436</f>
        <v>232751</v>
      </c>
      <c r="N435" s="24">
        <f t="shared" si="27"/>
        <v>232.751</v>
      </c>
      <c r="O435" s="7">
        <f t="shared" si="2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24"/>
        <v>1.3958592631254934</v>
      </c>
      <c r="M436" s="8">
        <f>'summary-no-refine'!$G437</f>
        <v>232751</v>
      </c>
      <c r="N436" s="24">
        <f t="shared" si="27"/>
        <v>232.751</v>
      </c>
      <c r="O436" s="7">
        <f t="shared" si="2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24"/>
        <v>1.2967490804337733</v>
      </c>
      <c r="M437" s="8">
        <f>'summary-no-refine'!$G438</f>
        <v>248166</v>
      </c>
      <c r="N437" s="24">
        <f t="shared" si="27"/>
        <v>248.166</v>
      </c>
      <c r="O437" s="7">
        <f t="shared" si="2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24"/>
        <v>1.59724382004397</v>
      </c>
      <c r="M438" s="8">
        <f>'summary-no-refine'!$G439</f>
        <v>223074</v>
      </c>
      <c r="N438" s="24">
        <f t="shared" si="27"/>
        <v>223.07400000000001</v>
      </c>
      <c r="O438" s="7">
        <f t="shared" si="2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24"/>
        <v>1.6096941489361702</v>
      </c>
      <c r="M439" s="8">
        <f>'summary-no-refine'!$G440</f>
        <v>224230</v>
      </c>
      <c r="N439" s="24">
        <f t="shared" si="27"/>
        <v>224.23</v>
      </c>
      <c r="O439" s="7">
        <f t="shared" si="2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24"/>
        <v>1.6093771464681157</v>
      </c>
      <c r="M440" s="8">
        <f>'summary-no-refine'!$G441</f>
        <v>224230</v>
      </c>
      <c r="N440" s="24">
        <f t="shared" si="27"/>
        <v>224.23</v>
      </c>
      <c r="O440" s="7">
        <f t="shared" si="2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24"/>
        <v>1.3601337630231325</v>
      </c>
      <c r="M441" s="8">
        <f>'summary-no-refine'!$G442</f>
        <v>254106</v>
      </c>
      <c r="N441" s="24">
        <f t="shared" si="27"/>
        <v>254.10599999999999</v>
      </c>
      <c r="O441" s="7">
        <f t="shared" si="2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24"/>
        <v>1.3383705450147865</v>
      </c>
      <c r="M442" s="8">
        <f>'summary-no-refine'!$G443</f>
        <v>265367</v>
      </c>
      <c r="N442" s="24">
        <f t="shared" si="27"/>
        <v>265.36700000000002</v>
      </c>
      <c r="O442" s="7">
        <f t="shared" si="2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24"/>
        <v>1.3158680972616152</v>
      </c>
      <c r="M443" s="8">
        <f>'summary-no-refine'!$G444</f>
        <v>265367</v>
      </c>
      <c r="N443" s="24">
        <f t="shared" si="27"/>
        <v>265.36700000000002</v>
      </c>
      <c r="O443" s="7">
        <f t="shared" si="2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24"/>
        <v>1.3240844720496894</v>
      </c>
      <c r="M444" s="8">
        <f>'summary-no-refine'!$G445</f>
        <v>265367</v>
      </c>
      <c r="N444" s="24">
        <f t="shared" si="27"/>
        <v>265.36700000000002</v>
      </c>
      <c r="O444" s="7">
        <f t="shared" si="2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24"/>
        <v>1.2242976107090047</v>
      </c>
      <c r="M445" s="8">
        <f>'summary-no-refine'!$G446</f>
        <v>269618</v>
      </c>
      <c r="N445" s="24">
        <f t="shared" si="27"/>
        <v>269.61799999999999</v>
      </c>
      <c r="O445" s="7">
        <f t="shared" si="2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24"/>
        <v>1.2166696786098139</v>
      </c>
      <c r="M446" s="8">
        <f>'summary-no-refine'!$G447</f>
        <v>269618</v>
      </c>
      <c r="N446" s="24">
        <f t="shared" si="27"/>
        <v>269.61799999999999</v>
      </c>
      <c r="O446" s="7">
        <f t="shared" si="2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24"/>
        <v>1.1904136878165028</v>
      </c>
      <c r="M447" s="8">
        <f>'summary-no-refine'!$G448</f>
        <v>276104</v>
      </c>
      <c r="N447" s="24">
        <f t="shared" si="27"/>
        <v>276.10399999999998</v>
      </c>
      <c r="O447" s="7">
        <f t="shared" si="2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24"/>
        <v>1.187316963280018</v>
      </c>
      <c r="M448" s="8">
        <f>'summary-no-refine'!$G449</f>
        <v>276104</v>
      </c>
      <c r="N448" s="24">
        <f t="shared" si="27"/>
        <v>276.10399999999998</v>
      </c>
      <c r="O448" s="7">
        <f t="shared" si="2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24"/>
        <v>1.1880526793137329</v>
      </c>
      <c r="M449" s="8">
        <f>'summary-no-refine'!$G450</f>
        <v>276104</v>
      </c>
      <c r="N449" s="24">
        <f t="shared" si="27"/>
        <v>276.10399999999998</v>
      </c>
      <c r="O449" s="7">
        <f t="shared" si="2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28">C450/K450</f>
        <v>1.4341243592953237</v>
      </c>
      <c r="M450" s="8">
        <f>'summary-no-refine'!$G451</f>
        <v>229887</v>
      </c>
      <c r="N450" s="24">
        <f t="shared" si="27"/>
        <v>229.887</v>
      </c>
      <c r="O450" s="7">
        <f t="shared" ref="O450:O513" si="2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28"/>
        <v>1.2422222399629574</v>
      </c>
      <c r="M451" s="8">
        <f>'summary-no-refine'!$G452</f>
        <v>308059</v>
      </c>
      <c r="N451" s="24">
        <f t="shared" ref="N451:N514" si="31">M451/1000</f>
        <v>308.05900000000003</v>
      </c>
      <c r="O451" s="7">
        <f t="shared" si="2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28"/>
        <v>1.2204327249219866</v>
      </c>
      <c r="M452" s="8">
        <f>'summary-no-refine'!$G453</f>
        <v>308059</v>
      </c>
      <c r="N452" s="24">
        <f t="shared" si="31"/>
        <v>308.05900000000003</v>
      </c>
      <c r="O452" s="7">
        <f t="shared" si="2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28"/>
        <v>1.219287070643944</v>
      </c>
      <c r="M453" s="8">
        <f>'summary-no-refine'!$G454</f>
        <v>308059</v>
      </c>
      <c r="N453" s="24">
        <f t="shared" si="31"/>
        <v>308.05900000000003</v>
      </c>
      <c r="O453" s="7">
        <f t="shared" si="2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28"/>
        <v>1.2636001407263773</v>
      </c>
      <c r="M454" s="8">
        <f>'summary-no-refine'!$G455</f>
        <v>306611</v>
      </c>
      <c r="N454" s="24">
        <f t="shared" si="31"/>
        <v>306.61099999999999</v>
      </c>
      <c r="O454" s="7">
        <f t="shared" si="2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28"/>
        <v>1.2450709583512523</v>
      </c>
      <c r="M455" s="8">
        <f>'summary-no-refine'!$G456</f>
        <v>306611</v>
      </c>
      <c r="N455" s="24">
        <f t="shared" si="31"/>
        <v>306.61099999999999</v>
      </c>
      <c r="O455" s="7">
        <f t="shared" si="2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28"/>
        <v>1.2566395248432418</v>
      </c>
      <c r="M456" s="8">
        <f>'summary-no-refine'!$G457</f>
        <v>306611</v>
      </c>
      <c r="N456" s="24">
        <f t="shared" si="31"/>
        <v>306.61099999999999</v>
      </c>
      <c r="O456" s="7">
        <f t="shared" si="2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28"/>
        <v>1.2109541503917856</v>
      </c>
      <c r="M457" s="8">
        <f>'summary-no-refine'!$G458</f>
        <v>306611</v>
      </c>
      <c r="N457" s="24">
        <f t="shared" si="31"/>
        <v>306.61099999999999</v>
      </c>
      <c r="O457" s="7">
        <f t="shared" si="2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28"/>
        <v>1.2415598586388288</v>
      </c>
      <c r="M458" s="8">
        <f>'summary-no-refine'!$G459</f>
        <v>306466</v>
      </c>
      <c r="N458" s="24">
        <f t="shared" si="31"/>
        <v>306.46600000000001</v>
      </c>
      <c r="O458" s="7">
        <f t="shared" si="2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28"/>
        <v>1.239908082434521</v>
      </c>
      <c r="M459" s="8">
        <f>'summary-no-refine'!$G460</f>
        <v>306466</v>
      </c>
      <c r="N459" s="24">
        <f t="shared" si="31"/>
        <v>306.46600000000001</v>
      </c>
      <c r="O459" s="7">
        <f t="shared" si="2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28"/>
        <v>1.2602629864162671</v>
      </c>
      <c r="M460" s="8">
        <f>'summary-no-refine'!$G461</f>
        <v>306466</v>
      </c>
      <c r="N460" s="24">
        <f t="shared" si="31"/>
        <v>306.46600000000001</v>
      </c>
      <c r="O460" s="7">
        <f t="shared" si="2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28"/>
        <v>1.1891851247126561</v>
      </c>
      <c r="M461" s="8">
        <f>'summary-no-refine'!$G462</f>
        <v>257604</v>
      </c>
      <c r="N461" s="24">
        <f t="shared" si="31"/>
        <v>257.60399999999998</v>
      </c>
      <c r="O461" s="7">
        <f t="shared" si="2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28"/>
        <v>1.2442696011004126</v>
      </c>
      <c r="M462" s="8">
        <f>'summary-no-refine'!$G463</f>
        <v>257604</v>
      </c>
      <c r="N462" s="24">
        <f t="shared" si="31"/>
        <v>257.60399999999998</v>
      </c>
      <c r="O462" s="7">
        <f t="shared" si="2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28"/>
        <v>1.1653601572436121</v>
      </c>
      <c r="M463" s="8">
        <f>'summary-no-refine'!$G464</f>
        <v>257542</v>
      </c>
      <c r="N463" s="24">
        <f t="shared" si="31"/>
        <v>257.54199999999997</v>
      </c>
      <c r="O463" s="7">
        <f t="shared" si="2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28"/>
        <v>1.1080069479464336</v>
      </c>
      <c r="M464" s="8">
        <f>'summary-no-refine'!$G465</f>
        <v>257542</v>
      </c>
      <c r="N464" s="24">
        <f t="shared" si="31"/>
        <v>257.54199999999997</v>
      </c>
      <c r="O464" s="7">
        <f t="shared" si="2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28"/>
        <v>1.165236503074657</v>
      </c>
      <c r="M465" s="8">
        <f>'summary-no-refine'!$G466</f>
        <v>257542</v>
      </c>
      <c r="N465" s="24">
        <f t="shared" si="31"/>
        <v>257.54199999999997</v>
      </c>
      <c r="O465" s="7">
        <f t="shared" si="2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28"/>
        <v>1.1838368877214502</v>
      </c>
      <c r="M466" s="8">
        <f>'summary-no-refine'!$G467</f>
        <v>256625</v>
      </c>
      <c r="N466" s="24">
        <f t="shared" si="31"/>
        <v>256.625</v>
      </c>
      <c r="O466" s="7">
        <f t="shared" si="2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28"/>
        <v>1.1363266307560196</v>
      </c>
      <c r="M467" s="8">
        <f>'summary-no-refine'!$G468</f>
        <v>256625</v>
      </c>
      <c r="N467" s="24">
        <f t="shared" si="31"/>
        <v>256.625</v>
      </c>
      <c r="O467" s="7">
        <f t="shared" si="2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28"/>
        <v>1.153803448822823</v>
      </c>
      <c r="M468" s="8">
        <f>'summary-no-refine'!$G469</f>
        <v>256625</v>
      </c>
      <c r="N468" s="24">
        <f t="shared" si="31"/>
        <v>256.625</v>
      </c>
      <c r="O468" s="7">
        <f t="shared" si="2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28"/>
        <v>1.3975168853875053</v>
      </c>
      <c r="M469" s="8">
        <f>'summary-no-refine'!$G470</f>
        <v>265016</v>
      </c>
      <c r="N469" s="24">
        <f t="shared" si="31"/>
        <v>265.01600000000002</v>
      </c>
      <c r="O469" s="7">
        <f t="shared" si="2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28"/>
        <v>1.3546757061195269</v>
      </c>
      <c r="M470" s="8">
        <f>'summary-no-refine'!$G471</f>
        <v>264057</v>
      </c>
      <c r="N470" s="24">
        <f t="shared" si="31"/>
        <v>264.05700000000002</v>
      </c>
      <c r="O470" s="7">
        <f t="shared" si="2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28"/>
        <v>1.4357090217774406</v>
      </c>
      <c r="M471" s="8">
        <f>'summary-no-refine'!$G472</f>
        <v>263909</v>
      </c>
      <c r="N471" s="24">
        <f t="shared" si="31"/>
        <v>263.90899999999999</v>
      </c>
      <c r="O471" s="7">
        <f t="shared" si="2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28"/>
        <v>1.3602771126256115</v>
      </c>
      <c r="M472" s="8">
        <f>'summary-no-refine'!$G473</f>
        <v>263052</v>
      </c>
      <c r="N472" s="24">
        <f t="shared" si="31"/>
        <v>263.05200000000002</v>
      </c>
      <c r="O472" s="7">
        <f t="shared" si="2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28"/>
        <v>1.4689534220634597</v>
      </c>
      <c r="M473" s="8">
        <f>'summary-no-refine'!$G474</f>
        <v>264966</v>
      </c>
      <c r="N473" s="24">
        <f t="shared" si="31"/>
        <v>264.96600000000001</v>
      </c>
      <c r="O473" s="7">
        <f t="shared" si="2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28"/>
        <v>1.4514529384732122</v>
      </c>
      <c r="M474" s="8">
        <f>'summary-no-refine'!$G475</f>
        <v>265106</v>
      </c>
      <c r="N474" s="24">
        <f t="shared" si="31"/>
        <v>265.10599999999999</v>
      </c>
      <c r="O474" s="7">
        <f t="shared" si="2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28"/>
        <v>1.325963181795986</v>
      </c>
      <c r="M475" s="8">
        <f>'summary-no-refine'!$G476</f>
        <v>270606</v>
      </c>
      <c r="N475" s="24">
        <f t="shared" si="31"/>
        <v>270.60599999999999</v>
      </c>
      <c r="O475" s="7">
        <f t="shared" si="2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28"/>
        <v>1.3540071787788295</v>
      </c>
      <c r="M476" s="8">
        <f>'summary-no-refine'!$G477</f>
        <v>270606</v>
      </c>
      <c r="N476" s="24">
        <f t="shared" si="31"/>
        <v>270.60599999999999</v>
      </c>
      <c r="O476" s="7">
        <f t="shared" si="2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28"/>
        <v>1.3352545275427437</v>
      </c>
      <c r="M477" s="8">
        <f>'summary-no-refine'!$G478</f>
        <v>272802</v>
      </c>
      <c r="N477" s="24">
        <f t="shared" si="31"/>
        <v>272.80200000000002</v>
      </c>
      <c r="O477" s="7">
        <f t="shared" si="2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28"/>
        <v>1.5024691235356655</v>
      </c>
      <c r="M478" s="8">
        <f>'summary-no-refine'!$G479</f>
        <v>263690</v>
      </c>
      <c r="N478" s="24">
        <f t="shared" si="31"/>
        <v>263.69</v>
      </c>
      <c r="O478" s="7">
        <f t="shared" si="2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28"/>
        <v>1.4905960558933438</v>
      </c>
      <c r="M479" s="8">
        <f>'summary-no-refine'!$G480</f>
        <v>231411</v>
      </c>
      <c r="N479" s="24">
        <f t="shared" si="31"/>
        <v>231.411</v>
      </c>
      <c r="O479" s="7">
        <f t="shared" si="2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28"/>
        <v>1.5195378258429832</v>
      </c>
      <c r="M480" s="8">
        <f>'summary-no-refine'!$G481</f>
        <v>231411</v>
      </c>
      <c r="N480" s="24">
        <f t="shared" si="31"/>
        <v>231.411</v>
      </c>
      <c r="O480" s="7">
        <f t="shared" si="2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28"/>
        <v>1.4581363447076403</v>
      </c>
      <c r="M481" s="8">
        <f>'summary-no-refine'!$G482</f>
        <v>231411</v>
      </c>
      <c r="N481" s="24">
        <f t="shared" si="31"/>
        <v>231.411</v>
      </c>
      <c r="O481" s="7">
        <f t="shared" si="2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28"/>
        <v>1.430764915361725</v>
      </c>
      <c r="M482" s="8">
        <f>'summary-no-refine'!$G483</f>
        <v>231411</v>
      </c>
      <c r="N482" s="24">
        <f t="shared" si="31"/>
        <v>231.411</v>
      </c>
      <c r="O482" s="7">
        <f t="shared" si="2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28"/>
        <v>1.6346156142886148</v>
      </c>
      <c r="M483" s="8">
        <f>'summary-no-refine'!$G484</f>
        <v>240224</v>
      </c>
      <c r="N483" s="24">
        <f t="shared" si="31"/>
        <v>240.22399999999999</v>
      </c>
      <c r="O483" s="7">
        <f t="shared" si="2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28"/>
        <v>1.605964376104293</v>
      </c>
      <c r="M484" s="8">
        <f>'summary-no-refine'!$G485</f>
        <v>240224</v>
      </c>
      <c r="N484" s="24">
        <f t="shared" si="31"/>
        <v>240.22399999999999</v>
      </c>
      <c r="O484" s="7">
        <f t="shared" si="2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28"/>
        <v>1.6443825100541516</v>
      </c>
      <c r="M485" s="8">
        <f>'summary-no-refine'!$G486</f>
        <v>240224</v>
      </c>
      <c r="N485" s="24">
        <f t="shared" si="31"/>
        <v>240.22399999999999</v>
      </c>
      <c r="O485" s="7">
        <f t="shared" si="2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28"/>
        <v>1.6005665048081499</v>
      </c>
      <c r="M486" s="8">
        <f>'summary-no-refine'!$G487</f>
        <v>239875</v>
      </c>
      <c r="N486" s="24">
        <f t="shared" si="31"/>
        <v>239.875</v>
      </c>
      <c r="O486" s="7">
        <f t="shared" si="2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28"/>
        <v>1.6464204066899291</v>
      </c>
      <c r="M487" s="8">
        <f>'summary-no-refine'!$G488</f>
        <v>239875</v>
      </c>
      <c r="N487" s="24">
        <f t="shared" si="31"/>
        <v>239.875</v>
      </c>
      <c r="O487" s="7">
        <f t="shared" si="2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28"/>
        <v>1.5951825767887791</v>
      </c>
      <c r="M488" s="8">
        <f>'summary-no-refine'!$G489</f>
        <v>239753</v>
      </c>
      <c r="N488" s="24">
        <f t="shared" si="31"/>
        <v>239.75299999999999</v>
      </c>
      <c r="O488" s="7">
        <f t="shared" si="2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28"/>
        <v>1.6102744310575636</v>
      </c>
      <c r="M489" s="8">
        <f>'summary-no-refine'!$G490</f>
        <v>239863</v>
      </c>
      <c r="N489" s="24">
        <f t="shared" si="31"/>
        <v>239.863</v>
      </c>
      <c r="O489" s="7">
        <f t="shared" si="2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28"/>
        <v>1.5990987201826592</v>
      </c>
      <c r="M490" s="8">
        <f>'summary-no-refine'!$G491</f>
        <v>239863</v>
      </c>
      <c r="N490" s="24">
        <f t="shared" si="31"/>
        <v>239.863</v>
      </c>
      <c r="O490" s="7">
        <f t="shared" si="2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28"/>
        <v>1.4596287376454398</v>
      </c>
      <c r="M491" s="8">
        <f>'summary-no-refine'!$G492</f>
        <v>312743</v>
      </c>
      <c r="N491" s="24">
        <f t="shared" si="31"/>
        <v>312.74299999999999</v>
      </c>
      <c r="O491" s="7">
        <f t="shared" si="2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28"/>
        <v>1.2510895697708884</v>
      </c>
      <c r="M492" s="8">
        <f>'summary-no-refine'!$G493</f>
        <v>263510</v>
      </c>
      <c r="N492" s="24">
        <f t="shared" si="31"/>
        <v>263.51</v>
      </c>
      <c r="O492" s="7">
        <f t="shared" si="2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28"/>
        <v>1.2582362472031479</v>
      </c>
      <c r="M493" s="8">
        <f>'summary-no-refine'!$G494</f>
        <v>263516</v>
      </c>
      <c r="N493" s="24">
        <f t="shared" si="31"/>
        <v>263.51600000000002</v>
      </c>
      <c r="O493" s="7">
        <f t="shared" si="2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28"/>
        <v>1.2878158159971915</v>
      </c>
      <c r="M494" s="8">
        <f>'summary-no-refine'!$G495</f>
        <v>263516</v>
      </c>
      <c r="N494" s="24">
        <f t="shared" si="31"/>
        <v>263.51600000000002</v>
      </c>
      <c r="O494" s="7">
        <f t="shared" si="2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28"/>
        <v>1.2792944381488731</v>
      </c>
      <c r="M495" s="8">
        <f>'summary-no-refine'!$G496</f>
        <v>263516</v>
      </c>
      <c r="N495" s="24">
        <f t="shared" si="31"/>
        <v>263.51600000000002</v>
      </c>
      <c r="O495" s="7">
        <f t="shared" si="2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28"/>
        <v>1.2688237106143285</v>
      </c>
      <c r="M496" s="8">
        <f>'summary-no-refine'!$G497</f>
        <v>263516</v>
      </c>
      <c r="N496" s="24">
        <f t="shared" si="31"/>
        <v>263.51600000000002</v>
      </c>
      <c r="O496" s="7">
        <f t="shared" si="2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28"/>
        <v>1.2755723610369514</v>
      </c>
      <c r="M497" s="8">
        <f>'summary-no-refine'!$G498</f>
        <v>263752</v>
      </c>
      <c r="N497" s="24">
        <f t="shared" si="31"/>
        <v>263.75200000000001</v>
      </c>
      <c r="O497" s="7">
        <f t="shared" si="2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28"/>
        <v>1.283533422261746</v>
      </c>
      <c r="M498" s="8">
        <f>'summary-no-refine'!$G499</f>
        <v>263752</v>
      </c>
      <c r="N498" s="24">
        <f t="shared" si="31"/>
        <v>263.75200000000001</v>
      </c>
      <c r="O498" s="7">
        <f t="shared" si="2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28"/>
        <v>1.2661841177507491</v>
      </c>
      <c r="M499" s="8">
        <f>'summary-no-refine'!$G500</f>
        <v>263752</v>
      </c>
      <c r="N499" s="24">
        <f t="shared" si="31"/>
        <v>263.75200000000001</v>
      </c>
      <c r="O499" s="7">
        <f t="shared" si="2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28"/>
        <v>1.2898390365487198</v>
      </c>
      <c r="M500" s="8">
        <f>'summary-no-refine'!$G501</f>
        <v>263752</v>
      </c>
      <c r="N500" s="24">
        <f t="shared" si="31"/>
        <v>263.75200000000001</v>
      </c>
      <c r="O500" s="7">
        <f t="shared" si="2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28"/>
        <v>1.3023045639403525</v>
      </c>
      <c r="M501" s="8">
        <f>'summary-no-refine'!$G502</f>
        <v>263752</v>
      </c>
      <c r="N501" s="24">
        <f t="shared" si="31"/>
        <v>263.75200000000001</v>
      </c>
      <c r="O501" s="7">
        <f t="shared" si="2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28"/>
        <v>1.3042041812075396</v>
      </c>
      <c r="M502" s="8">
        <f>'summary-no-refine'!$G503</f>
        <v>263752</v>
      </c>
      <c r="N502" s="24">
        <f t="shared" si="31"/>
        <v>263.75200000000001</v>
      </c>
      <c r="O502" s="7">
        <f t="shared" si="2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28"/>
        <v>1.3079131628820118</v>
      </c>
      <c r="M503" s="8">
        <f>'summary-no-refine'!$G504</f>
        <v>263516</v>
      </c>
      <c r="N503" s="24">
        <f t="shared" si="31"/>
        <v>263.51600000000002</v>
      </c>
      <c r="O503" s="7">
        <f t="shared" si="2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28"/>
        <v>1.2835151515151515</v>
      </c>
      <c r="M504" s="8">
        <f>'summary-no-refine'!$G505</f>
        <v>263516</v>
      </c>
      <c r="N504" s="24">
        <f t="shared" si="31"/>
        <v>263.51600000000002</v>
      </c>
      <c r="O504" s="7">
        <f t="shared" si="2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28"/>
        <v>1.2972728447718753</v>
      </c>
      <c r="M505" s="8">
        <f>'summary-no-refine'!$G506</f>
        <v>263516</v>
      </c>
      <c r="N505" s="24">
        <f t="shared" si="31"/>
        <v>263.51600000000002</v>
      </c>
      <c r="O505" s="7">
        <f t="shared" si="2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28"/>
        <v>1.2763737177710008</v>
      </c>
      <c r="M506" s="8">
        <f>'summary-no-refine'!$G507</f>
        <v>263516</v>
      </c>
      <c r="N506" s="24">
        <f t="shared" si="31"/>
        <v>263.51600000000002</v>
      </c>
      <c r="O506" s="7">
        <f t="shared" si="2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28"/>
        <v>1.229660487846886</v>
      </c>
      <c r="M507" s="8">
        <f>'summary-no-refine'!$G508</f>
        <v>263516</v>
      </c>
      <c r="N507" s="24">
        <f t="shared" si="31"/>
        <v>263.51600000000002</v>
      </c>
      <c r="O507" s="7">
        <f t="shared" si="2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28"/>
        <v>1.2866232794900705</v>
      </c>
      <c r="M508" s="8">
        <f>'summary-no-refine'!$G509</f>
        <v>263516</v>
      </c>
      <c r="N508" s="24">
        <f t="shared" si="31"/>
        <v>263.51600000000002</v>
      </c>
      <c r="O508" s="7">
        <f t="shared" si="2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28"/>
        <v>1.2517326129796515</v>
      </c>
      <c r="M509" s="8">
        <f>'summary-no-refine'!$G510</f>
        <v>264141</v>
      </c>
      <c r="N509" s="24">
        <f t="shared" si="31"/>
        <v>264.14100000000002</v>
      </c>
      <c r="O509" s="7">
        <f t="shared" si="2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28"/>
        <v>1.2654150287960508</v>
      </c>
      <c r="M510" s="8">
        <f>'summary-no-refine'!$G511</f>
        <v>264173</v>
      </c>
      <c r="N510" s="24">
        <f t="shared" si="31"/>
        <v>264.173</v>
      </c>
      <c r="O510" s="7">
        <f t="shared" si="2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28"/>
        <v>1.3016022513219707</v>
      </c>
      <c r="M511" s="8">
        <f>'summary-no-refine'!$G512</f>
        <v>264173</v>
      </c>
      <c r="N511" s="24">
        <f t="shared" si="31"/>
        <v>264.173</v>
      </c>
      <c r="O511" s="7">
        <f t="shared" si="2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28"/>
        <v>1.2970166619103023</v>
      </c>
      <c r="M512" s="8">
        <f>'summary-no-refine'!$G513</f>
        <v>264173</v>
      </c>
      <c r="N512" s="24">
        <f t="shared" si="31"/>
        <v>264.173</v>
      </c>
      <c r="O512" s="7">
        <f t="shared" si="2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28"/>
        <v>1.2732100817833913</v>
      </c>
      <c r="M513" s="8">
        <f>'summary-no-refine'!$G514</f>
        <v>264173</v>
      </c>
      <c r="N513" s="24">
        <f t="shared" si="31"/>
        <v>264.173</v>
      </c>
      <c r="O513" s="7">
        <f t="shared" si="2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32">C514/K514</f>
        <v>1.31250489652934</v>
      </c>
      <c r="M514" s="8">
        <f>'summary-no-refine'!$G515</f>
        <v>264173</v>
      </c>
      <c r="N514" s="24">
        <f t="shared" si="31"/>
        <v>264.173</v>
      </c>
      <c r="O514" s="7">
        <f t="shared" ref="O514:O577" si="3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32"/>
        <v>1.2715902188828649</v>
      </c>
      <c r="M515" s="8">
        <f>'summary-no-refine'!$G516</f>
        <v>264069</v>
      </c>
      <c r="N515" s="24">
        <f t="shared" ref="N515:N578" si="35">M515/1000</f>
        <v>264.06900000000002</v>
      </c>
      <c r="O515" s="7">
        <f t="shared" si="3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32"/>
        <v>1.3217745016517968</v>
      </c>
      <c r="M516" s="8">
        <f>'summary-no-refine'!$G517</f>
        <v>264317</v>
      </c>
      <c r="N516" s="24">
        <f t="shared" si="35"/>
        <v>264.31700000000001</v>
      </c>
      <c r="O516" s="7">
        <f t="shared" si="3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32"/>
        <v>1.3069558549676852</v>
      </c>
      <c r="M517" s="8">
        <f>'summary-no-refine'!$G518</f>
        <v>264317</v>
      </c>
      <c r="N517" s="24">
        <f t="shared" si="35"/>
        <v>264.31700000000001</v>
      </c>
      <c r="O517" s="7">
        <f t="shared" si="3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32"/>
        <v>1.342996189154676</v>
      </c>
      <c r="M518" s="8">
        <f>'summary-no-refine'!$G519</f>
        <v>275778</v>
      </c>
      <c r="N518" s="24">
        <f t="shared" si="35"/>
        <v>275.77800000000002</v>
      </c>
      <c r="O518" s="7">
        <f t="shared" si="3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32"/>
        <v>1.3400976213529241</v>
      </c>
      <c r="M519" s="8">
        <f>'summary-no-refine'!$G520</f>
        <v>275778</v>
      </c>
      <c r="N519" s="24">
        <f t="shared" si="35"/>
        <v>275.77800000000002</v>
      </c>
      <c r="O519" s="7">
        <f t="shared" si="3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32"/>
        <v>1.3404709147010707</v>
      </c>
      <c r="M520" s="8">
        <f>'summary-no-refine'!$G521</f>
        <v>275778</v>
      </c>
      <c r="N520" s="24">
        <f t="shared" si="35"/>
        <v>275.77800000000002</v>
      </c>
      <c r="O520" s="7">
        <f t="shared" si="3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32"/>
        <v>1.3180252583237657</v>
      </c>
      <c r="M521" s="8">
        <f>'summary-no-refine'!$G522</f>
        <v>275778</v>
      </c>
      <c r="N521" s="24">
        <f t="shared" si="35"/>
        <v>275.77800000000002</v>
      </c>
      <c r="O521" s="7">
        <f t="shared" si="3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32"/>
        <v>1.1828164130225389</v>
      </c>
      <c r="M522" s="8">
        <f>'summary-no-refine'!$G523</f>
        <v>331366</v>
      </c>
      <c r="N522" s="24">
        <f t="shared" si="35"/>
        <v>331.36599999999999</v>
      </c>
      <c r="O522" s="7">
        <f t="shared" si="3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32"/>
        <v>1.0982767241091964</v>
      </c>
      <c r="M523" s="8">
        <f>'summary-no-refine'!$G524</f>
        <v>331366</v>
      </c>
      <c r="N523" s="24">
        <f t="shared" si="35"/>
        <v>331.36599999999999</v>
      </c>
      <c r="O523" s="7">
        <f t="shared" si="3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32"/>
        <v>1.1831154684095861</v>
      </c>
      <c r="M524" s="8">
        <f>'summary-no-refine'!$G525</f>
        <v>331366</v>
      </c>
      <c r="N524" s="24">
        <f t="shared" si="35"/>
        <v>331.36599999999999</v>
      </c>
      <c r="O524" s="7">
        <f t="shared" si="3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32"/>
        <v>1.1709379615952731</v>
      </c>
      <c r="M525" s="8">
        <f>'summary-no-refine'!$G526</f>
        <v>331366</v>
      </c>
      <c r="N525" s="24">
        <f t="shared" si="35"/>
        <v>331.36599999999999</v>
      </c>
      <c r="O525" s="7">
        <f t="shared" si="3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32"/>
        <v>1.6003819885403439</v>
      </c>
      <c r="M526" s="8">
        <f>'summary-no-refine'!$G527</f>
        <v>257174</v>
      </c>
      <c r="N526" s="24">
        <f t="shared" si="35"/>
        <v>257.17399999999998</v>
      </c>
      <c r="O526" s="7">
        <f t="shared" si="3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32"/>
        <v>1.5342337742410959</v>
      </c>
      <c r="M527" s="8">
        <f>'summary-no-refine'!$G528</f>
        <v>257174</v>
      </c>
      <c r="N527" s="24">
        <f t="shared" si="35"/>
        <v>257.17399999999998</v>
      </c>
      <c r="O527" s="7">
        <f t="shared" si="3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32"/>
        <v>1.5770538856232921</v>
      </c>
      <c r="M528" s="8">
        <f>'summary-no-refine'!$G529</f>
        <v>257174</v>
      </c>
      <c r="N528" s="24">
        <f t="shared" si="35"/>
        <v>257.17399999999998</v>
      </c>
      <c r="O528" s="7">
        <f t="shared" si="3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32"/>
        <v>1.6501410639080836</v>
      </c>
      <c r="M529" s="8">
        <f>'summary-no-refine'!$G530</f>
        <v>258301</v>
      </c>
      <c r="N529" s="24">
        <f t="shared" si="35"/>
        <v>258.30099999999999</v>
      </c>
      <c r="O529" s="7">
        <f t="shared" si="3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32"/>
        <v>1.6220190159505377</v>
      </c>
      <c r="M530" s="8">
        <f>'summary-no-refine'!$G531</f>
        <v>258214</v>
      </c>
      <c r="N530" s="24">
        <f t="shared" si="35"/>
        <v>258.214</v>
      </c>
      <c r="O530" s="7">
        <f t="shared" si="3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32"/>
        <v>1.5992357390482193</v>
      </c>
      <c r="M531" s="8">
        <f>'summary-no-refine'!$G532</f>
        <v>258214</v>
      </c>
      <c r="N531" s="24">
        <f t="shared" si="35"/>
        <v>258.214</v>
      </c>
      <c r="O531" s="7">
        <f t="shared" si="3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32"/>
        <v>1.6122162205258017</v>
      </c>
      <c r="M532" s="8">
        <f>'summary-no-refine'!$G533</f>
        <v>258214</v>
      </c>
      <c r="N532" s="24">
        <f t="shared" si="35"/>
        <v>258.214</v>
      </c>
      <c r="O532" s="7">
        <f t="shared" si="3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32"/>
        <v>1.6225897815810428</v>
      </c>
      <c r="M533" s="8">
        <f>'summary-no-refine'!$G534</f>
        <v>258214</v>
      </c>
      <c r="N533" s="24">
        <f t="shared" si="35"/>
        <v>258.214</v>
      </c>
      <c r="O533" s="7">
        <f t="shared" si="3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32"/>
        <v>1.5926975259377494</v>
      </c>
      <c r="M534" s="8">
        <f>'summary-no-refine'!$G535</f>
        <v>258214</v>
      </c>
      <c r="N534" s="24">
        <f t="shared" si="35"/>
        <v>258.214</v>
      </c>
      <c r="O534" s="7">
        <f t="shared" si="3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32"/>
        <v>1.6701695523269924</v>
      </c>
      <c r="M535" s="8">
        <f>'summary-no-refine'!$G536</f>
        <v>256455</v>
      </c>
      <c r="N535" s="24">
        <f t="shared" si="35"/>
        <v>256.45499999999998</v>
      </c>
      <c r="O535" s="7">
        <f t="shared" si="3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32"/>
        <v>1.5232837028188753</v>
      </c>
      <c r="M536" s="8">
        <f>'summary-no-refine'!$G537</f>
        <v>264829</v>
      </c>
      <c r="N536" s="24">
        <f t="shared" si="35"/>
        <v>264.82900000000001</v>
      </c>
      <c r="O536" s="7">
        <f t="shared" si="3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32"/>
        <v>1.5051210955183343</v>
      </c>
      <c r="M537" s="8">
        <f>'summary-no-refine'!$G538</f>
        <v>264829</v>
      </c>
      <c r="N537" s="24">
        <f t="shared" si="35"/>
        <v>264.82900000000001</v>
      </c>
      <c r="O537" s="7">
        <f t="shared" si="3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32"/>
        <v>1.3039451114922813</v>
      </c>
      <c r="M538" s="8">
        <f>'summary-no-refine'!$G539</f>
        <v>303799</v>
      </c>
      <c r="N538" s="24">
        <f t="shared" si="35"/>
        <v>303.79899999999998</v>
      </c>
      <c r="O538" s="7">
        <f t="shared" si="3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32"/>
        <v>1.3203955559812279</v>
      </c>
      <c r="M539" s="8">
        <f>'summary-no-refine'!$G540</f>
        <v>304500</v>
      </c>
      <c r="N539" s="24">
        <f t="shared" si="35"/>
        <v>304.5</v>
      </c>
      <c r="O539" s="7">
        <f t="shared" si="3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32"/>
        <v>1.3063882004375591</v>
      </c>
      <c r="M540" s="8">
        <f>'summary-no-refine'!$G541</f>
        <v>304500</v>
      </c>
      <c r="N540" s="24">
        <f t="shared" si="35"/>
        <v>304.5</v>
      </c>
      <c r="O540" s="7">
        <f t="shared" si="3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32"/>
        <v>1.315594763801935</v>
      </c>
      <c r="M541" s="8">
        <f>'summary-no-refine'!$G542</f>
        <v>304490</v>
      </c>
      <c r="N541" s="24">
        <f t="shared" si="35"/>
        <v>304.49</v>
      </c>
      <c r="O541" s="7">
        <f t="shared" si="3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32"/>
        <v>1.2577851867287164</v>
      </c>
      <c r="M542" s="8">
        <f>'summary-no-refine'!$G543</f>
        <v>304490</v>
      </c>
      <c r="N542" s="24">
        <f t="shared" si="35"/>
        <v>304.49</v>
      </c>
      <c r="O542" s="7">
        <f t="shared" si="3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32"/>
        <v>1.2632033137728684</v>
      </c>
      <c r="M543" s="8">
        <f>'summary-no-refine'!$G544</f>
        <v>304490</v>
      </c>
      <c r="N543" s="24">
        <f t="shared" si="35"/>
        <v>304.49</v>
      </c>
      <c r="O543" s="7">
        <f t="shared" si="3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32"/>
        <v>1.2815293065225002</v>
      </c>
      <c r="M544" s="8">
        <f>'summary-no-refine'!$G545</f>
        <v>304490</v>
      </c>
      <c r="N544" s="24">
        <f t="shared" si="35"/>
        <v>304.49</v>
      </c>
      <c r="O544" s="7">
        <f t="shared" si="3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32"/>
        <v>1.3234140304616158</v>
      </c>
      <c r="M545" s="8">
        <f>'summary-no-refine'!$G546</f>
        <v>304614</v>
      </c>
      <c r="N545" s="24">
        <f t="shared" si="35"/>
        <v>304.61399999999998</v>
      </c>
      <c r="O545" s="7">
        <f t="shared" si="3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32"/>
        <v>1.3083027313275228</v>
      </c>
      <c r="M546" s="8">
        <f>'summary-no-refine'!$G547</f>
        <v>304614</v>
      </c>
      <c r="N546" s="24">
        <f t="shared" si="35"/>
        <v>304.61399999999998</v>
      </c>
      <c r="O546" s="7">
        <f t="shared" si="3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32"/>
        <v>1.31184159310925</v>
      </c>
      <c r="M547" s="8">
        <f>'summary-no-refine'!$G548</f>
        <v>241038</v>
      </c>
      <c r="N547" s="24">
        <f t="shared" si="35"/>
        <v>241.03800000000001</v>
      </c>
      <c r="O547" s="7">
        <f t="shared" si="3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32"/>
        <v>1.3483937958336036</v>
      </c>
      <c r="M548" s="8">
        <f>'summary-no-refine'!$G549</f>
        <v>241038</v>
      </c>
      <c r="N548" s="24">
        <f t="shared" si="35"/>
        <v>241.03800000000001</v>
      </c>
      <c r="O548" s="7">
        <f t="shared" si="3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32"/>
        <v>1.3112789299669372</v>
      </c>
      <c r="M549" s="8">
        <f>'summary-no-refine'!$G550</f>
        <v>241038</v>
      </c>
      <c r="N549" s="24">
        <f t="shared" si="35"/>
        <v>241.03800000000001</v>
      </c>
      <c r="O549" s="7">
        <f t="shared" si="3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32"/>
        <v>1.3032244755875868</v>
      </c>
      <c r="M550" s="8">
        <f>'summary-no-refine'!$G551</f>
        <v>241038</v>
      </c>
      <c r="N550" s="24">
        <f t="shared" si="35"/>
        <v>241.03800000000001</v>
      </c>
      <c r="O550" s="7">
        <f t="shared" si="3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32"/>
        <v>1.3270608752796067</v>
      </c>
      <c r="M551" s="8">
        <f>'summary-no-refine'!$G552</f>
        <v>241038</v>
      </c>
      <c r="N551" s="24">
        <f t="shared" si="35"/>
        <v>241.03800000000001</v>
      </c>
      <c r="O551" s="7">
        <f t="shared" si="3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32"/>
        <v>1.3088314926519664</v>
      </c>
      <c r="M552" s="8">
        <f>'summary-no-refine'!$G553</f>
        <v>241038</v>
      </c>
      <c r="N552" s="24">
        <f t="shared" si="35"/>
        <v>241.03800000000001</v>
      </c>
      <c r="O552" s="7">
        <f t="shared" si="3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32"/>
        <v>1.3461858565892482</v>
      </c>
      <c r="M553" s="8">
        <f>'summary-no-refine'!$G554</f>
        <v>240593</v>
      </c>
      <c r="N553" s="24">
        <f t="shared" si="35"/>
        <v>240.59299999999999</v>
      </c>
      <c r="O553" s="7">
        <f t="shared" si="3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32"/>
        <v>1.6291490362012222</v>
      </c>
      <c r="M554" s="8">
        <f>'summary-no-refine'!$G555</f>
        <v>253427</v>
      </c>
      <c r="N554" s="24">
        <f t="shared" si="35"/>
        <v>253.42699999999999</v>
      </c>
      <c r="O554" s="7">
        <f t="shared" si="3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32"/>
        <v>1.7027791171700348</v>
      </c>
      <c r="M555" s="8">
        <f>'summary-no-refine'!$G556</f>
        <v>253427</v>
      </c>
      <c r="N555" s="24">
        <f t="shared" si="35"/>
        <v>253.42699999999999</v>
      </c>
      <c r="O555" s="7">
        <f t="shared" si="3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32"/>
        <v>1.5938122727366106</v>
      </c>
      <c r="M556" s="8">
        <f>'summary-no-refine'!$G557</f>
        <v>253427</v>
      </c>
      <c r="N556" s="24">
        <f t="shared" si="35"/>
        <v>253.42699999999999</v>
      </c>
      <c r="O556" s="7">
        <f t="shared" si="3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32"/>
        <v>1.6211822960001623</v>
      </c>
      <c r="M557" s="8">
        <f>'summary-no-refine'!$G558</f>
        <v>253427</v>
      </c>
      <c r="N557" s="24">
        <f t="shared" si="35"/>
        <v>253.42699999999999</v>
      </c>
      <c r="O557" s="7">
        <f t="shared" si="3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32"/>
        <v>1.6354817871134453</v>
      </c>
      <c r="M558" s="8">
        <f>'summary-no-refine'!$G559</f>
        <v>253427</v>
      </c>
      <c r="N558" s="24">
        <f t="shared" si="35"/>
        <v>253.42699999999999</v>
      </c>
      <c r="O558" s="7">
        <f t="shared" si="3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32"/>
        <v>1.6961846051316229</v>
      </c>
      <c r="M559" s="8">
        <f>'summary-no-refine'!$G560</f>
        <v>253427</v>
      </c>
      <c r="N559" s="24">
        <f t="shared" si="35"/>
        <v>253.42699999999999</v>
      </c>
      <c r="O559" s="7">
        <f t="shared" si="3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32"/>
        <v>1.5585298541935635</v>
      </c>
      <c r="M560" s="8">
        <f>'summary-no-refine'!$G561</f>
        <v>255961</v>
      </c>
      <c r="N560" s="24">
        <f t="shared" si="35"/>
        <v>255.96100000000001</v>
      </c>
      <c r="O560" s="7">
        <f t="shared" si="3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32"/>
        <v>1.4052602174567019</v>
      </c>
      <c r="M561" s="8">
        <f>'summary-no-refine'!$G562</f>
        <v>227661</v>
      </c>
      <c r="N561" s="24">
        <f t="shared" si="35"/>
        <v>227.661</v>
      </c>
      <c r="O561" s="7">
        <f t="shared" si="3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32"/>
        <v>1.4511466616095257</v>
      </c>
      <c r="M562" s="8">
        <f>'summary-no-refine'!$G563</f>
        <v>230445</v>
      </c>
      <c r="N562" s="24">
        <f t="shared" si="35"/>
        <v>230.44499999999999</v>
      </c>
      <c r="O562" s="7">
        <f t="shared" si="3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32"/>
        <v>1.408763202725724</v>
      </c>
      <c r="M563" s="8">
        <f>'summary-no-refine'!$G564</f>
        <v>230445</v>
      </c>
      <c r="N563" s="24">
        <f t="shared" si="35"/>
        <v>230.44499999999999</v>
      </c>
      <c r="O563" s="7">
        <f t="shared" si="3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32"/>
        <v>1.4826454523315282</v>
      </c>
      <c r="M564" s="8">
        <f>'summary-no-refine'!$G565</f>
        <v>263600</v>
      </c>
      <c r="N564" s="24">
        <f t="shared" si="35"/>
        <v>263.60000000000002</v>
      </c>
      <c r="O564" s="7">
        <f t="shared" si="3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32"/>
        <v>1.4872688977299322</v>
      </c>
      <c r="M565" s="8">
        <f>'summary-no-refine'!$G566</f>
        <v>263600</v>
      </c>
      <c r="N565" s="24">
        <f t="shared" si="35"/>
        <v>263.60000000000002</v>
      </c>
      <c r="O565" s="7">
        <f t="shared" si="3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32"/>
        <v>1.422615326149584</v>
      </c>
      <c r="M566" s="8">
        <f>'summary-no-refine'!$G567</f>
        <v>264320</v>
      </c>
      <c r="N566" s="24">
        <f t="shared" si="35"/>
        <v>264.32</v>
      </c>
      <c r="O566" s="7">
        <f t="shared" si="3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32"/>
        <v>1.4283896918957557</v>
      </c>
      <c r="M567" s="8">
        <f>'summary-no-refine'!$G568</f>
        <v>264320</v>
      </c>
      <c r="N567" s="24">
        <f t="shared" si="35"/>
        <v>264.32</v>
      </c>
      <c r="O567" s="7">
        <f t="shared" si="3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32"/>
        <v>1.471625824107476</v>
      </c>
      <c r="M568" s="8">
        <f>'summary-no-refine'!$G569</f>
        <v>264320</v>
      </c>
      <c r="N568" s="24">
        <f t="shared" si="35"/>
        <v>264.32</v>
      </c>
      <c r="O568" s="7">
        <f t="shared" si="3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32"/>
        <v>1.4245768408188206</v>
      </c>
      <c r="M569" s="8">
        <f>'summary-no-refine'!$G570</f>
        <v>264321</v>
      </c>
      <c r="N569" s="24">
        <f t="shared" si="35"/>
        <v>264.32100000000003</v>
      </c>
      <c r="O569" s="7">
        <f t="shared" si="3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32"/>
        <v>1.4048796571051763</v>
      </c>
      <c r="M570" s="8">
        <f>'summary-no-refine'!$G571</f>
        <v>264762</v>
      </c>
      <c r="N570" s="24">
        <f t="shared" si="35"/>
        <v>264.762</v>
      </c>
      <c r="O570" s="7">
        <f t="shared" si="3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32"/>
        <v>1.4388157656625127</v>
      </c>
      <c r="M571" s="8">
        <f>'summary-no-refine'!$G572</f>
        <v>264765</v>
      </c>
      <c r="N571" s="24">
        <f t="shared" si="35"/>
        <v>264.76499999999999</v>
      </c>
      <c r="O571" s="7">
        <f t="shared" si="3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32"/>
        <v>1.6100836710829558</v>
      </c>
      <c r="M572" s="8">
        <f>'summary-no-refine'!$G573</f>
        <v>255067</v>
      </c>
      <c r="N572" s="24">
        <f t="shared" si="35"/>
        <v>255.06700000000001</v>
      </c>
      <c r="O572" s="7">
        <f t="shared" si="3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32"/>
        <v>1.5826743629953399</v>
      </c>
      <c r="M573" s="8">
        <f>'summary-no-refine'!$G574</f>
        <v>255067</v>
      </c>
      <c r="N573" s="24">
        <f t="shared" si="35"/>
        <v>255.06700000000001</v>
      </c>
      <c r="O573" s="7">
        <f t="shared" si="3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32"/>
        <v>1.5743188195890288</v>
      </c>
      <c r="M574" s="8">
        <f>'summary-no-refine'!$G575</f>
        <v>255067</v>
      </c>
      <c r="N574" s="24">
        <f t="shared" si="35"/>
        <v>255.06700000000001</v>
      </c>
      <c r="O574" s="7">
        <f t="shared" si="3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32"/>
        <v>1.5753134040501446</v>
      </c>
      <c r="M575" s="8">
        <f>'summary-no-refine'!$G576</f>
        <v>255067</v>
      </c>
      <c r="N575" s="24">
        <f t="shared" si="35"/>
        <v>255.06700000000001</v>
      </c>
      <c r="O575" s="7">
        <f t="shared" si="3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32"/>
        <v>1.5450588442720501</v>
      </c>
      <c r="M576" s="8">
        <f>'summary-no-refine'!$G577</f>
        <v>255067</v>
      </c>
      <c r="N576" s="24">
        <f t="shared" si="35"/>
        <v>255.06700000000001</v>
      </c>
      <c r="O576" s="7">
        <f t="shared" si="3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32"/>
        <v>1.4420147275405009</v>
      </c>
      <c r="M577" s="8">
        <f>'summary-no-refine'!$G578</f>
        <v>264724</v>
      </c>
      <c r="N577" s="24">
        <f t="shared" si="35"/>
        <v>264.72399999999999</v>
      </c>
      <c r="O577" s="7">
        <f t="shared" si="3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36">C578/K578</f>
        <v>1.4817364532019703</v>
      </c>
      <c r="M578" s="8">
        <f>'summary-no-refine'!$G579</f>
        <v>264724</v>
      </c>
      <c r="N578" s="24">
        <f t="shared" si="35"/>
        <v>264.72399999999999</v>
      </c>
      <c r="O578" s="7">
        <f t="shared" ref="O578:O641" si="3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36"/>
        <v>1.414324644549763</v>
      </c>
      <c r="M579" s="8">
        <f>'summary-no-refine'!$G580</f>
        <v>266501</v>
      </c>
      <c r="N579" s="24">
        <f t="shared" ref="N579:N642" si="39">M579/1000</f>
        <v>266.50099999999998</v>
      </c>
      <c r="O579" s="7">
        <f t="shared" si="3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36"/>
        <v>1.436812355511444</v>
      </c>
      <c r="M580" s="8">
        <f>'summary-no-refine'!$G581</f>
        <v>266507</v>
      </c>
      <c r="N580" s="24">
        <f t="shared" si="39"/>
        <v>266.50700000000001</v>
      </c>
      <c r="O580" s="7">
        <f t="shared" si="3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36"/>
        <v>1.461504893029751</v>
      </c>
      <c r="M581" s="8">
        <f>'summary-no-refine'!$G582</f>
        <v>273497</v>
      </c>
      <c r="N581" s="24">
        <f t="shared" si="39"/>
        <v>273.49700000000001</v>
      </c>
      <c r="O581" s="7">
        <f t="shared" si="3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36"/>
        <v>1.4561656285327953</v>
      </c>
      <c r="M582" s="8">
        <f>'summary-no-refine'!$G583</f>
        <v>273497</v>
      </c>
      <c r="N582" s="24">
        <f t="shared" si="39"/>
        <v>273.49700000000001</v>
      </c>
      <c r="O582" s="7">
        <f t="shared" si="3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36"/>
        <v>1.4235969990223754</v>
      </c>
      <c r="M583" s="8">
        <f>'summary-no-refine'!$G584</f>
        <v>273497</v>
      </c>
      <c r="N583" s="24">
        <f t="shared" si="39"/>
        <v>273.49700000000001</v>
      </c>
      <c r="O583" s="7">
        <f t="shared" si="3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36"/>
        <v>1.4464085453192834</v>
      </c>
      <c r="M584" s="8">
        <f>'summary-no-refine'!$G585</f>
        <v>273497</v>
      </c>
      <c r="N584" s="24">
        <f t="shared" si="39"/>
        <v>273.49700000000001</v>
      </c>
      <c r="O584" s="7">
        <f t="shared" si="3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36"/>
        <v>1.4015034393134815</v>
      </c>
      <c r="M585" s="8">
        <f>'summary-no-refine'!$G586</f>
        <v>273497</v>
      </c>
      <c r="N585" s="24">
        <f t="shared" si="39"/>
        <v>273.49700000000001</v>
      </c>
      <c r="O585" s="7">
        <f t="shared" si="3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36"/>
        <v>1.4974609858806045</v>
      </c>
      <c r="M586" s="8">
        <f>'summary-no-refine'!$G587</f>
        <v>267175</v>
      </c>
      <c r="N586" s="24">
        <f t="shared" si="39"/>
        <v>267.17500000000001</v>
      </c>
      <c r="O586" s="7">
        <f t="shared" si="3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36"/>
        <v>1.4366058560933601</v>
      </c>
      <c r="M587" s="8">
        <f>'summary-no-refine'!$G588</f>
        <v>267178</v>
      </c>
      <c r="N587" s="24">
        <f t="shared" si="39"/>
        <v>267.178</v>
      </c>
      <c r="O587" s="7">
        <f t="shared" si="3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36"/>
        <v>1.4690991768696731</v>
      </c>
      <c r="M588" s="8">
        <f>'summary-no-refine'!$G589</f>
        <v>267179</v>
      </c>
      <c r="N588" s="24">
        <f t="shared" si="39"/>
        <v>267.17899999999997</v>
      </c>
      <c r="O588" s="7">
        <f t="shared" si="3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36"/>
        <v>1.4720920375416289</v>
      </c>
      <c r="M589" s="8">
        <f>'summary-no-refine'!$G590</f>
        <v>267171</v>
      </c>
      <c r="N589" s="24">
        <f t="shared" si="39"/>
        <v>267.17099999999999</v>
      </c>
      <c r="O589" s="7">
        <f t="shared" si="3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36"/>
        <v>1.5100263852242743</v>
      </c>
      <c r="M590" s="8">
        <f>'summary-no-refine'!$G591</f>
        <v>267178</v>
      </c>
      <c r="N590" s="24">
        <f t="shared" si="39"/>
        <v>267.178</v>
      </c>
      <c r="O590" s="7">
        <f t="shared" si="3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36"/>
        <v>1.5270049302579096</v>
      </c>
      <c r="M591" s="8">
        <f>'summary-no-refine'!$G592</f>
        <v>267175</v>
      </c>
      <c r="N591" s="24">
        <f t="shared" si="39"/>
        <v>267.17500000000001</v>
      </c>
      <c r="O591" s="7">
        <f t="shared" si="3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36"/>
        <v>1.4743618865443242</v>
      </c>
      <c r="M592" s="8">
        <f>'summary-no-refine'!$G593</f>
        <v>267178</v>
      </c>
      <c r="N592" s="24">
        <f t="shared" si="39"/>
        <v>267.178</v>
      </c>
      <c r="O592" s="7">
        <f t="shared" si="3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36"/>
        <v>1.467433734939759</v>
      </c>
      <c r="M593" s="8">
        <f>'summary-no-refine'!$G594</f>
        <v>267179</v>
      </c>
      <c r="N593" s="24">
        <f t="shared" si="39"/>
        <v>267.17899999999997</v>
      </c>
      <c r="O593" s="7">
        <f t="shared" si="3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36"/>
        <v>1.5199449623165411</v>
      </c>
      <c r="M594" s="8">
        <f>'summary-no-refine'!$G595</f>
        <v>267171</v>
      </c>
      <c r="N594" s="24">
        <f t="shared" si="39"/>
        <v>267.17099999999999</v>
      </c>
      <c r="O594" s="7">
        <f t="shared" si="3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36"/>
        <v>1.1173525069012005</v>
      </c>
      <c r="M595" s="8">
        <f>'summary-no-refine'!$G596</f>
        <v>334943</v>
      </c>
      <c r="N595" s="24">
        <f t="shared" si="39"/>
        <v>334.94299999999998</v>
      </c>
      <c r="O595" s="7">
        <f t="shared" si="3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36"/>
        <v>1.6715076071922548</v>
      </c>
      <c r="M596" s="8">
        <f>'summary-no-refine'!$G597</f>
        <v>263759</v>
      </c>
      <c r="N596" s="24">
        <f t="shared" si="39"/>
        <v>263.75900000000001</v>
      </c>
      <c r="O596" s="7">
        <f t="shared" si="3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36"/>
        <v>1.6306805074971165</v>
      </c>
      <c r="M597" s="8">
        <f>'summary-no-refine'!$G598</f>
        <v>263759</v>
      </c>
      <c r="N597" s="24">
        <f t="shared" si="39"/>
        <v>263.75900000000001</v>
      </c>
      <c r="O597" s="7">
        <f t="shared" si="3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36"/>
        <v>1.6775444342758057</v>
      </c>
      <c r="M598" s="8">
        <f>'summary-no-refine'!$G599</f>
        <v>263759</v>
      </c>
      <c r="N598" s="24">
        <f t="shared" si="39"/>
        <v>263.75900000000001</v>
      </c>
      <c r="O598" s="7">
        <f t="shared" si="3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36"/>
        <v>1.6408619503049577</v>
      </c>
      <c r="M599" s="8">
        <f>'summary-no-refine'!$G600</f>
        <v>263759</v>
      </c>
      <c r="N599" s="24">
        <f t="shared" si="39"/>
        <v>263.75900000000001</v>
      </c>
      <c r="O599" s="7">
        <f t="shared" si="3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36"/>
        <v>1.6214900060569355</v>
      </c>
      <c r="M600" s="8">
        <f>'summary-no-refine'!$G601</f>
        <v>263401</v>
      </c>
      <c r="N600" s="24">
        <f t="shared" si="39"/>
        <v>263.40100000000001</v>
      </c>
      <c r="O600" s="7">
        <f t="shared" si="3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36"/>
        <v>1.6572469511113215</v>
      </c>
      <c r="M601" s="8">
        <f>'summary-no-refine'!$G602</f>
        <v>264014</v>
      </c>
      <c r="N601" s="24">
        <f t="shared" si="39"/>
        <v>264.01400000000001</v>
      </c>
      <c r="O601" s="7">
        <f t="shared" si="3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36"/>
        <v>1.6885485747178817</v>
      </c>
      <c r="M602" s="8">
        <f>'summary-no-refine'!$G603</f>
        <v>264014</v>
      </c>
      <c r="N602" s="24">
        <f t="shared" si="39"/>
        <v>264.01400000000001</v>
      </c>
      <c r="O602" s="7">
        <f t="shared" si="3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36"/>
        <v>1.6534239168762781</v>
      </c>
      <c r="M603" s="8">
        <f>'summary-no-refine'!$G604</f>
        <v>264006</v>
      </c>
      <c r="N603" s="24">
        <f t="shared" si="39"/>
        <v>264.00599999999997</v>
      </c>
      <c r="O603" s="7">
        <f t="shared" si="3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36"/>
        <v>1.6072177631964382</v>
      </c>
      <c r="M604" s="8">
        <f>'summary-no-refine'!$G605</f>
        <v>264014</v>
      </c>
      <c r="N604" s="24">
        <f t="shared" si="39"/>
        <v>264.01400000000001</v>
      </c>
      <c r="O604" s="7">
        <f t="shared" si="3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36"/>
        <v>1.6352192192192192</v>
      </c>
      <c r="M605" s="8">
        <f>'summary-no-refine'!$G606</f>
        <v>264006</v>
      </c>
      <c r="N605" s="24">
        <f t="shared" si="39"/>
        <v>264.00599999999997</v>
      </c>
      <c r="O605" s="7">
        <f t="shared" si="3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36"/>
        <v>1.6700414779043498</v>
      </c>
      <c r="M606" s="8">
        <f>'summary-no-refine'!$G607</f>
        <v>264014</v>
      </c>
      <c r="N606" s="24">
        <f t="shared" si="39"/>
        <v>264.01400000000001</v>
      </c>
      <c r="O606" s="7">
        <f t="shared" si="3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36"/>
        <v>1.6615159838700251</v>
      </c>
      <c r="M607" s="8">
        <f>'summary-no-refine'!$G608</f>
        <v>264014</v>
      </c>
      <c r="N607" s="24">
        <f t="shared" si="39"/>
        <v>264.01400000000001</v>
      </c>
      <c r="O607" s="7">
        <f t="shared" si="3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36"/>
        <v>1.5956942163838717</v>
      </c>
      <c r="M608" s="8">
        <f>'summary-no-refine'!$G609</f>
        <v>264006</v>
      </c>
      <c r="N608" s="24">
        <f t="shared" si="39"/>
        <v>264.00599999999997</v>
      </c>
      <c r="O608" s="7">
        <f t="shared" si="3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36"/>
        <v>1.6744960872658288</v>
      </c>
      <c r="M609" s="8">
        <f>'summary-no-refine'!$G610</f>
        <v>264014</v>
      </c>
      <c r="N609" s="24">
        <f t="shared" si="39"/>
        <v>264.01400000000001</v>
      </c>
      <c r="O609" s="7">
        <f t="shared" si="3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36"/>
        <v>1.6817505173853584</v>
      </c>
      <c r="M610" s="8">
        <f>'summary-no-refine'!$G611</f>
        <v>264006</v>
      </c>
      <c r="N610" s="24">
        <f t="shared" si="39"/>
        <v>264.00599999999997</v>
      </c>
      <c r="O610" s="7">
        <f t="shared" si="3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36"/>
        <v>1.6924476256152952</v>
      </c>
      <c r="M611" s="8">
        <f>'summary-no-refine'!$G612</f>
        <v>264014</v>
      </c>
      <c r="N611" s="24">
        <f t="shared" si="39"/>
        <v>264.01400000000001</v>
      </c>
      <c r="O611" s="7">
        <f t="shared" si="3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36"/>
        <v>1.461030645041353</v>
      </c>
      <c r="M612" s="8">
        <f>'summary-no-refine'!$G613</f>
        <v>302404</v>
      </c>
      <c r="N612" s="24">
        <f t="shared" si="39"/>
        <v>302.404</v>
      </c>
      <c r="O612" s="7">
        <f t="shared" si="3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36"/>
        <v>1.4519218693748379</v>
      </c>
      <c r="M613" s="8">
        <f>'summary-no-refine'!$G614</f>
        <v>302397</v>
      </c>
      <c r="N613" s="24">
        <f t="shared" si="39"/>
        <v>302.39699999999999</v>
      </c>
      <c r="O613" s="7">
        <f t="shared" si="3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36"/>
        <v>1.4632560228189371</v>
      </c>
      <c r="M614" s="8">
        <f>'summary-no-refine'!$G615</f>
        <v>302404</v>
      </c>
      <c r="N614" s="24">
        <f t="shared" si="39"/>
        <v>302.404</v>
      </c>
      <c r="O614" s="7">
        <f t="shared" si="3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36"/>
        <v>1.5008722958827634</v>
      </c>
      <c r="M615" s="8">
        <f>'summary-no-refine'!$G616</f>
        <v>302397</v>
      </c>
      <c r="N615" s="24">
        <f t="shared" si="39"/>
        <v>302.39699999999999</v>
      </c>
      <c r="O615" s="7">
        <f t="shared" si="3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36"/>
        <v>1.4504532301508544</v>
      </c>
      <c r="M616" s="8">
        <f>'summary-no-refine'!$G617</f>
        <v>302404</v>
      </c>
      <c r="N616" s="24">
        <f t="shared" si="39"/>
        <v>302.404</v>
      </c>
      <c r="O616" s="7">
        <f t="shared" si="3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36"/>
        <v>1.4531964973499687</v>
      </c>
      <c r="M617" s="8">
        <f>'summary-no-refine'!$G618</f>
        <v>302404</v>
      </c>
      <c r="N617" s="24">
        <f t="shared" si="39"/>
        <v>302.404</v>
      </c>
      <c r="O617" s="7">
        <f t="shared" si="3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36"/>
        <v>1.2508611042481141</v>
      </c>
      <c r="M618" s="8">
        <f>'summary-no-refine'!$G619</f>
        <v>329922</v>
      </c>
      <c r="N618" s="24">
        <f t="shared" si="39"/>
        <v>329.92200000000003</v>
      </c>
      <c r="O618" s="7">
        <f t="shared" si="3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36"/>
        <v>1.2954130654479088</v>
      </c>
      <c r="M619" s="8">
        <f>'summary-no-refine'!$G620</f>
        <v>329917</v>
      </c>
      <c r="N619" s="24">
        <f t="shared" si="39"/>
        <v>329.91699999999997</v>
      </c>
      <c r="O619" s="7">
        <f t="shared" si="3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36"/>
        <v>1.2873262704800013</v>
      </c>
      <c r="M620" s="8">
        <f>'summary-no-refine'!$G621</f>
        <v>329922</v>
      </c>
      <c r="N620" s="24">
        <f t="shared" si="39"/>
        <v>329.92200000000003</v>
      </c>
      <c r="O620" s="7">
        <f t="shared" si="3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36"/>
        <v>1.2835049255610695</v>
      </c>
      <c r="M621" s="8">
        <f>'summary-no-refine'!$G622</f>
        <v>329922</v>
      </c>
      <c r="N621" s="24">
        <f t="shared" si="39"/>
        <v>329.92200000000003</v>
      </c>
      <c r="O621" s="7">
        <f t="shared" si="3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36"/>
        <v>1.2567271884192375</v>
      </c>
      <c r="M622" s="8">
        <f>'summary-no-refine'!$G623</f>
        <v>329922</v>
      </c>
      <c r="N622" s="24">
        <f t="shared" si="39"/>
        <v>329.92200000000003</v>
      </c>
      <c r="O622" s="7">
        <f t="shared" si="3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36"/>
        <v>1.2210606402164113</v>
      </c>
      <c r="M623" s="8">
        <f>'summary-no-refine'!$G624</f>
        <v>336264</v>
      </c>
      <c r="N623" s="24">
        <f t="shared" si="39"/>
        <v>336.26400000000001</v>
      </c>
      <c r="O623" s="7">
        <f t="shared" si="3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36"/>
        <v>1.2027250776129701</v>
      </c>
      <c r="M624" s="8">
        <f>'summary-no-refine'!$G625</f>
        <v>336398</v>
      </c>
      <c r="N624" s="24">
        <f t="shared" si="39"/>
        <v>336.39800000000002</v>
      </c>
      <c r="O624" s="7">
        <f t="shared" si="3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36"/>
        <v>1.2509923375547058</v>
      </c>
      <c r="M625" s="8">
        <f>'summary-no-refine'!$G626</f>
        <v>336403</v>
      </c>
      <c r="N625" s="24">
        <f t="shared" si="39"/>
        <v>336.40300000000002</v>
      </c>
      <c r="O625" s="7">
        <f t="shared" si="3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36"/>
        <v>1.2318504821214764</v>
      </c>
      <c r="M626" s="8">
        <f>'summary-no-refine'!$G627</f>
        <v>336403</v>
      </c>
      <c r="N626" s="24">
        <f t="shared" si="39"/>
        <v>336.40300000000002</v>
      </c>
      <c r="O626" s="7">
        <f t="shared" si="3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36"/>
        <v>1.2192068972675252</v>
      </c>
      <c r="M627" s="8">
        <f>'summary-no-refine'!$G628</f>
        <v>336403</v>
      </c>
      <c r="N627" s="24">
        <f t="shared" si="39"/>
        <v>336.40300000000002</v>
      </c>
      <c r="O627" s="7">
        <f t="shared" si="3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36"/>
        <v>1.1756376306620209</v>
      </c>
      <c r="M628" s="8">
        <f>'summary-no-refine'!$G629</f>
        <v>336403</v>
      </c>
      <c r="N628" s="24">
        <f t="shared" si="39"/>
        <v>336.40300000000002</v>
      </c>
      <c r="O628" s="7">
        <f t="shared" si="3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36"/>
        <v>1.233174927093116</v>
      </c>
      <c r="M629" s="8">
        <f>'summary-no-refine'!$G630</f>
        <v>336398</v>
      </c>
      <c r="N629" s="24">
        <f t="shared" si="39"/>
        <v>336.39800000000002</v>
      </c>
      <c r="O629" s="7">
        <f t="shared" si="3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36"/>
        <v>1.2181223858563845</v>
      </c>
      <c r="M630" s="8">
        <f>'summary-no-refine'!$G631</f>
        <v>341445</v>
      </c>
      <c r="N630" s="24">
        <f t="shared" si="39"/>
        <v>341.44499999999999</v>
      </c>
      <c r="O630" s="7">
        <f t="shared" si="3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36"/>
        <v>1.2159963379871415</v>
      </c>
      <c r="M631" s="8">
        <f>'summary-no-refine'!$G632</f>
        <v>341445</v>
      </c>
      <c r="N631" s="24">
        <f t="shared" si="39"/>
        <v>341.44499999999999</v>
      </c>
      <c r="O631" s="7">
        <f t="shared" si="3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36"/>
        <v>1.2079884205810385</v>
      </c>
      <c r="M632" s="8">
        <f>'summary-no-refine'!$G633</f>
        <v>341445</v>
      </c>
      <c r="N632" s="24">
        <f t="shared" si="39"/>
        <v>341.44499999999999</v>
      </c>
      <c r="O632" s="7">
        <f t="shared" si="3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36"/>
        <v>1.7103572700842324</v>
      </c>
      <c r="M633" s="8">
        <f>'summary-no-refine'!$G634</f>
        <v>256912</v>
      </c>
      <c r="N633" s="24">
        <f t="shared" si="39"/>
        <v>256.91199999999998</v>
      </c>
      <c r="O633" s="7">
        <f t="shared" si="3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36"/>
        <v>1.7119048479809118</v>
      </c>
      <c r="M634" s="8">
        <f>'summary-no-refine'!$G635</f>
        <v>285200</v>
      </c>
      <c r="N634" s="24">
        <f t="shared" si="39"/>
        <v>285.2</v>
      </c>
      <c r="O634" s="7">
        <f t="shared" si="3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36"/>
        <v>1.6964784002875548</v>
      </c>
      <c r="M635" s="8">
        <f>'summary-no-refine'!$G636</f>
        <v>285207</v>
      </c>
      <c r="N635" s="24">
        <f t="shared" si="39"/>
        <v>285.20699999999999</v>
      </c>
      <c r="O635" s="7">
        <f t="shared" si="3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36"/>
        <v>1.6344353026553933</v>
      </c>
      <c r="M636" s="8">
        <f>'summary-no-refine'!$G637</f>
        <v>285207</v>
      </c>
      <c r="N636" s="24">
        <f t="shared" si="39"/>
        <v>285.20699999999999</v>
      </c>
      <c r="O636" s="7">
        <f t="shared" si="3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36"/>
        <v>1.7210676000875083</v>
      </c>
      <c r="M637" s="8">
        <f>'summary-no-refine'!$G638</f>
        <v>285207</v>
      </c>
      <c r="N637" s="24">
        <f t="shared" si="39"/>
        <v>285.20699999999999</v>
      </c>
      <c r="O637" s="7">
        <f t="shared" si="3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36"/>
        <v>1.6187592004682261</v>
      </c>
      <c r="M638" s="8">
        <f>'summary-no-refine'!$G639</f>
        <v>285207</v>
      </c>
      <c r="N638" s="24">
        <f t="shared" si="39"/>
        <v>285.20699999999999</v>
      </c>
      <c r="O638" s="7">
        <f t="shared" si="3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36"/>
        <v>1.5699044528137376</v>
      </c>
      <c r="M639" s="8">
        <f>'summary-no-refine'!$G640</f>
        <v>254290</v>
      </c>
      <c r="N639" s="24">
        <f t="shared" si="39"/>
        <v>254.29</v>
      </c>
      <c r="O639" s="7">
        <f t="shared" si="3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36"/>
        <v>1.5047559245563851</v>
      </c>
      <c r="M640" s="8">
        <f>'summary-no-refine'!$G641</f>
        <v>264903</v>
      </c>
      <c r="N640" s="24">
        <f t="shared" si="39"/>
        <v>264.90300000000002</v>
      </c>
      <c r="O640" s="7">
        <f t="shared" si="3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36"/>
        <v>1.5431839913367051</v>
      </c>
      <c r="M641" s="8">
        <f>'summary-no-refine'!$G642</f>
        <v>264903</v>
      </c>
      <c r="N641" s="24">
        <f t="shared" si="39"/>
        <v>264.90300000000002</v>
      </c>
      <c r="O641" s="7">
        <f t="shared" si="3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40">C642/K642</f>
        <v>1.516899175383996</v>
      </c>
      <c r="M642" s="8">
        <f>'summary-no-refine'!$G643</f>
        <v>303471</v>
      </c>
      <c r="N642" s="24">
        <f t="shared" si="39"/>
        <v>303.471</v>
      </c>
      <c r="O642" s="7">
        <f t="shared" ref="O642:O705" si="4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40"/>
        <v>1.502605603075682</v>
      </c>
      <c r="M643" s="8">
        <f>'summary-no-refine'!$G644</f>
        <v>303471</v>
      </c>
      <c r="N643" s="24">
        <f t="shared" ref="N643:N706" si="43">M643/1000</f>
        <v>303.471</v>
      </c>
      <c r="O643" s="7">
        <f t="shared" si="4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40"/>
        <v>1.481879138728083</v>
      </c>
      <c r="M644" s="8">
        <f>'summary-no-refine'!$G645</f>
        <v>303424</v>
      </c>
      <c r="N644" s="24">
        <f t="shared" si="43"/>
        <v>303.42399999999998</v>
      </c>
      <c r="O644" s="7">
        <f t="shared" si="4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40"/>
        <v>1.5801182942614698</v>
      </c>
      <c r="M645" s="8">
        <f>'summary-no-refine'!$G646</f>
        <v>298418</v>
      </c>
      <c r="N645" s="24">
        <f t="shared" si="43"/>
        <v>298.41800000000001</v>
      </c>
      <c r="O645" s="7">
        <f t="shared" si="4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40"/>
        <v>1.4851426788252833</v>
      </c>
      <c r="M646" s="8">
        <f>'summary-no-refine'!$G647</f>
        <v>298418</v>
      </c>
      <c r="N646" s="24">
        <f t="shared" si="43"/>
        <v>298.41800000000001</v>
      </c>
      <c r="O646" s="7">
        <f t="shared" si="4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40"/>
        <v>1.5062028786840302</v>
      </c>
      <c r="M647" s="8">
        <f>'summary-no-refine'!$G648</f>
        <v>298418</v>
      </c>
      <c r="N647" s="24">
        <f t="shared" si="43"/>
        <v>298.41800000000001</v>
      </c>
      <c r="O647" s="7">
        <f t="shared" si="4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40"/>
        <v>1.5883516386378203</v>
      </c>
      <c r="M648" s="8">
        <f>'summary-no-refine'!$G649</f>
        <v>269354</v>
      </c>
      <c r="N648" s="24">
        <f t="shared" si="43"/>
        <v>269.35399999999998</v>
      </c>
      <c r="O648" s="7">
        <f t="shared" si="4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40"/>
        <v>1.6669089092271705</v>
      </c>
      <c r="M649" s="8">
        <f>'summary-no-refine'!$G650</f>
        <v>267238</v>
      </c>
      <c r="N649" s="24">
        <f t="shared" si="43"/>
        <v>267.238</v>
      </c>
      <c r="O649" s="7">
        <f t="shared" si="4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40"/>
        <v>1.6055463669936789</v>
      </c>
      <c r="M650" s="8">
        <f>'summary-no-refine'!$G651</f>
        <v>267257</v>
      </c>
      <c r="N650" s="24">
        <f t="shared" si="43"/>
        <v>267.25700000000001</v>
      </c>
      <c r="O650" s="7">
        <f t="shared" si="4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40"/>
        <v>1.2901396160558465</v>
      </c>
      <c r="M651" s="8">
        <f>'summary-no-refine'!$G652</f>
        <v>301641</v>
      </c>
      <c r="N651" s="24">
        <f t="shared" si="43"/>
        <v>301.64100000000002</v>
      </c>
      <c r="O651" s="7">
        <f t="shared" si="4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40"/>
        <v>1.2471489307831076</v>
      </c>
      <c r="M652" s="8">
        <f>'summary-no-refine'!$G653</f>
        <v>290842</v>
      </c>
      <c r="N652" s="24">
        <f t="shared" si="43"/>
        <v>290.84199999999998</v>
      </c>
      <c r="O652" s="7">
        <f t="shared" si="4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40"/>
        <v>1.2366553467980193</v>
      </c>
      <c r="M653" s="8">
        <f>'summary-no-refine'!$G654</f>
        <v>290829</v>
      </c>
      <c r="N653" s="24">
        <f t="shared" si="43"/>
        <v>290.82900000000001</v>
      </c>
      <c r="O653" s="7">
        <f t="shared" si="4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40"/>
        <v>1.2489648764920926</v>
      </c>
      <c r="M654" s="8">
        <f>'summary-no-refine'!$G655</f>
        <v>300933</v>
      </c>
      <c r="N654" s="24">
        <f t="shared" si="43"/>
        <v>300.93299999999999</v>
      </c>
      <c r="O654" s="7">
        <f t="shared" si="4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40"/>
        <v>1.25347583756967</v>
      </c>
      <c r="M655" s="8">
        <f>'summary-no-refine'!$G656</f>
        <v>300958</v>
      </c>
      <c r="N655" s="24">
        <f t="shared" si="43"/>
        <v>300.95800000000003</v>
      </c>
      <c r="O655" s="7">
        <f t="shared" si="4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40"/>
        <v>1.2705457935591089</v>
      </c>
      <c r="M656" s="8">
        <f>'summary-no-refine'!$G657</f>
        <v>300958</v>
      </c>
      <c r="N656" s="24">
        <f t="shared" si="43"/>
        <v>300.95800000000003</v>
      </c>
      <c r="O656" s="7">
        <f t="shared" si="4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40"/>
        <v>1.5513509222260446</v>
      </c>
      <c r="M657" s="8">
        <f>'summary-no-refine'!$G658</f>
        <v>237175</v>
      </c>
      <c r="N657" s="24">
        <f t="shared" si="43"/>
        <v>237.17500000000001</v>
      </c>
      <c r="O657" s="7">
        <f t="shared" si="4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40"/>
        <v>1.522409417355149</v>
      </c>
      <c r="M658" s="8">
        <f>'summary-no-refine'!$G659</f>
        <v>237177</v>
      </c>
      <c r="N658" s="24">
        <f t="shared" si="43"/>
        <v>237.17699999999999</v>
      </c>
      <c r="O658" s="7">
        <f t="shared" si="4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40"/>
        <v>1.493301875474867</v>
      </c>
      <c r="M659" s="8">
        <f>'summary-no-refine'!$G660</f>
        <v>237175</v>
      </c>
      <c r="N659" s="24">
        <f t="shared" si="43"/>
        <v>237.17500000000001</v>
      </c>
      <c r="O659" s="7">
        <f t="shared" si="4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40"/>
        <v>1.4954056853802584</v>
      </c>
      <c r="M660" s="8">
        <f>'summary-no-refine'!$G661</f>
        <v>237177</v>
      </c>
      <c r="N660" s="24">
        <f t="shared" si="43"/>
        <v>237.17699999999999</v>
      </c>
      <c r="O660" s="7">
        <f t="shared" si="4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40"/>
        <v>1.527467153091707</v>
      </c>
      <c r="M661" s="8">
        <f>'summary-no-refine'!$G662</f>
        <v>236078</v>
      </c>
      <c r="N661" s="24">
        <f t="shared" si="43"/>
        <v>236.078</v>
      </c>
      <c r="O661" s="7">
        <f t="shared" si="4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40"/>
        <v>1.4907575777396946</v>
      </c>
      <c r="M662" s="8">
        <f>'summary-no-refine'!$G663</f>
        <v>237157</v>
      </c>
      <c r="N662" s="24">
        <f t="shared" si="43"/>
        <v>237.15700000000001</v>
      </c>
      <c r="O662" s="7">
        <f t="shared" si="4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40"/>
        <v>1.4779238332494105</v>
      </c>
      <c r="M663" s="8">
        <f>'summary-no-refine'!$G664</f>
        <v>237159</v>
      </c>
      <c r="N663" s="24">
        <f t="shared" si="43"/>
        <v>237.15899999999999</v>
      </c>
      <c r="O663" s="7">
        <f t="shared" si="4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40"/>
        <v>1.4889611591443908</v>
      </c>
      <c r="M664" s="8">
        <f>'summary-no-refine'!$G665</f>
        <v>237751</v>
      </c>
      <c r="N664" s="24">
        <f t="shared" si="43"/>
        <v>237.751</v>
      </c>
      <c r="O664" s="7">
        <f t="shared" si="4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40"/>
        <v>1.5181899690267893</v>
      </c>
      <c r="M665" s="8">
        <f>'summary-no-refine'!$G666</f>
        <v>237752</v>
      </c>
      <c r="N665" s="24">
        <f t="shared" si="43"/>
        <v>237.75200000000001</v>
      </c>
      <c r="O665" s="7">
        <f t="shared" si="4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40"/>
        <v>1.4869310767527382</v>
      </c>
      <c r="M666" s="8">
        <f>'summary-no-refine'!$G667</f>
        <v>237751</v>
      </c>
      <c r="N666" s="24">
        <f t="shared" si="43"/>
        <v>237.751</v>
      </c>
      <c r="O666" s="7">
        <f t="shared" si="4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40"/>
        <v>1.4947635629036973</v>
      </c>
      <c r="M667" s="8">
        <f>'summary-no-refine'!$G668</f>
        <v>237751</v>
      </c>
      <c r="N667" s="24">
        <f t="shared" si="43"/>
        <v>237.751</v>
      </c>
      <c r="O667" s="7">
        <f t="shared" si="4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40"/>
        <v>1.4815416145431317</v>
      </c>
      <c r="M668" s="8">
        <f>'summary-no-refine'!$G669</f>
        <v>237752</v>
      </c>
      <c r="N668" s="24">
        <f t="shared" si="43"/>
        <v>237.75200000000001</v>
      </c>
      <c r="O668" s="7">
        <f t="shared" si="4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40"/>
        <v>1.528178703428926</v>
      </c>
      <c r="M669" s="8">
        <f>'summary-no-refine'!$G670</f>
        <v>235818</v>
      </c>
      <c r="N669" s="24">
        <f t="shared" si="43"/>
        <v>235.81800000000001</v>
      </c>
      <c r="O669" s="7">
        <f t="shared" si="4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40"/>
        <v>1.5376645273577723</v>
      </c>
      <c r="M670" s="8">
        <f>'summary-no-refine'!$G671</f>
        <v>235820</v>
      </c>
      <c r="N670" s="24">
        <f t="shared" si="43"/>
        <v>235.82</v>
      </c>
      <c r="O670" s="7">
        <f t="shared" si="4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40"/>
        <v>1.5405236143823775</v>
      </c>
      <c r="M671" s="8">
        <f>'summary-no-refine'!$G672</f>
        <v>238430</v>
      </c>
      <c r="N671" s="24">
        <f t="shared" si="43"/>
        <v>238.43</v>
      </c>
      <c r="O671" s="7">
        <f t="shared" si="4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40"/>
        <v>1.5093817449913265</v>
      </c>
      <c r="M672" s="8">
        <f>'summary-no-refine'!$G673</f>
        <v>238430</v>
      </c>
      <c r="N672" s="24">
        <f t="shared" si="43"/>
        <v>238.43</v>
      </c>
      <c r="O672" s="7">
        <f t="shared" si="4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40"/>
        <v>1.4260477829520144</v>
      </c>
      <c r="M673" s="8">
        <f>'summary-no-refine'!$G674</f>
        <v>238432</v>
      </c>
      <c r="N673" s="24">
        <f t="shared" si="43"/>
        <v>238.43199999999999</v>
      </c>
      <c r="O673" s="7">
        <f t="shared" si="4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40"/>
        <v>1.5247163308950731</v>
      </c>
      <c r="M674" s="8">
        <f>'summary-no-refine'!$G675</f>
        <v>237093</v>
      </c>
      <c r="N674" s="24">
        <f t="shared" si="43"/>
        <v>237.09299999999999</v>
      </c>
      <c r="O674" s="7">
        <f t="shared" si="4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40"/>
        <v>1.4778029790564111</v>
      </c>
      <c r="M675" s="8">
        <f>'summary-no-refine'!$G676</f>
        <v>237097</v>
      </c>
      <c r="N675" s="24">
        <f t="shared" si="43"/>
        <v>237.09700000000001</v>
      </c>
      <c r="O675" s="7">
        <f t="shared" si="4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40"/>
        <v>1.4954514018194391</v>
      </c>
      <c r="M676" s="8">
        <f>'summary-no-refine'!$G677</f>
        <v>237942</v>
      </c>
      <c r="N676" s="24">
        <f t="shared" si="43"/>
        <v>237.94200000000001</v>
      </c>
      <c r="O676" s="7">
        <f t="shared" si="4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40"/>
        <v>1.484361470441605</v>
      </c>
      <c r="M677" s="8">
        <f>'summary-no-refine'!$G678</f>
        <v>237940</v>
      </c>
      <c r="N677" s="24">
        <f t="shared" si="43"/>
        <v>237.94</v>
      </c>
      <c r="O677" s="7">
        <f t="shared" si="4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40"/>
        <v>1.4925848577773078</v>
      </c>
      <c r="M678" s="8">
        <f>'summary-no-refine'!$G679</f>
        <v>237325</v>
      </c>
      <c r="N678" s="24">
        <f t="shared" si="43"/>
        <v>237.32499999999999</v>
      </c>
      <c r="O678" s="7">
        <f t="shared" si="4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40"/>
        <v>1.4619674854633913</v>
      </c>
      <c r="M679" s="8">
        <f>'summary-no-refine'!$G680</f>
        <v>237321</v>
      </c>
      <c r="N679" s="24">
        <f t="shared" si="43"/>
        <v>237.321</v>
      </c>
      <c r="O679" s="7">
        <f t="shared" si="4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40"/>
        <v>1.4576455285425021</v>
      </c>
      <c r="M680" s="8">
        <f>'summary-no-refine'!$G681</f>
        <v>237325</v>
      </c>
      <c r="N680" s="24">
        <f t="shared" si="43"/>
        <v>237.32499999999999</v>
      </c>
      <c r="O680" s="7">
        <f t="shared" si="4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40"/>
        <v>1.5545972378956419</v>
      </c>
      <c r="M681" s="8">
        <f>'summary-no-refine'!$G682</f>
        <v>237325</v>
      </c>
      <c r="N681" s="24">
        <f t="shared" si="43"/>
        <v>237.32499999999999</v>
      </c>
      <c r="O681" s="7">
        <f t="shared" si="4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40"/>
        <v>1.5631443298969072</v>
      </c>
      <c r="M682" s="8">
        <f>'summary-no-refine'!$G683</f>
        <v>235705</v>
      </c>
      <c r="N682" s="24">
        <f t="shared" si="43"/>
        <v>235.70500000000001</v>
      </c>
      <c r="O682" s="7">
        <f t="shared" si="4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40"/>
        <v>1.5418930355729068</v>
      </c>
      <c r="M683" s="8">
        <f>'summary-no-refine'!$G684</f>
        <v>235707</v>
      </c>
      <c r="N683" s="24">
        <f t="shared" si="43"/>
        <v>235.70699999999999</v>
      </c>
      <c r="O683" s="7">
        <f t="shared" si="4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40"/>
        <v>1.5203386386725364</v>
      </c>
      <c r="M684" s="8">
        <f>'summary-no-refine'!$G685</f>
        <v>235703</v>
      </c>
      <c r="N684" s="24">
        <f t="shared" si="43"/>
        <v>235.703</v>
      </c>
      <c r="O684" s="7">
        <f t="shared" si="4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40"/>
        <v>1.5143966621225267</v>
      </c>
      <c r="M685" s="8">
        <f>'summary-no-refine'!$G686</f>
        <v>235707</v>
      </c>
      <c r="N685" s="24">
        <f t="shared" si="43"/>
        <v>235.70699999999999</v>
      </c>
      <c r="O685" s="7">
        <f t="shared" si="4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40"/>
        <v>1.4874409845631533</v>
      </c>
      <c r="M686" s="8">
        <f>'summary-no-refine'!$G687</f>
        <v>235819</v>
      </c>
      <c r="N686" s="24">
        <f t="shared" si="43"/>
        <v>235.81899999999999</v>
      </c>
      <c r="O686" s="7">
        <f t="shared" si="4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40"/>
        <v>1.5278901942294345</v>
      </c>
      <c r="M687" s="8">
        <f>'summary-no-refine'!$G688</f>
        <v>235507</v>
      </c>
      <c r="N687" s="24">
        <f t="shared" si="43"/>
        <v>235.50700000000001</v>
      </c>
      <c r="O687" s="7">
        <f t="shared" si="4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40"/>
        <v>1.5262521106723572</v>
      </c>
      <c r="M688" s="8">
        <f>'summary-no-refine'!$G689</f>
        <v>235509</v>
      </c>
      <c r="N688" s="24">
        <f t="shared" si="43"/>
        <v>235.50899999999999</v>
      </c>
      <c r="O688" s="7">
        <f t="shared" si="4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40"/>
        <v>1.5112920307122053</v>
      </c>
      <c r="M689" s="8">
        <f>'summary-no-refine'!$G690</f>
        <v>235505</v>
      </c>
      <c r="N689" s="24">
        <f t="shared" si="43"/>
        <v>235.505</v>
      </c>
      <c r="O689" s="7">
        <f t="shared" si="4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40"/>
        <v>1.515076746912402</v>
      </c>
      <c r="M690" s="8">
        <f>'summary-no-refine'!$G691</f>
        <v>235509</v>
      </c>
      <c r="N690" s="24">
        <f t="shared" si="43"/>
        <v>235.50899999999999</v>
      </c>
      <c r="O690" s="7">
        <f t="shared" si="4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40"/>
        <v>1.1873077013410998</v>
      </c>
      <c r="M691" s="8">
        <f>'summary-no-refine'!$G692</f>
        <v>305880</v>
      </c>
      <c r="N691" s="24">
        <f t="shared" si="43"/>
        <v>305.88</v>
      </c>
      <c r="O691" s="7">
        <f t="shared" si="4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40"/>
        <v>1.2820037404875533</v>
      </c>
      <c r="M692" s="8">
        <f>'summary-no-refine'!$G693</f>
        <v>304811</v>
      </c>
      <c r="N692" s="24">
        <f t="shared" si="43"/>
        <v>304.81099999999998</v>
      </c>
      <c r="O692" s="7">
        <f t="shared" si="4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40"/>
        <v>1.2418011826754036</v>
      </c>
      <c r="M693" s="8">
        <f>'summary-no-refine'!$G694</f>
        <v>305162</v>
      </c>
      <c r="N693" s="24">
        <f t="shared" si="43"/>
        <v>305.16199999999998</v>
      </c>
      <c r="O693" s="7">
        <f t="shared" si="4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40"/>
        <v>1.2449259941557616</v>
      </c>
      <c r="M694" s="8">
        <f>'summary-no-refine'!$G695</f>
        <v>306168</v>
      </c>
      <c r="N694" s="24">
        <f t="shared" si="43"/>
        <v>306.16800000000001</v>
      </c>
      <c r="O694" s="7">
        <f t="shared" si="4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40"/>
        <v>1.2677075244206484</v>
      </c>
      <c r="M695" s="8">
        <f>'summary-no-refine'!$G696</f>
        <v>306181</v>
      </c>
      <c r="N695" s="24">
        <f t="shared" si="43"/>
        <v>306.18099999999998</v>
      </c>
      <c r="O695" s="7">
        <f t="shared" si="4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40"/>
        <v>1.2447362919025236</v>
      </c>
      <c r="M696" s="8">
        <f>'summary-no-refine'!$G697</f>
        <v>306181</v>
      </c>
      <c r="N696" s="24">
        <f t="shared" si="43"/>
        <v>306.18099999999998</v>
      </c>
      <c r="O696" s="7">
        <f t="shared" si="4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40"/>
        <v>1.2579213010561734</v>
      </c>
      <c r="M697" s="8">
        <f>'summary-no-refine'!$G698</f>
        <v>306840</v>
      </c>
      <c r="N697" s="24">
        <f t="shared" si="43"/>
        <v>306.83999999999997</v>
      </c>
      <c r="O697" s="7">
        <f t="shared" si="4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40"/>
        <v>1.2683604892907219</v>
      </c>
      <c r="M698" s="8">
        <f>'summary-no-refine'!$G699</f>
        <v>306847</v>
      </c>
      <c r="N698" s="24">
        <f t="shared" si="43"/>
        <v>306.84699999999998</v>
      </c>
      <c r="O698" s="7">
        <f t="shared" si="4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40"/>
        <v>1.2667663257277735</v>
      </c>
      <c r="M699" s="8">
        <f>'summary-no-refine'!$G700</f>
        <v>306840</v>
      </c>
      <c r="N699" s="24">
        <f t="shared" si="43"/>
        <v>306.83999999999997</v>
      </c>
      <c r="O699" s="7">
        <f t="shared" si="4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40"/>
        <v>1.2714927975043582</v>
      </c>
      <c r="M700" s="8">
        <f>'summary-no-refine'!$G701</f>
        <v>306354</v>
      </c>
      <c r="N700" s="24">
        <f t="shared" si="43"/>
        <v>306.35399999999998</v>
      </c>
      <c r="O700" s="7">
        <f t="shared" si="4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40"/>
        <v>1.2305878565967892</v>
      </c>
      <c r="M701" s="8">
        <f>'summary-no-refine'!$G702</f>
        <v>306148</v>
      </c>
      <c r="N701" s="24">
        <f t="shared" si="43"/>
        <v>306.14800000000002</v>
      </c>
      <c r="O701" s="7">
        <f t="shared" si="4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40"/>
        <v>1.2975713218340015</v>
      </c>
      <c r="M702" s="8">
        <f>'summary-no-refine'!$G703</f>
        <v>306320</v>
      </c>
      <c r="N702" s="24">
        <f t="shared" si="43"/>
        <v>306.32</v>
      </c>
      <c r="O702" s="7">
        <f t="shared" si="4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40"/>
        <v>1.2689855997447046</v>
      </c>
      <c r="M703" s="8">
        <f>'summary-no-refine'!$G704</f>
        <v>306327</v>
      </c>
      <c r="N703" s="24">
        <f t="shared" si="43"/>
        <v>306.327</v>
      </c>
      <c r="O703" s="7">
        <f t="shared" si="4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40"/>
        <v>1.2973265274352526</v>
      </c>
      <c r="M704" s="8">
        <f>'summary-no-refine'!$G705</f>
        <v>306389</v>
      </c>
      <c r="N704" s="24">
        <f t="shared" si="43"/>
        <v>306.38900000000001</v>
      </c>
      <c r="O704" s="7">
        <f t="shared" si="4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40"/>
        <v>1.2673404029345925</v>
      </c>
      <c r="M705" s="8">
        <f>'summary-no-refine'!$G706</f>
        <v>306389</v>
      </c>
      <c r="N705" s="24">
        <f t="shared" si="43"/>
        <v>306.38900000000001</v>
      </c>
      <c r="O705" s="7">
        <f t="shared" si="4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44">C706/K706</f>
        <v>1.2496580193451778</v>
      </c>
      <c r="M706" s="8">
        <f>'summary-no-refine'!$G707</f>
        <v>306396</v>
      </c>
      <c r="N706" s="24">
        <f t="shared" si="43"/>
        <v>306.39600000000002</v>
      </c>
      <c r="O706" s="7">
        <f t="shared" ref="O706:O769" si="4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44"/>
        <v>1.2410724271813633</v>
      </c>
      <c r="M707" s="8">
        <f>'summary-no-refine'!$G708</f>
        <v>306389</v>
      </c>
      <c r="N707" s="24">
        <f t="shared" ref="N707:N770" si="47">M707/1000</f>
        <v>306.38900000000001</v>
      </c>
      <c r="O707" s="7">
        <f t="shared" si="4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44"/>
        <v>1.1754601879496471</v>
      </c>
      <c r="M708" s="8">
        <f>'summary-no-refine'!$G709</f>
        <v>306396</v>
      </c>
      <c r="N708" s="24">
        <f t="shared" si="47"/>
        <v>306.39600000000002</v>
      </c>
      <c r="O708" s="7">
        <f t="shared" si="4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44"/>
        <v>1.2457205830303419</v>
      </c>
      <c r="M709" s="8">
        <f>'summary-no-refine'!$G710</f>
        <v>306389</v>
      </c>
      <c r="N709" s="24">
        <f t="shared" si="47"/>
        <v>306.38900000000001</v>
      </c>
      <c r="O709" s="7">
        <f t="shared" si="4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44"/>
        <v>1.2353971818473459</v>
      </c>
      <c r="M710" s="8">
        <f>'summary-no-refine'!$G711</f>
        <v>306389</v>
      </c>
      <c r="N710" s="24">
        <f t="shared" si="47"/>
        <v>306.38900000000001</v>
      </c>
      <c r="O710" s="7">
        <f t="shared" si="4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44"/>
        <v>1.2115155037542018</v>
      </c>
      <c r="M711" s="8">
        <f>'summary-no-refine'!$G712</f>
        <v>306396</v>
      </c>
      <c r="N711" s="24">
        <f t="shared" si="47"/>
        <v>306.39600000000002</v>
      </c>
      <c r="O711" s="7">
        <f t="shared" si="4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44"/>
        <v>1.2200923518683793</v>
      </c>
      <c r="M712" s="8">
        <f>'summary-no-refine'!$G713</f>
        <v>306389</v>
      </c>
      <c r="N712" s="24">
        <f t="shared" si="47"/>
        <v>306.38900000000001</v>
      </c>
      <c r="O712" s="7">
        <f t="shared" si="4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44"/>
        <v>1.2557079097046551</v>
      </c>
      <c r="M713" s="8">
        <f>'summary-no-refine'!$G714</f>
        <v>306396</v>
      </c>
      <c r="N713" s="24">
        <f t="shared" si="47"/>
        <v>306.39600000000002</v>
      </c>
      <c r="O713" s="7">
        <f t="shared" si="4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44"/>
        <v>1.2588694020986755</v>
      </c>
      <c r="M714" s="8">
        <f>'summary-no-refine'!$G715</f>
        <v>306389</v>
      </c>
      <c r="N714" s="24">
        <f t="shared" si="47"/>
        <v>306.38900000000001</v>
      </c>
      <c r="O714" s="7">
        <f t="shared" si="4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44"/>
        <v>1.2361531698739867</v>
      </c>
      <c r="M715" s="8">
        <f>'summary-no-refine'!$G716</f>
        <v>306389</v>
      </c>
      <c r="N715" s="24">
        <f t="shared" si="47"/>
        <v>306.38900000000001</v>
      </c>
      <c r="O715" s="7">
        <f t="shared" si="4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44"/>
        <v>1.3849450727853241</v>
      </c>
      <c r="M716" s="8">
        <f>'summary-no-refine'!$G717</f>
        <v>291075</v>
      </c>
      <c r="N716" s="24">
        <f t="shared" si="47"/>
        <v>291.07499999999999</v>
      </c>
      <c r="O716" s="7">
        <f t="shared" si="4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44"/>
        <v>1.6127657362648786</v>
      </c>
      <c r="M717" s="8">
        <f>'summary-no-refine'!$G718</f>
        <v>278592</v>
      </c>
      <c r="N717" s="24">
        <f t="shared" si="47"/>
        <v>278.59199999999998</v>
      </c>
      <c r="O717" s="7">
        <f t="shared" si="4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44"/>
        <v>1.5886290808718551</v>
      </c>
      <c r="M718" s="8">
        <f>'summary-no-refine'!$G719</f>
        <v>278524</v>
      </c>
      <c r="N718" s="24">
        <f t="shared" si="47"/>
        <v>278.524</v>
      </c>
      <c r="O718" s="7">
        <f t="shared" si="4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44"/>
        <v>1.6189244694607134</v>
      </c>
      <c r="M719" s="8">
        <f>'summary-no-refine'!$G720</f>
        <v>278627</v>
      </c>
      <c r="N719" s="24">
        <f t="shared" si="47"/>
        <v>278.62700000000001</v>
      </c>
      <c r="O719" s="7">
        <f t="shared" si="4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44"/>
        <v>1.5636298094763514</v>
      </c>
      <c r="M720" s="8">
        <f>'summary-no-refine'!$G721</f>
        <v>279071</v>
      </c>
      <c r="N720" s="24">
        <f t="shared" si="47"/>
        <v>279.07100000000003</v>
      </c>
      <c r="O720" s="7">
        <f t="shared" si="4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44"/>
        <v>1.6579222036907517</v>
      </c>
      <c r="M721" s="8">
        <f>'summary-no-refine'!$G722</f>
        <v>279079</v>
      </c>
      <c r="N721" s="24">
        <f t="shared" si="47"/>
        <v>279.07900000000001</v>
      </c>
      <c r="O721" s="7">
        <f t="shared" si="4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44"/>
        <v>1.3861072250552824</v>
      </c>
      <c r="M722" s="8">
        <f>'summary-no-refine'!$G723</f>
        <v>266218</v>
      </c>
      <c r="N722" s="24">
        <f t="shared" si="47"/>
        <v>266.21800000000002</v>
      </c>
      <c r="O722" s="7">
        <f t="shared" si="4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44"/>
        <v>1.4442312220390865</v>
      </c>
      <c r="M723" s="8">
        <f>'summary-no-refine'!$G724</f>
        <v>266218</v>
      </c>
      <c r="N723" s="24">
        <f t="shared" si="47"/>
        <v>266.21800000000002</v>
      </c>
      <c r="O723" s="7">
        <f t="shared" si="4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44"/>
        <v>1.4027061930634896</v>
      </c>
      <c r="M724" s="8">
        <f>'summary-no-refine'!$G725</f>
        <v>266218</v>
      </c>
      <c r="N724" s="24">
        <f t="shared" si="47"/>
        <v>266.21800000000002</v>
      </c>
      <c r="O724" s="7">
        <f t="shared" si="4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44"/>
        <v>1.4477039743297</v>
      </c>
      <c r="M725" s="8">
        <f>'summary-no-refine'!$G726</f>
        <v>266383</v>
      </c>
      <c r="N725" s="24">
        <f t="shared" si="47"/>
        <v>266.38299999999998</v>
      </c>
      <c r="O725" s="7">
        <f t="shared" si="4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44"/>
        <v>1.450509827794102</v>
      </c>
      <c r="M726" s="8">
        <f>'summary-no-refine'!$G727</f>
        <v>266389</v>
      </c>
      <c r="N726" s="24">
        <f t="shared" si="47"/>
        <v>266.38900000000001</v>
      </c>
      <c r="O726" s="7">
        <f t="shared" si="4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44"/>
        <v>1.4568449956949712</v>
      </c>
      <c r="M727" s="8">
        <f>'summary-no-refine'!$G728</f>
        <v>266389</v>
      </c>
      <c r="N727" s="24">
        <f t="shared" si="47"/>
        <v>266.38900000000001</v>
      </c>
      <c r="O727" s="7">
        <f t="shared" si="4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44"/>
        <v>1.4568339029710593</v>
      </c>
      <c r="M728" s="8">
        <f>'summary-no-refine'!$G729</f>
        <v>266378</v>
      </c>
      <c r="N728" s="24">
        <f t="shared" si="47"/>
        <v>266.37799999999999</v>
      </c>
      <c r="O728" s="7">
        <f t="shared" si="4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44"/>
        <v>1.2706146926536732</v>
      </c>
      <c r="M729" s="8">
        <f>'summary-no-refine'!$G730</f>
        <v>272429</v>
      </c>
      <c r="N729" s="24">
        <f t="shared" si="47"/>
        <v>272.42899999999997</v>
      </c>
      <c r="O729" s="7">
        <f t="shared" si="4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44"/>
        <v>1.1753709812631328</v>
      </c>
      <c r="M730" s="8">
        <f>'summary-no-refine'!$G731</f>
        <v>275896</v>
      </c>
      <c r="N730" s="24">
        <f t="shared" si="47"/>
        <v>275.89600000000002</v>
      </c>
      <c r="O730" s="7">
        <f t="shared" si="4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44"/>
        <v>1.6097662771285475</v>
      </c>
      <c r="M731" s="8">
        <f>'summary-no-refine'!$G732</f>
        <v>279194</v>
      </c>
      <c r="N731" s="24">
        <f t="shared" si="47"/>
        <v>279.19400000000002</v>
      </c>
      <c r="O731" s="7">
        <f t="shared" si="4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44"/>
        <v>1.573958576838562</v>
      </c>
      <c r="M732" s="8">
        <f>'summary-no-refine'!$G733</f>
        <v>279256</v>
      </c>
      <c r="N732" s="24">
        <f t="shared" si="47"/>
        <v>279.25599999999997</v>
      </c>
      <c r="O732" s="7">
        <f t="shared" si="4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44"/>
        <v>1.6254758649183039</v>
      </c>
      <c r="M733" s="8">
        <f>'summary-no-refine'!$G734</f>
        <v>279200</v>
      </c>
      <c r="N733" s="24">
        <f t="shared" si="47"/>
        <v>279.2</v>
      </c>
      <c r="O733" s="7">
        <f t="shared" si="4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44"/>
        <v>1.5210675939792371</v>
      </c>
      <c r="M734" s="8">
        <f>'summary-no-refine'!$G735</f>
        <v>250502</v>
      </c>
      <c r="N734" s="24">
        <f t="shared" si="47"/>
        <v>250.50200000000001</v>
      </c>
      <c r="O734" s="7">
        <f t="shared" si="4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44"/>
        <v>1.5260127599979254</v>
      </c>
      <c r="M735" s="8">
        <f>'summary-no-refine'!$G736</f>
        <v>250496</v>
      </c>
      <c r="N735" s="24">
        <f t="shared" si="47"/>
        <v>250.49600000000001</v>
      </c>
      <c r="O735" s="7">
        <f t="shared" si="4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44"/>
        <v>1.5282267838689514</v>
      </c>
      <c r="M736" s="8">
        <f>'summary-no-refine'!$G737</f>
        <v>250492</v>
      </c>
      <c r="N736" s="24">
        <f t="shared" si="47"/>
        <v>250.49199999999999</v>
      </c>
      <c r="O736" s="7">
        <f t="shared" si="4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44"/>
        <v>1.5329946691752903</v>
      </c>
      <c r="M737" s="8">
        <f>'summary-no-refine'!$G738</f>
        <v>250496</v>
      </c>
      <c r="N737" s="24">
        <f t="shared" si="47"/>
        <v>250.49600000000001</v>
      </c>
      <c r="O737" s="7">
        <f t="shared" si="4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44"/>
        <v>1.5711199234240394</v>
      </c>
      <c r="M738" s="8">
        <f>'summary-no-refine'!$G739</f>
        <v>243164</v>
      </c>
      <c r="N738" s="24">
        <f t="shared" si="47"/>
        <v>243.16399999999999</v>
      </c>
      <c r="O738" s="7">
        <f t="shared" si="4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44"/>
        <v>1.5897380179543943</v>
      </c>
      <c r="M739" s="8">
        <f>'summary-no-refine'!$G740</f>
        <v>243111</v>
      </c>
      <c r="N739" s="24">
        <f t="shared" si="47"/>
        <v>243.11099999999999</v>
      </c>
      <c r="O739" s="7">
        <f t="shared" si="4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44"/>
        <v>1.5431098313451252</v>
      </c>
      <c r="M740" s="8">
        <f>'summary-no-refine'!$G741</f>
        <v>243105</v>
      </c>
      <c r="N740" s="24">
        <f t="shared" si="47"/>
        <v>243.10499999999999</v>
      </c>
      <c r="O740" s="7">
        <f t="shared" si="4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44"/>
        <v>1.5460126802386238</v>
      </c>
      <c r="M741" s="8">
        <f>'summary-no-refine'!$G742</f>
        <v>243101</v>
      </c>
      <c r="N741" s="24">
        <f t="shared" si="47"/>
        <v>243.101</v>
      </c>
      <c r="O741" s="7">
        <f t="shared" si="4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44"/>
        <v>1.5623543740732895</v>
      </c>
      <c r="M742" s="8">
        <f>'summary-no-refine'!$G743</f>
        <v>243105</v>
      </c>
      <c r="N742" s="24">
        <f t="shared" si="47"/>
        <v>243.10499999999999</v>
      </c>
      <c r="O742" s="7">
        <f t="shared" si="4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44"/>
        <v>1.5877037037037036</v>
      </c>
      <c r="M743" s="8">
        <f>'summary-no-refine'!$G744</f>
        <v>242548</v>
      </c>
      <c r="N743" s="24">
        <f t="shared" si="47"/>
        <v>242.548</v>
      </c>
      <c r="O743" s="7">
        <f t="shared" si="4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44"/>
        <v>1.5543573380723508</v>
      </c>
      <c r="M744" s="8">
        <f>'summary-no-refine'!$G745</f>
        <v>242554</v>
      </c>
      <c r="N744" s="24">
        <f t="shared" si="47"/>
        <v>242.554</v>
      </c>
      <c r="O744" s="7">
        <f t="shared" si="4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44"/>
        <v>1.2943186318300286</v>
      </c>
      <c r="M745" s="8">
        <f>'summary-no-refine'!$G746</f>
        <v>325262</v>
      </c>
      <c r="N745" s="24">
        <f t="shared" si="47"/>
        <v>325.262</v>
      </c>
      <c r="O745" s="7">
        <f t="shared" si="4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44"/>
        <v>1.3406831450384369</v>
      </c>
      <c r="M746" s="8">
        <f>'summary-no-refine'!$G747</f>
        <v>325302</v>
      </c>
      <c r="N746" s="24">
        <f t="shared" si="47"/>
        <v>325.30200000000002</v>
      </c>
      <c r="O746" s="7">
        <f t="shared" si="4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44"/>
        <v>1.304455186374424</v>
      </c>
      <c r="M747" s="8">
        <f>'summary-no-refine'!$G748</f>
        <v>325314</v>
      </c>
      <c r="N747" s="24">
        <f t="shared" si="47"/>
        <v>325.31400000000002</v>
      </c>
      <c r="O747" s="7">
        <f t="shared" si="4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44"/>
        <v>1.2845637701013026</v>
      </c>
      <c r="M748" s="8">
        <f>'summary-no-refine'!$G749</f>
        <v>325309</v>
      </c>
      <c r="N748" s="24">
        <f t="shared" si="47"/>
        <v>325.30900000000003</v>
      </c>
      <c r="O748" s="7">
        <f t="shared" si="4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44"/>
        <v>1.3322360068197481</v>
      </c>
      <c r="M749" s="8">
        <f>'summary-no-refine'!$G750</f>
        <v>321715</v>
      </c>
      <c r="N749" s="24">
        <f t="shared" si="47"/>
        <v>321.71499999999997</v>
      </c>
      <c r="O749" s="7">
        <f t="shared" si="4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44"/>
        <v>1.3283699804253215</v>
      </c>
      <c r="M750" s="8">
        <f>'summary-no-refine'!$G751</f>
        <v>321663</v>
      </c>
      <c r="N750" s="24">
        <f t="shared" si="47"/>
        <v>321.66300000000001</v>
      </c>
      <c r="O750" s="7">
        <f t="shared" si="4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44"/>
        <v>1.2075833119477948</v>
      </c>
      <c r="M751" s="8">
        <f>'summary-no-refine'!$G752</f>
        <v>306460</v>
      </c>
      <c r="N751" s="24">
        <f t="shared" si="47"/>
        <v>306.45999999999998</v>
      </c>
      <c r="O751" s="7">
        <f t="shared" si="4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44"/>
        <v>1.2046299939196681</v>
      </c>
      <c r="M752" s="8">
        <f>'summary-no-refine'!$G753</f>
        <v>306530</v>
      </c>
      <c r="N752" s="24">
        <f t="shared" si="47"/>
        <v>306.52999999999997</v>
      </c>
      <c r="O752" s="7">
        <f t="shared" si="4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44"/>
        <v>1.2013775932101738</v>
      </c>
      <c r="M753" s="8">
        <f>'summary-no-refine'!$G754</f>
        <v>306473</v>
      </c>
      <c r="N753" s="24">
        <f t="shared" si="47"/>
        <v>306.47300000000001</v>
      </c>
      <c r="O753" s="7">
        <f t="shared" si="4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44"/>
        <v>1.2233091163888479</v>
      </c>
      <c r="M754" s="8">
        <f>'summary-no-refine'!$G755</f>
        <v>306471</v>
      </c>
      <c r="N754" s="24">
        <f t="shared" si="47"/>
        <v>306.471</v>
      </c>
      <c r="O754" s="7">
        <f t="shared" si="4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44"/>
        <v>1.2046762792267451</v>
      </c>
      <c r="M755" s="8">
        <f>'summary-no-refine'!$G756</f>
        <v>306474</v>
      </c>
      <c r="N755" s="24">
        <f t="shared" si="47"/>
        <v>306.47399999999999</v>
      </c>
      <c r="O755" s="7">
        <f t="shared" si="4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44"/>
        <v>1.2249539028887524</v>
      </c>
      <c r="M756" s="8">
        <f>'summary-no-refine'!$G757</f>
        <v>306460</v>
      </c>
      <c r="N756" s="24">
        <f t="shared" si="47"/>
        <v>306.45999999999998</v>
      </c>
      <c r="O756" s="7">
        <f t="shared" si="4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44"/>
        <v>1.1444960247585507</v>
      </c>
      <c r="M757" s="8">
        <f>'summary-no-refine'!$G758</f>
        <v>313157</v>
      </c>
      <c r="N757" s="24">
        <f t="shared" si="47"/>
        <v>313.15699999999998</v>
      </c>
      <c r="O757" s="7">
        <f t="shared" si="4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44"/>
        <v>1.1754704856329754</v>
      </c>
      <c r="M758" s="8">
        <f>'summary-no-refine'!$G759</f>
        <v>313167</v>
      </c>
      <c r="N758" s="24">
        <f t="shared" si="47"/>
        <v>313.16699999999997</v>
      </c>
      <c r="O758" s="7">
        <f t="shared" si="4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44"/>
        <v>1.188514579888772</v>
      </c>
      <c r="M759" s="8">
        <f>'summary-no-refine'!$G760</f>
        <v>313167</v>
      </c>
      <c r="N759" s="24">
        <f t="shared" si="47"/>
        <v>313.16699999999997</v>
      </c>
      <c r="O759" s="7">
        <f t="shared" si="4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44"/>
        <v>1.1722311592771333</v>
      </c>
      <c r="M760" s="8">
        <f>'summary-no-refine'!$G761</f>
        <v>313167</v>
      </c>
      <c r="N760" s="24">
        <f t="shared" si="47"/>
        <v>313.16699999999997</v>
      </c>
      <c r="O760" s="7">
        <f t="shared" si="4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44"/>
        <v>1.1340217401158628</v>
      </c>
      <c r="M761" s="8">
        <f>'summary-no-refine'!$G762</f>
        <v>313153</v>
      </c>
      <c r="N761" s="24">
        <f t="shared" si="47"/>
        <v>313.15300000000002</v>
      </c>
      <c r="O761" s="7">
        <f t="shared" si="4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44"/>
        <v>1.1438233005018652</v>
      </c>
      <c r="M762" s="8">
        <f>'summary-no-refine'!$G763</f>
        <v>313157</v>
      </c>
      <c r="N762" s="24">
        <f t="shared" si="47"/>
        <v>313.15699999999998</v>
      </c>
      <c r="O762" s="7">
        <f t="shared" si="4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44"/>
        <v>1.1766256187039128</v>
      </c>
      <c r="M763" s="8">
        <f>'summary-no-refine'!$G764</f>
        <v>313167</v>
      </c>
      <c r="N763" s="24">
        <f t="shared" si="47"/>
        <v>313.16699999999997</v>
      </c>
      <c r="O763" s="7">
        <f t="shared" si="4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44"/>
        <v>1.2456051267684549</v>
      </c>
      <c r="M764" s="8">
        <f>'summary-no-refine'!$G765</f>
        <v>310741</v>
      </c>
      <c r="N764" s="24">
        <f t="shared" si="47"/>
        <v>310.74099999999999</v>
      </c>
      <c r="O764" s="7">
        <f t="shared" si="4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44"/>
        <v>1.3545067937010002</v>
      </c>
      <c r="M765" s="8">
        <f>'summary-no-refine'!$G766</f>
        <v>295417</v>
      </c>
      <c r="N765" s="24">
        <f t="shared" si="47"/>
        <v>295.41699999999997</v>
      </c>
      <c r="O765" s="7">
        <f t="shared" si="4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44"/>
        <v>1.3317761035430169</v>
      </c>
      <c r="M766" s="8">
        <f>'summary-no-refine'!$G767</f>
        <v>295414</v>
      </c>
      <c r="N766" s="24">
        <f t="shared" si="47"/>
        <v>295.41399999999999</v>
      </c>
      <c r="O766" s="7">
        <f t="shared" si="4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44"/>
        <v>1.2923293738675257</v>
      </c>
      <c r="M767" s="8">
        <f>'summary-no-refine'!$G768</f>
        <v>295417</v>
      </c>
      <c r="N767" s="24">
        <f t="shared" si="47"/>
        <v>295.41699999999997</v>
      </c>
      <c r="O767" s="7">
        <f t="shared" si="4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44"/>
        <v>1.5599671197090319</v>
      </c>
      <c r="M768" s="8">
        <f>'summary-no-refine'!$G769</f>
        <v>270775</v>
      </c>
      <c r="N768" s="24">
        <f t="shared" si="47"/>
        <v>270.77499999999998</v>
      </c>
      <c r="O768" s="7">
        <f t="shared" si="4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44"/>
        <v>1.5632761845037455</v>
      </c>
      <c r="M769" s="8">
        <f>'summary-no-refine'!$G770</f>
        <v>270720</v>
      </c>
      <c r="N769" s="24">
        <f t="shared" si="47"/>
        <v>270.72000000000003</v>
      </c>
      <c r="O769" s="7">
        <f t="shared" si="4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48">C770/K770</f>
        <v>1.5415522892850109</v>
      </c>
      <c r="M770" s="8">
        <f>'summary-no-refine'!$G771</f>
        <v>270779</v>
      </c>
      <c r="N770" s="24">
        <f t="shared" si="47"/>
        <v>270.779</v>
      </c>
      <c r="O770" s="7">
        <f t="shared" ref="O770:O833" si="4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48"/>
        <v>1.5102358354264378</v>
      </c>
      <c r="M771" s="8">
        <f>'summary-no-refine'!$G772</f>
        <v>270716</v>
      </c>
      <c r="N771" s="24">
        <f t="shared" ref="N771:N834" si="51">M771/1000</f>
        <v>270.71600000000001</v>
      </c>
      <c r="O771" s="7">
        <f t="shared" si="4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48"/>
        <v>1.5943342711925939</v>
      </c>
      <c r="M772" s="8">
        <f>'summary-no-refine'!$G773</f>
        <v>270017</v>
      </c>
      <c r="N772" s="24">
        <f t="shared" si="51"/>
        <v>270.017</v>
      </c>
      <c r="O772" s="7">
        <f t="shared" si="4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48"/>
        <v>1.5462173531595165</v>
      </c>
      <c r="M773" s="8">
        <f>'summary-no-refine'!$G774</f>
        <v>270013</v>
      </c>
      <c r="N773" s="24">
        <f t="shared" si="51"/>
        <v>270.01299999999998</v>
      </c>
      <c r="O773" s="7">
        <f t="shared" si="4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48"/>
        <v>1.5371756570776409</v>
      </c>
      <c r="M774" s="8">
        <f>'summary-no-refine'!$G775</f>
        <v>269965</v>
      </c>
      <c r="N774" s="24">
        <f t="shared" si="51"/>
        <v>269.96499999999997</v>
      </c>
      <c r="O774" s="7">
        <f t="shared" si="4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48"/>
        <v>1.5706901401847249</v>
      </c>
      <c r="M775" s="8">
        <f>'summary-no-refine'!$G776</f>
        <v>270017</v>
      </c>
      <c r="N775" s="24">
        <f t="shared" si="51"/>
        <v>270.017</v>
      </c>
      <c r="O775" s="7">
        <f t="shared" si="4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48"/>
        <v>1.3535940311472356</v>
      </c>
      <c r="M776" s="8">
        <f>'summary-no-refine'!$G777</f>
        <v>309120</v>
      </c>
      <c r="N776" s="24">
        <f t="shared" si="51"/>
        <v>309.12</v>
      </c>
      <c r="O776" s="7">
        <f t="shared" si="4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48"/>
        <v>1.2179959134737162</v>
      </c>
      <c r="M777" s="8">
        <f>'summary-no-refine'!$G778</f>
        <v>311797</v>
      </c>
      <c r="N777" s="24">
        <f t="shared" si="51"/>
        <v>311.79700000000003</v>
      </c>
      <c r="O777" s="7">
        <f t="shared" si="4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48"/>
        <v>1.1687301801497876</v>
      </c>
      <c r="M778" s="8">
        <f>'summary-no-refine'!$G779</f>
        <v>310797</v>
      </c>
      <c r="N778" s="24">
        <f t="shared" si="51"/>
        <v>310.79700000000003</v>
      </c>
      <c r="O778" s="7">
        <f t="shared" si="4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48"/>
        <v>1.2183685101532125</v>
      </c>
      <c r="M779" s="8">
        <f>'summary-no-refine'!$G780</f>
        <v>310856</v>
      </c>
      <c r="N779" s="24">
        <f t="shared" si="51"/>
        <v>310.85599999999999</v>
      </c>
      <c r="O779" s="7">
        <f t="shared" si="4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48"/>
        <v>1.1559925205556647</v>
      </c>
      <c r="M780" s="8">
        <f>'summary-no-refine'!$G781</f>
        <v>310798</v>
      </c>
      <c r="N780" s="24">
        <f t="shared" si="51"/>
        <v>310.798</v>
      </c>
      <c r="O780" s="7">
        <f t="shared" si="4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48"/>
        <v>1.1708064985249513</v>
      </c>
      <c r="M781" s="8">
        <f>'summary-no-refine'!$G782</f>
        <v>310805</v>
      </c>
      <c r="N781" s="24">
        <f t="shared" si="51"/>
        <v>310.80500000000001</v>
      </c>
      <c r="O781" s="7">
        <f t="shared" si="4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48"/>
        <v>1.1989754947126399</v>
      </c>
      <c r="M782" s="8">
        <f>'summary-no-refine'!$G783</f>
        <v>310798</v>
      </c>
      <c r="N782" s="24">
        <f t="shared" si="51"/>
        <v>310.798</v>
      </c>
      <c r="O782" s="7">
        <f t="shared" si="4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48"/>
        <v>1.1951046530281411</v>
      </c>
      <c r="M783" s="8">
        <f>'summary-no-refine'!$G784</f>
        <v>310797</v>
      </c>
      <c r="N783" s="24">
        <f t="shared" si="51"/>
        <v>310.79700000000003</v>
      </c>
      <c r="O783" s="7">
        <f t="shared" si="4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48"/>
        <v>1.1469451723108561</v>
      </c>
      <c r="M784" s="8">
        <f>'summary-no-refine'!$G785</f>
        <v>310856</v>
      </c>
      <c r="N784" s="24">
        <f t="shared" si="51"/>
        <v>310.85599999999999</v>
      </c>
      <c r="O784" s="7">
        <f t="shared" si="4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48"/>
        <v>1.1787595856774447</v>
      </c>
      <c r="M785" s="8">
        <f>'summary-no-refine'!$G786</f>
        <v>310798</v>
      </c>
      <c r="N785" s="24">
        <f t="shared" si="51"/>
        <v>310.798</v>
      </c>
      <c r="O785" s="7">
        <f t="shared" si="4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48"/>
        <v>1.1905324744400447</v>
      </c>
      <c r="M786" s="8">
        <f>'summary-no-refine'!$G787</f>
        <v>310805</v>
      </c>
      <c r="N786" s="24">
        <f t="shared" si="51"/>
        <v>310.80500000000001</v>
      </c>
      <c r="O786" s="7">
        <f t="shared" si="4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48"/>
        <v>1.1868563224591075</v>
      </c>
      <c r="M787" s="8">
        <f>'summary-no-refine'!$G788</f>
        <v>310798</v>
      </c>
      <c r="N787" s="24">
        <f t="shared" si="51"/>
        <v>310.798</v>
      </c>
      <c r="O787" s="7">
        <f t="shared" si="4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48"/>
        <v>1.8127376897794636</v>
      </c>
      <c r="M788" s="8">
        <f>'summary-no-refine'!$G789</f>
        <v>268128</v>
      </c>
      <c r="N788" s="24">
        <f t="shared" si="51"/>
        <v>268.12799999999999</v>
      </c>
      <c r="O788" s="7">
        <f t="shared" si="4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48"/>
        <v>1.5365342623095661</v>
      </c>
      <c r="M789" s="8">
        <f>'summary-no-refine'!$G790</f>
        <v>245667</v>
      </c>
      <c r="N789" s="24">
        <f t="shared" si="51"/>
        <v>245.667</v>
      </c>
      <c r="O789" s="7">
        <f t="shared" si="4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48"/>
        <v>1.5186657404548729</v>
      </c>
      <c r="M790" s="8">
        <f>'summary-no-refine'!$G791</f>
        <v>242088</v>
      </c>
      <c r="N790" s="24">
        <f t="shared" si="51"/>
        <v>242.08799999999999</v>
      </c>
      <c r="O790" s="7">
        <f t="shared" si="4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48"/>
        <v>1.4932345400345941</v>
      </c>
      <c r="M791" s="8">
        <f>'summary-no-refine'!$G792</f>
        <v>244838</v>
      </c>
      <c r="N791" s="24">
        <f t="shared" si="51"/>
        <v>244.83799999999999</v>
      </c>
      <c r="O791" s="7">
        <f t="shared" si="4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48"/>
        <v>1.5345720152970257</v>
      </c>
      <c r="M792" s="8">
        <f>'summary-no-refine'!$G793</f>
        <v>251272</v>
      </c>
      <c r="N792" s="24">
        <f t="shared" si="51"/>
        <v>251.27199999999999</v>
      </c>
      <c r="O792" s="7">
        <f t="shared" si="4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48"/>
        <v>1.5366499304036587</v>
      </c>
      <c r="M793" s="8">
        <f>'summary-no-refine'!$G794</f>
        <v>251242</v>
      </c>
      <c r="N793" s="24">
        <f t="shared" si="51"/>
        <v>251.24199999999999</v>
      </c>
      <c r="O793" s="7">
        <f t="shared" si="4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48"/>
        <v>1.6596875067627517</v>
      </c>
      <c r="M794" s="8">
        <f>'summary-no-refine'!$G795</f>
        <v>257068</v>
      </c>
      <c r="N794" s="24">
        <f t="shared" si="51"/>
        <v>257.06799999999998</v>
      </c>
      <c r="O794" s="7">
        <f t="shared" si="4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48"/>
        <v>1.6519372693726937</v>
      </c>
      <c r="M795" s="8">
        <f>'summary-no-refine'!$G796</f>
        <v>252063</v>
      </c>
      <c r="N795" s="24">
        <f t="shared" si="51"/>
        <v>252.06299999999999</v>
      </c>
      <c r="O795" s="7">
        <f t="shared" si="4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48"/>
        <v>1.6645087152414326</v>
      </c>
      <c r="M796" s="8">
        <f>'summary-no-refine'!$G797</f>
        <v>252005</v>
      </c>
      <c r="N796" s="24">
        <f t="shared" si="51"/>
        <v>252.005</v>
      </c>
      <c r="O796" s="7">
        <f t="shared" si="4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48"/>
        <v>1.2975017047920154</v>
      </c>
      <c r="M797" s="8">
        <f>'summary-no-refine'!$G798</f>
        <v>365226</v>
      </c>
      <c r="N797" s="24">
        <f t="shared" si="51"/>
        <v>365.226</v>
      </c>
      <c r="O797" s="7">
        <f t="shared" si="4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48"/>
        <v>1.289471715988133</v>
      </c>
      <c r="M798" s="8">
        <f>'summary-no-refine'!$G799</f>
        <v>365258</v>
      </c>
      <c r="N798" s="24">
        <f t="shared" si="51"/>
        <v>365.25799999999998</v>
      </c>
      <c r="O798" s="7">
        <f t="shared" si="4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48"/>
        <v>1.4018901031832314</v>
      </c>
      <c r="M799" s="8">
        <f>'summary-no-refine'!$G800</f>
        <v>278844</v>
      </c>
      <c r="N799" s="24">
        <f t="shared" si="51"/>
        <v>278.84399999999999</v>
      </c>
      <c r="O799" s="7">
        <f t="shared" si="4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48"/>
        <v>1.8311800928619255</v>
      </c>
      <c r="M800" s="8">
        <f>'summary-no-refine'!$G801</f>
        <v>284339</v>
      </c>
      <c r="N800" s="24">
        <f t="shared" si="51"/>
        <v>284.339</v>
      </c>
      <c r="O800" s="7">
        <f t="shared" si="4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48"/>
        <v>1.2009370486490296</v>
      </c>
      <c r="M801" s="8">
        <f>'summary-no-refine'!$G802</f>
        <v>354028</v>
      </c>
      <c r="N801" s="24">
        <f t="shared" si="51"/>
        <v>354.02800000000002</v>
      </c>
      <c r="O801" s="7">
        <f t="shared" si="4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48"/>
        <v>1.1424126918718451</v>
      </c>
      <c r="M802" s="8">
        <f>'summary-no-refine'!$G803</f>
        <v>354040</v>
      </c>
      <c r="N802" s="24">
        <f t="shared" si="51"/>
        <v>354.04</v>
      </c>
      <c r="O802" s="7">
        <f t="shared" si="4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48"/>
        <v>1.5716267373074753</v>
      </c>
      <c r="M803" s="8">
        <f>'summary-no-refine'!$G804</f>
        <v>287580</v>
      </c>
      <c r="N803" s="24">
        <f t="shared" si="51"/>
        <v>287.58</v>
      </c>
      <c r="O803" s="7">
        <f t="shared" si="4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48"/>
        <v>1.3552977251067004</v>
      </c>
      <c r="M804" s="8">
        <f>'summary-no-refine'!$G805</f>
        <v>320403</v>
      </c>
      <c r="N804" s="24">
        <f t="shared" si="51"/>
        <v>320.40300000000002</v>
      </c>
      <c r="O804" s="7">
        <f t="shared" si="4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48"/>
        <v>1.5157912945310863</v>
      </c>
      <c r="M805" s="8">
        <f>'summary-no-refine'!$G806</f>
        <v>314398</v>
      </c>
      <c r="N805" s="24">
        <f t="shared" si="51"/>
        <v>314.39800000000002</v>
      </c>
      <c r="O805" s="7">
        <f t="shared" si="4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48"/>
        <v>1.3348983898887861</v>
      </c>
      <c r="M806" s="8">
        <f>'summary-no-refine'!$G807</f>
        <v>318991</v>
      </c>
      <c r="N806" s="24">
        <f t="shared" si="51"/>
        <v>318.99099999999999</v>
      </c>
      <c r="O806" s="7">
        <f t="shared" si="4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48"/>
        <v>1.5122550876927092</v>
      </c>
      <c r="M807" s="8">
        <f>'summary-no-refine'!$G808</f>
        <v>317897</v>
      </c>
      <c r="N807" s="24">
        <f t="shared" si="51"/>
        <v>317.89699999999999</v>
      </c>
      <c r="O807" s="7">
        <f t="shared" si="4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48"/>
        <v>1.6499406548233637</v>
      </c>
      <c r="M808" s="8">
        <f>'summary-no-refine'!$G809</f>
        <v>275822</v>
      </c>
      <c r="N808" s="24">
        <f t="shared" si="51"/>
        <v>275.822</v>
      </c>
      <c r="O808" s="7">
        <f t="shared" si="4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48"/>
        <v>1.7048050286681946</v>
      </c>
      <c r="M809" s="8">
        <f>'summary-no-refine'!$G810</f>
        <v>278168</v>
      </c>
      <c r="N809" s="24">
        <f t="shared" si="51"/>
        <v>278.16800000000001</v>
      </c>
      <c r="O809" s="7">
        <f t="shared" si="4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48"/>
        <v>1.7822612780772218</v>
      </c>
      <c r="M810" s="8">
        <f>'summary-no-refine'!$G811</f>
        <v>265772</v>
      </c>
      <c r="N810" s="24">
        <f t="shared" si="51"/>
        <v>265.77199999999999</v>
      </c>
      <c r="O810" s="7">
        <f t="shared" si="4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48"/>
        <v>1.8978696936712798</v>
      </c>
      <c r="M811" s="8">
        <f>'summary-no-refine'!$G812</f>
        <v>269817</v>
      </c>
      <c r="N811" s="24">
        <f t="shared" si="51"/>
        <v>269.81700000000001</v>
      </c>
      <c r="O811" s="7">
        <f t="shared" si="4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48"/>
        <v>1.7713614705853928</v>
      </c>
      <c r="M812" s="8">
        <f>'summary-no-refine'!$G813</f>
        <v>271231</v>
      </c>
      <c r="N812" s="24">
        <f t="shared" si="51"/>
        <v>271.23099999999999</v>
      </c>
      <c r="O812" s="7">
        <f t="shared" si="4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48"/>
        <v>1.7246633071051776</v>
      </c>
      <c r="M813" s="8">
        <f>'summary-no-refine'!$G814</f>
        <v>271137</v>
      </c>
      <c r="N813" s="24">
        <f t="shared" si="51"/>
        <v>271.137</v>
      </c>
      <c r="O813" s="7">
        <f t="shared" si="4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48"/>
        <v>1.6168368491921006</v>
      </c>
      <c r="M814" s="8">
        <f>'summary-no-refine'!$G815</f>
        <v>274077</v>
      </c>
      <c r="N814" s="24">
        <f t="shared" si="51"/>
        <v>274.077</v>
      </c>
      <c r="O814" s="7">
        <f t="shared" si="4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48"/>
        <v>1.6731084956977549</v>
      </c>
      <c r="M815" s="8">
        <f>'summary-no-refine'!$G816</f>
        <v>274111</v>
      </c>
      <c r="N815" s="24">
        <f t="shared" si="51"/>
        <v>274.11099999999999</v>
      </c>
      <c r="O815" s="7">
        <f t="shared" si="4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48"/>
        <v>1.6833124711772844</v>
      </c>
      <c r="M816" s="8">
        <f>'summary-no-refine'!$G817</f>
        <v>273925</v>
      </c>
      <c r="N816" s="24">
        <f t="shared" si="51"/>
        <v>273.92500000000001</v>
      </c>
      <c r="O816" s="7">
        <f t="shared" si="4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48"/>
        <v>1.6554374626419606</v>
      </c>
      <c r="M817" s="8">
        <f>'summary-no-refine'!$G818</f>
        <v>274041</v>
      </c>
      <c r="N817" s="24">
        <f t="shared" si="51"/>
        <v>274.041</v>
      </c>
      <c r="O817" s="7">
        <f t="shared" si="4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48"/>
        <v>1.752342599725031</v>
      </c>
      <c r="M818" s="8">
        <f>'summary-no-refine'!$G819</f>
        <v>274038</v>
      </c>
      <c r="N818" s="24">
        <f t="shared" si="51"/>
        <v>274.03800000000001</v>
      </c>
      <c r="O818" s="7">
        <f t="shared" si="4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48"/>
        <v>1.6715403720886641</v>
      </c>
      <c r="M819" s="8">
        <f>'summary-no-refine'!$G820</f>
        <v>274210</v>
      </c>
      <c r="N819" s="24">
        <f t="shared" si="51"/>
        <v>274.20999999999998</v>
      </c>
      <c r="O819" s="7">
        <f t="shared" si="4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48"/>
        <v>1.6402503004750368</v>
      </c>
      <c r="M820" s="8">
        <f>'summary-no-refine'!$G821</f>
        <v>274210</v>
      </c>
      <c r="N820" s="24">
        <f t="shared" si="51"/>
        <v>274.20999999999998</v>
      </c>
      <c r="O820" s="7">
        <f t="shared" si="4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48"/>
        <v>1.6720190556256127</v>
      </c>
      <c r="M821" s="8">
        <f>'summary-no-refine'!$G822</f>
        <v>274210</v>
      </c>
      <c r="N821" s="24">
        <f t="shared" si="51"/>
        <v>274.20999999999998</v>
      </c>
      <c r="O821" s="7">
        <f t="shared" si="4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48"/>
        <v>1.3199923161888298</v>
      </c>
      <c r="M822" s="8">
        <f>'summary-no-refine'!$G823</f>
        <v>285775</v>
      </c>
      <c r="N822" s="24">
        <f t="shared" si="51"/>
        <v>285.77499999999998</v>
      </c>
      <c r="O822" s="7">
        <f t="shared" si="4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48"/>
        <v>1.3835005078249523</v>
      </c>
      <c r="M823" s="8">
        <f>'summary-no-refine'!$G824</f>
        <v>332965</v>
      </c>
      <c r="N823" s="24">
        <f t="shared" si="51"/>
        <v>332.96499999999997</v>
      </c>
      <c r="O823" s="7">
        <f t="shared" si="4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48"/>
        <v>1.3775371027079633</v>
      </c>
      <c r="M824" s="8">
        <f>'summary-no-refine'!$G825</f>
        <v>332903</v>
      </c>
      <c r="N824" s="24">
        <f t="shared" si="51"/>
        <v>332.90300000000002</v>
      </c>
      <c r="O824" s="7">
        <f t="shared" si="4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48"/>
        <v>1.3584666976061801</v>
      </c>
      <c r="M825" s="8">
        <f>'summary-no-refine'!$G826</f>
        <v>332051</v>
      </c>
      <c r="N825" s="24">
        <f t="shared" si="51"/>
        <v>332.05099999999999</v>
      </c>
      <c r="O825" s="7">
        <f t="shared" si="4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48"/>
        <v>1.3267350022165325</v>
      </c>
      <c r="M826" s="8">
        <f>'summary-no-refine'!$G827</f>
        <v>309817</v>
      </c>
      <c r="N826" s="24">
        <f t="shared" si="51"/>
        <v>309.81700000000001</v>
      </c>
      <c r="O826" s="7">
        <f t="shared" si="4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48"/>
        <v>1.5540668000669939</v>
      </c>
      <c r="M827" s="8">
        <f>'summary-no-refine'!$G828</f>
        <v>295100</v>
      </c>
      <c r="N827" s="24">
        <f t="shared" si="51"/>
        <v>295.10000000000002</v>
      </c>
      <c r="O827" s="7">
        <f t="shared" si="4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48"/>
        <v>1.1428776403947647</v>
      </c>
      <c r="M828" s="8">
        <f>'summary-no-refine'!$G829</f>
        <v>369075</v>
      </c>
      <c r="N828" s="24">
        <f t="shared" si="51"/>
        <v>369.07499999999999</v>
      </c>
      <c r="O828" s="7">
        <f t="shared" si="4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48"/>
        <v>1.124629429787023</v>
      </c>
      <c r="M829" s="8">
        <f>'summary-no-refine'!$G830</f>
        <v>369000</v>
      </c>
      <c r="N829" s="24">
        <f t="shared" si="51"/>
        <v>369</v>
      </c>
      <c r="O829" s="7">
        <f t="shared" si="4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48"/>
        <v>1.142406364874939</v>
      </c>
      <c r="M830" s="8">
        <f>'summary-no-refine'!$G831</f>
        <v>369007</v>
      </c>
      <c r="N830" s="24">
        <f t="shared" si="51"/>
        <v>369.00700000000001</v>
      </c>
      <c r="O830" s="7">
        <f t="shared" si="4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48"/>
        <v>1.1662192192577938</v>
      </c>
      <c r="M831" s="8">
        <f>'summary-no-refine'!$G832</f>
        <v>369014</v>
      </c>
      <c r="N831" s="24">
        <f t="shared" si="51"/>
        <v>369.01400000000001</v>
      </c>
      <c r="O831" s="7">
        <f t="shared" si="4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48"/>
        <v>1.1113086152597718</v>
      </c>
      <c r="M832" s="8">
        <f>'summary-no-refine'!$G833</f>
        <v>359951</v>
      </c>
      <c r="N832" s="24">
        <f t="shared" si="51"/>
        <v>359.95100000000002</v>
      </c>
      <c r="O832" s="7">
        <f t="shared" si="4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48"/>
        <v>1.1055893250352713</v>
      </c>
      <c r="M833" s="8">
        <f>'summary-no-refine'!$G834</f>
        <v>359963</v>
      </c>
      <c r="N833" s="24">
        <f t="shared" si="51"/>
        <v>359.96300000000002</v>
      </c>
      <c r="O833" s="7">
        <f t="shared" si="4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52">C834/K834</f>
        <v>1.2668809633838041</v>
      </c>
      <c r="M834" s="8">
        <f>'summary-no-refine'!$G835</f>
        <v>330656</v>
      </c>
      <c r="N834" s="24">
        <f t="shared" si="51"/>
        <v>330.65600000000001</v>
      </c>
      <c r="O834" s="7">
        <f t="shared" ref="O834:O865" si="5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52"/>
        <v>1.3199909463215895</v>
      </c>
      <c r="M835" s="8">
        <f>'summary-no-refine'!$G836</f>
        <v>330658</v>
      </c>
      <c r="N835" s="24">
        <f t="shared" ref="N835:N865" si="55">M835/1000</f>
        <v>330.65800000000002</v>
      </c>
      <c r="O835" s="7">
        <f t="shared" si="5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52"/>
        <v>1.3113090595052372</v>
      </c>
      <c r="M836" s="8">
        <f>'summary-no-refine'!$G837</f>
        <v>330666</v>
      </c>
      <c r="N836" s="24">
        <f t="shared" si="55"/>
        <v>330.666</v>
      </c>
      <c r="O836" s="7">
        <f t="shared" si="5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52"/>
        <v>1.9308181254170225</v>
      </c>
      <c r="M837" s="8">
        <f>'summary-no-refine'!$G838</f>
        <v>259981</v>
      </c>
      <c r="N837" s="24">
        <f t="shared" si="55"/>
        <v>259.98099999999999</v>
      </c>
      <c r="O837" s="7">
        <f t="shared" si="5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52"/>
        <v>1.9604284829131116</v>
      </c>
      <c r="M838" s="8">
        <f>'summary-no-refine'!$G839</f>
        <v>259981</v>
      </c>
      <c r="N838" s="24">
        <f t="shared" si="55"/>
        <v>259.98099999999999</v>
      </c>
      <c r="O838" s="7">
        <f t="shared" si="5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52"/>
        <v>1.9874587069372343</v>
      </c>
      <c r="M839" s="8">
        <f>'summary-no-refine'!$G840</f>
        <v>259981</v>
      </c>
      <c r="N839" s="24">
        <f t="shared" si="55"/>
        <v>259.98099999999999</v>
      </c>
      <c r="O839" s="7">
        <f t="shared" si="5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52"/>
        <v>1.8904594908377119</v>
      </c>
      <c r="M840" s="8">
        <f>'summary-no-refine'!$G841</f>
        <v>259733</v>
      </c>
      <c r="N840" s="24">
        <f t="shared" si="55"/>
        <v>259.733</v>
      </c>
      <c r="O840" s="7">
        <f t="shared" si="5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52"/>
        <v>1.93568000369191</v>
      </c>
      <c r="M841" s="8">
        <f>'summary-no-refine'!$G842</f>
        <v>259733</v>
      </c>
      <c r="N841" s="24">
        <f t="shared" si="55"/>
        <v>259.733</v>
      </c>
      <c r="O841" s="7">
        <f t="shared" si="5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52"/>
        <v>1.8898939962366912</v>
      </c>
      <c r="M842" s="8">
        <f>'summary-no-refine'!$G843</f>
        <v>259733</v>
      </c>
      <c r="N842" s="24">
        <f t="shared" si="55"/>
        <v>259.733</v>
      </c>
      <c r="O842" s="7">
        <f t="shared" si="5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52"/>
        <v>1.911996026161106</v>
      </c>
      <c r="M843" s="8">
        <f>'summary-no-refine'!$G844</f>
        <v>259731</v>
      </c>
      <c r="N843" s="24">
        <f t="shared" si="55"/>
        <v>259.73099999999999</v>
      </c>
      <c r="O843" s="7">
        <f t="shared" si="5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52"/>
        <v>1.4704308268664705</v>
      </c>
      <c r="M844" s="8">
        <f>'summary-no-refine'!$G845</f>
        <v>306007</v>
      </c>
      <c r="N844" s="24">
        <f t="shared" si="55"/>
        <v>306.00700000000001</v>
      </c>
      <c r="O844" s="7">
        <f t="shared" si="5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52"/>
        <v>1.4287268976351126</v>
      </c>
      <c r="M845" s="8">
        <f>'summary-no-refine'!$G846</f>
        <v>305946</v>
      </c>
      <c r="N845" s="24">
        <f t="shared" si="55"/>
        <v>305.94600000000003</v>
      </c>
      <c r="O845" s="7">
        <f t="shared" si="5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52"/>
        <v>1.4842830114383949</v>
      </c>
      <c r="M846" s="8">
        <f>'summary-no-refine'!$G847</f>
        <v>306007</v>
      </c>
      <c r="N846" s="24">
        <f t="shared" si="55"/>
        <v>306.00700000000001</v>
      </c>
      <c r="O846" s="7">
        <f t="shared" si="5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52"/>
        <v>1.5108882879935335</v>
      </c>
      <c r="M847" s="8">
        <f>'summary-no-refine'!$G848</f>
        <v>306007</v>
      </c>
      <c r="N847" s="24">
        <f t="shared" si="55"/>
        <v>306.00700000000001</v>
      </c>
      <c r="O847" s="7">
        <f t="shared" si="5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52"/>
        <v>1.4360003851338341</v>
      </c>
      <c r="M848" s="8">
        <f>'summary-no-refine'!$G849</f>
        <v>305995</v>
      </c>
      <c r="N848" s="24">
        <f t="shared" si="55"/>
        <v>305.995</v>
      </c>
      <c r="O848" s="7">
        <f t="shared" si="5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52"/>
        <v>1.4963831599142532</v>
      </c>
      <c r="M849" s="8">
        <f>'summary-no-refine'!$G850</f>
        <v>306007</v>
      </c>
      <c r="N849" s="24">
        <f t="shared" si="55"/>
        <v>306.00700000000001</v>
      </c>
      <c r="O849" s="7">
        <f t="shared" si="5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52"/>
        <v>1.4951812267206084</v>
      </c>
      <c r="M850" s="8">
        <f>'summary-no-refine'!$G851</f>
        <v>305946</v>
      </c>
      <c r="N850" s="24">
        <f t="shared" si="55"/>
        <v>305.94600000000003</v>
      </c>
      <c r="O850" s="7">
        <f t="shared" si="5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52"/>
        <v>1.4859735023041474</v>
      </c>
      <c r="M851" s="8">
        <f>'summary-no-refine'!$G852</f>
        <v>306007</v>
      </c>
      <c r="N851" s="24">
        <f t="shared" si="55"/>
        <v>306.00700000000001</v>
      </c>
      <c r="O851" s="7">
        <f t="shared" si="5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52"/>
        <v>1.4758913655672761</v>
      </c>
      <c r="M852" s="8">
        <f>'summary-no-refine'!$G853</f>
        <v>306007</v>
      </c>
      <c r="N852" s="24">
        <f t="shared" si="55"/>
        <v>306.00700000000001</v>
      </c>
      <c r="O852" s="7">
        <f t="shared" si="5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52"/>
        <v>1.5275804121583774</v>
      </c>
      <c r="M853" s="8">
        <f>'summary-no-refine'!$G854</f>
        <v>305995</v>
      </c>
      <c r="N853" s="24">
        <f t="shared" si="55"/>
        <v>305.995</v>
      </c>
      <c r="O853" s="7">
        <f t="shared" si="5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52"/>
        <v>1.5080664673034676</v>
      </c>
      <c r="M854" s="8">
        <f>'summary-no-refine'!$G855</f>
        <v>306007</v>
      </c>
      <c r="N854" s="24">
        <f t="shared" si="55"/>
        <v>306.00700000000001</v>
      </c>
      <c r="O854" s="7">
        <f t="shared" si="5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52"/>
        <v>1.4723318975831539</v>
      </c>
      <c r="M855" s="8">
        <f>'summary-no-refine'!$G856</f>
        <v>305946</v>
      </c>
      <c r="N855" s="24">
        <f t="shared" si="55"/>
        <v>305.94600000000003</v>
      </c>
      <c r="O855" s="7">
        <f t="shared" si="5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52"/>
        <v>1.5110843401953489</v>
      </c>
      <c r="M856" s="8">
        <f>'summary-no-refine'!$G857</f>
        <v>268507</v>
      </c>
      <c r="N856" s="24">
        <f t="shared" si="55"/>
        <v>268.50700000000001</v>
      </c>
      <c r="O856" s="7">
        <f t="shared" si="5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52"/>
        <v>1.4936020993474375</v>
      </c>
      <c r="M857" s="8">
        <f>'summary-no-refine'!$G858</f>
        <v>268506</v>
      </c>
      <c r="N857" s="24">
        <f t="shared" si="55"/>
        <v>268.50599999999997</v>
      </c>
      <c r="O857" s="7">
        <f t="shared" si="5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52"/>
        <v>1.5212730157203982</v>
      </c>
      <c r="M858" s="8">
        <f>'summary-no-refine'!$G859</f>
        <v>266444</v>
      </c>
      <c r="N858" s="24">
        <f t="shared" si="55"/>
        <v>266.44400000000002</v>
      </c>
      <c r="O858" s="7">
        <f t="shared" si="5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52"/>
        <v>1.8619442460191875</v>
      </c>
      <c r="M859" s="8">
        <f>'summary-no-refine'!$G860</f>
        <v>314416</v>
      </c>
      <c r="N859" s="24">
        <f t="shared" si="55"/>
        <v>314.416</v>
      </c>
      <c r="O859" s="7">
        <f t="shared" si="5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52"/>
        <v>1.8853090782900925</v>
      </c>
      <c r="M860" s="8">
        <f>'summary-no-refine'!$G861</f>
        <v>315382</v>
      </c>
      <c r="N860" s="24">
        <f t="shared" si="55"/>
        <v>315.38200000000001</v>
      </c>
      <c r="O860" s="7">
        <f t="shared" si="5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52"/>
        <v>1.8617443236747713</v>
      </c>
      <c r="M861" s="8">
        <f>'summary-no-refine'!$G862</f>
        <v>315382</v>
      </c>
      <c r="N861" s="24">
        <f t="shared" si="55"/>
        <v>315.38200000000001</v>
      </c>
      <c r="O861" s="7">
        <f t="shared" si="5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52"/>
        <v>1.8743310954348662</v>
      </c>
      <c r="M862" s="8">
        <f>'summary-no-refine'!$G863</f>
        <v>315361</v>
      </c>
      <c r="N862" s="24">
        <f t="shared" si="55"/>
        <v>315.36099999999999</v>
      </c>
      <c r="O862" s="7">
        <f t="shared" si="5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52"/>
        <v>1.8069710755801163</v>
      </c>
      <c r="M863" s="8">
        <f>'summary-no-refine'!$G864</f>
        <v>315382</v>
      </c>
      <c r="N863" s="24">
        <f t="shared" si="55"/>
        <v>315.38200000000001</v>
      </c>
      <c r="O863" s="7">
        <f t="shared" si="5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52"/>
        <v>1.8352812337300948</v>
      </c>
      <c r="M864" s="8">
        <f>'summary-no-refine'!$G865</f>
        <v>315382</v>
      </c>
      <c r="N864" s="24">
        <f t="shared" si="55"/>
        <v>315.38200000000001</v>
      </c>
      <c r="O864" s="7">
        <f t="shared" si="5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52"/>
        <v>1.8636982395467341</v>
      </c>
      <c r="M865" s="8">
        <f>'summary-no-refine'!$G866</f>
        <v>315382</v>
      </c>
      <c r="N865" s="24">
        <f t="shared" si="55"/>
        <v>315.38200000000001</v>
      </c>
      <c r="O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zoomScale="150" zoomScaleNormal="200" workbookViewId="0">
      <selection sqref="A1:F1048576"/>
    </sheetView>
  </sheetViews>
  <sheetFormatPr baseColWidth="10" defaultColWidth="9.1640625" defaultRowHeight="16" x14ac:dyDescent="0.2"/>
  <cols>
    <col min="1" max="2" width="9.33203125" bestFit="1" customWidth="1"/>
    <col min="3" max="3" width="11" bestFit="1" customWidth="1"/>
    <col min="4" max="4" width="9.33203125" bestFit="1" customWidth="1"/>
    <col min="5" max="5" width="11" bestFit="1" customWidth="1"/>
    <col min="6" max="6" width="9.332031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874</v>
      </c>
    </row>
    <row r="2" spans="1:13" x14ac:dyDescent="0.2">
      <c r="A2">
        <v>58</v>
      </c>
      <c r="B2">
        <f>IF('true-bugs'!$C60="-",0,'true-bugs'!$C60)</f>
        <v>0</v>
      </c>
      <c r="C2" s="20">
        <f t="shared" ref="C2:C33" si="0">DATE(2018,1,1) +$B2</f>
        <v>43101</v>
      </c>
      <c r="D2">
        <f>IF('true-bugs'!$E60="-",1163,'true-bugs'!$E60)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25</v>
      </c>
      <c r="B3">
        <f>IF('true-bugs'!$C27="-",0,'true-bugs'!$C27)</f>
        <v>0</v>
      </c>
      <c r="C3" s="20">
        <f t="shared" si="0"/>
        <v>43101</v>
      </c>
      <c r="D3">
        <f>IF('true-bugs'!$E27="-",1163,'true-bugs'!$E27)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15</v>
      </c>
      <c r="B4">
        <f>IF('true-bugs'!$C17="-",0,'true-bugs'!$C17)</f>
        <v>0</v>
      </c>
      <c r="C4" s="20">
        <f t="shared" si="0"/>
        <v>43101</v>
      </c>
      <c r="D4">
        <f>IF('true-bugs'!$E17="-",1163,'true-bugs'!$E17)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16</v>
      </c>
      <c r="B5">
        <f>IF('true-bugs'!$C18="-",0,'true-bugs'!$C18)</f>
        <v>0</v>
      </c>
      <c r="C5" s="20">
        <f t="shared" si="0"/>
        <v>43101</v>
      </c>
      <c r="D5">
        <f>IF('true-bugs'!$E18="-",1163,'true-bugs'!$E18)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28</v>
      </c>
      <c r="B6">
        <f>IF('true-bugs'!$C30="-",0,'true-bugs'!$C30)</f>
        <v>0</v>
      </c>
      <c r="C6" s="20">
        <f t="shared" si="0"/>
        <v>43101</v>
      </c>
      <c r="D6">
        <f>IF('true-bugs'!$E30="-",1163,'true-bugs'!$E30)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29</v>
      </c>
      <c r="B7">
        <f>IF('true-bugs'!$C31="-",0,'true-bugs'!$C31)</f>
        <v>0</v>
      </c>
      <c r="C7" s="20">
        <f t="shared" si="0"/>
        <v>43101</v>
      </c>
      <c r="D7">
        <f>IF('true-bugs'!$E31="-",1163,'true-bugs'!$E31)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32</v>
      </c>
      <c r="B8">
        <f>IF('true-bugs'!$C34="-",0,'true-bugs'!$C34)</f>
        <v>0</v>
      </c>
      <c r="C8" s="20">
        <f t="shared" si="0"/>
        <v>43101</v>
      </c>
      <c r="D8">
        <f>IF('true-bugs'!$E34="-",1163,'true-bugs'!$E34)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36</v>
      </c>
      <c r="B9">
        <f>IF('true-bugs'!$C38="-",0,'true-bugs'!$C38)</f>
        <v>0</v>
      </c>
      <c r="C9" s="20">
        <f t="shared" si="0"/>
        <v>43101</v>
      </c>
      <c r="D9">
        <f>IF('true-bugs'!$E38="-",1163,'true-bugs'!$E38)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37</v>
      </c>
      <c r="B10">
        <f>IF('true-bugs'!$C39="-",0,'true-bugs'!$C39)</f>
        <v>0</v>
      </c>
      <c r="C10" s="20">
        <f t="shared" si="0"/>
        <v>43101</v>
      </c>
      <c r="D10">
        <f>IF('true-bugs'!$E39="-",1163,'true-bugs'!$E39)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38</v>
      </c>
      <c r="B11">
        <f>IF('true-bugs'!$C40="-",0,'true-bugs'!$C40)</f>
        <v>0</v>
      </c>
      <c r="C11" s="20">
        <f t="shared" si="0"/>
        <v>43101</v>
      </c>
      <c r="D11">
        <f>IF('true-bugs'!$E40="-",1163,'true-bugs'!$E40)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51</v>
      </c>
      <c r="B12">
        <f>IF('true-bugs'!$C53="-",0,'true-bugs'!$C53)</f>
        <v>0</v>
      </c>
      <c r="C12" s="20">
        <f t="shared" si="0"/>
        <v>43101</v>
      </c>
      <c r="D12">
        <f>IF('true-bugs'!$E53="-",1163,'true-bugs'!$E53)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57</v>
      </c>
      <c r="B13">
        <f>IF('true-bugs'!$C59="-",0,'true-bugs'!$C59)</f>
        <v>0</v>
      </c>
      <c r="C13" s="20">
        <f t="shared" si="0"/>
        <v>43101</v>
      </c>
      <c r="D13">
        <f>IF('true-bugs'!$E59="-",1163,'true-bugs'!$E59)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69</v>
      </c>
      <c r="B14">
        <f>IF('true-bugs'!$C71="-",0,'true-bugs'!$C71)</f>
        <v>0</v>
      </c>
      <c r="C14" s="20">
        <f t="shared" si="0"/>
        <v>43101</v>
      </c>
      <c r="D14">
        <f>IF('true-bugs'!$E71="-",1163,'true-bugs'!$E71)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70</v>
      </c>
      <c r="B15">
        <f>IF('true-bugs'!$C72="-",0,'true-bugs'!$C72)</f>
        <v>0</v>
      </c>
      <c r="C15" s="20">
        <f t="shared" si="0"/>
        <v>43101</v>
      </c>
      <c r="D15">
        <f>IF('true-bugs'!$E72="-",1163,'true-bugs'!$E72)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72</v>
      </c>
      <c r="B16">
        <f>IF('true-bugs'!$C74="-",0,'true-bugs'!$C74)</f>
        <v>0</v>
      </c>
      <c r="C16" s="20">
        <f t="shared" si="0"/>
        <v>43101</v>
      </c>
      <c r="D16">
        <f>IF('true-bugs'!$E74="-",1163,'true-bugs'!$E74)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75</v>
      </c>
      <c r="B17">
        <f>IF('true-bugs'!$C77="-",0,'true-bugs'!$C77)</f>
        <v>0</v>
      </c>
      <c r="C17" s="20">
        <f t="shared" si="0"/>
        <v>43101</v>
      </c>
      <c r="D17">
        <f>IF('true-bugs'!$E77="-",1163,'true-bugs'!$E77)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76</v>
      </c>
      <c r="B18">
        <f>IF('true-bugs'!$C78="-",0,'true-bugs'!$C78)</f>
        <v>0</v>
      </c>
      <c r="C18" s="20">
        <f t="shared" si="0"/>
        <v>43101</v>
      </c>
      <c r="D18">
        <f>IF('true-bugs'!$E78="-",1163,'true-bugs'!$E78)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87</v>
      </c>
      <c r="B19">
        <f>IF('true-bugs'!$C89="-",0,'true-bugs'!$C89)</f>
        <v>0</v>
      </c>
      <c r="C19" s="20">
        <f t="shared" si="0"/>
        <v>43101</v>
      </c>
      <c r="D19">
        <f>IF('true-bugs'!$E89="-",1163,'true-bugs'!$E89)</f>
        <v>236</v>
      </c>
      <c r="E19" s="20">
        <f t="shared" si="1"/>
        <v>43337</v>
      </c>
      <c r="F19">
        <f t="shared" si="2"/>
        <v>237</v>
      </c>
      <c r="H19" s="10" t="s">
        <v>1071</v>
      </c>
      <c r="I19" s="10" t="s">
        <v>1067</v>
      </c>
      <c r="J19" s="10" t="s">
        <v>1068</v>
      </c>
      <c r="K19" s="10" t="s">
        <v>1</v>
      </c>
      <c r="M19" s="10" t="s">
        <v>1064</v>
      </c>
      <c r="N19" s="31">
        <f>AVERAGE($F$2:$F$92)</f>
        <v>414.53846153846155</v>
      </c>
    </row>
    <row r="20" spans="1:14" x14ac:dyDescent="0.2">
      <c r="A20">
        <v>88</v>
      </c>
      <c r="B20">
        <f>IF('true-bugs'!$C90="-",0,'true-bugs'!$C90)</f>
        <v>0</v>
      </c>
      <c r="C20" s="20">
        <f t="shared" si="0"/>
        <v>43101</v>
      </c>
      <c r="D20">
        <f>IF('true-bugs'!$E90="-",1163,'true-bugs'!$E90)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1066</v>
      </c>
      <c r="N20">
        <f>MAX($F$2:$F$92)</f>
        <v>1164</v>
      </c>
    </row>
    <row r="21" spans="1:14" x14ac:dyDescent="0.2">
      <c r="A21">
        <v>17</v>
      </c>
      <c r="B21">
        <f>IF('true-bugs'!$C19="-",0,'true-bugs'!$C19)</f>
        <v>0</v>
      </c>
      <c r="C21" s="20">
        <f t="shared" si="0"/>
        <v>43101</v>
      </c>
      <c r="D21">
        <f>IF('true-bugs'!$E19="-",1163,'true-bugs'!$E19)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30</v>
      </c>
      <c r="B22">
        <f>IF('true-bugs'!$C32="-",0,'true-bugs'!$C32)</f>
        <v>0</v>
      </c>
      <c r="C22" s="20">
        <f t="shared" si="0"/>
        <v>43101</v>
      </c>
      <c r="D22">
        <f>IF('true-bugs'!$E32="-",1163,'true-bugs'!$E32)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86</v>
      </c>
      <c r="B23">
        <f>IF('true-bugs'!$C88="-",0,'true-bugs'!$C88)</f>
        <v>0</v>
      </c>
      <c r="C23" s="20">
        <f t="shared" si="0"/>
        <v>43101</v>
      </c>
      <c r="D23">
        <f>IF('true-bugs'!$E88="-",1163,'true-bugs'!$E88)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7</v>
      </c>
      <c r="B24">
        <f>IF('true-bugs'!$C9="-",0,'true-bugs'!$C9)</f>
        <v>0</v>
      </c>
      <c r="C24" s="20">
        <f t="shared" si="0"/>
        <v>43101</v>
      </c>
      <c r="D24">
        <f>IF('true-bugs'!$E9="-",1163,'true-bugs'!$E9)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26</v>
      </c>
      <c r="B25">
        <f>IF('true-bugs'!$C28="-",0,'true-bugs'!$C28)</f>
        <v>0</v>
      </c>
      <c r="C25" s="20">
        <f t="shared" si="0"/>
        <v>43101</v>
      </c>
      <c r="D25">
        <f>IF('true-bugs'!$E28="-",1163,'true-bugs'!$E28)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48</v>
      </c>
      <c r="B26">
        <f>IF('true-bugs'!$C50="-",0,'true-bugs'!$C50)</f>
        <v>0</v>
      </c>
      <c r="C26" s="20">
        <f t="shared" si="0"/>
        <v>43101</v>
      </c>
      <c r="D26">
        <f>IF('true-bugs'!$E50="-",1163,'true-bugs'!$E50)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10</v>
      </c>
      <c r="B27">
        <f>IF('true-bugs'!$C12="-",0,'true-bugs'!$C12)</f>
        <v>0</v>
      </c>
      <c r="C27" s="20">
        <f t="shared" si="0"/>
        <v>43101</v>
      </c>
      <c r="D27">
        <f>IF('true-bugs'!$E12="-",1163,'true-bugs'!$E12)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18</v>
      </c>
      <c r="B28">
        <f>IF('true-bugs'!$C20="-",0,'true-bugs'!$C20)</f>
        <v>0</v>
      </c>
      <c r="C28" s="20">
        <f t="shared" si="0"/>
        <v>43101</v>
      </c>
      <c r="D28">
        <f>IF('true-bugs'!$E20="-",1163,'true-bugs'!$E20)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21</v>
      </c>
      <c r="B29">
        <f>IF('true-bugs'!$C23="-",0,'true-bugs'!$C23)</f>
        <v>0</v>
      </c>
      <c r="C29" s="20">
        <f t="shared" si="0"/>
        <v>43101</v>
      </c>
      <c r="D29">
        <f>IF('true-bugs'!$E23="-",1163,'true-bugs'!$E23)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4</v>
      </c>
    </row>
    <row r="30" spans="1:14" x14ac:dyDescent="0.2">
      <c r="A30">
        <v>78</v>
      </c>
      <c r="B30">
        <f>IF('true-bugs'!$C80="-",0,'true-bugs'!$C80)</f>
        <v>0</v>
      </c>
      <c r="C30" s="20">
        <f t="shared" si="0"/>
        <v>43101</v>
      </c>
      <c r="D30">
        <f>IF('true-bugs'!$E80="-",1163,'true-bugs'!$E80)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24</v>
      </c>
      <c r="B31">
        <f>IF('true-bugs'!$C26="-",0,'true-bugs'!$C26)</f>
        <v>0</v>
      </c>
      <c r="C31" s="20">
        <f t="shared" si="0"/>
        <v>43101</v>
      </c>
      <c r="D31">
        <f>IF('true-bugs'!$E26="-",1163,'true-bugs'!$E26)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11</v>
      </c>
    </row>
    <row r="32" spans="1:14" x14ac:dyDescent="0.2">
      <c r="A32">
        <v>68</v>
      </c>
      <c r="B32">
        <f>IF('true-bugs'!$C70="-",0,'true-bugs'!$C70)</f>
        <v>0</v>
      </c>
      <c r="C32" s="20">
        <f t="shared" si="0"/>
        <v>43101</v>
      </c>
      <c r="D32">
        <f>IF('true-bugs'!$E70="-",1163,'true-bugs'!$E70)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23</v>
      </c>
      <c r="B33">
        <f>IF('true-bugs'!$C25="-",0,'true-bugs'!$C25)</f>
        <v>0</v>
      </c>
      <c r="C33" s="20">
        <f t="shared" si="0"/>
        <v>43101</v>
      </c>
      <c r="D33">
        <f>IF('true-bugs'!$E25="-",1163,'true-bugs'!$E25)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54</v>
      </c>
      <c r="B34">
        <f>IF('true-bugs'!$C56="-",0,'true-bugs'!$C56)</f>
        <v>0</v>
      </c>
      <c r="C34" s="20">
        <f t="shared" ref="C34:C65" si="6">DATE(2018,1,1) +$B34</f>
        <v>43101</v>
      </c>
      <c r="D34">
        <f>IF('true-bugs'!$E56="-",1163,'true-bugs'!$E56)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4</v>
      </c>
      <c r="B35">
        <f>IF('true-bugs'!$C6="-",0,'true-bugs'!$C6)</f>
        <v>0</v>
      </c>
      <c r="C35" s="20">
        <f t="shared" si="6"/>
        <v>43101</v>
      </c>
      <c r="D35">
        <f>IF('true-bugs'!$E6="-",1163,'true-bugs'!$E6)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33</v>
      </c>
      <c r="B36">
        <f>IF('true-bugs'!$C35="-",0,'true-bugs'!$C35)</f>
        <v>0</v>
      </c>
      <c r="C36" s="20">
        <f t="shared" si="6"/>
        <v>43101</v>
      </c>
      <c r="D36">
        <f>IF('true-bugs'!$E35="-",1163,'true-bugs'!$E35)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50</v>
      </c>
      <c r="B37">
        <f>IF('true-bugs'!$C52="-",0,'true-bugs'!$C52)</f>
        <v>0</v>
      </c>
      <c r="C37" s="20">
        <f t="shared" si="6"/>
        <v>43101</v>
      </c>
      <c r="D37">
        <f>IF('true-bugs'!$E52="-",1163,'true-bugs'!$E52)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67</v>
      </c>
      <c r="B38">
        <f>IF('true-bugs'!$C69="-",0,'true-bugs'!$C69)</f>
        <v>0</v>
      </c>
      <c r="C38" s="20">
        <f t="shared" si="6"/>
        <v>43101</v>
      </c>
      <c r="D38">
        <f>IF('true-bugs'!$E69="-",1163,'true-bugs'!$E69)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1</v>
      </c>
      <c r="B39">
        <f>IF('true-bugs'!$C3="-",0,'true-bugs'!$C3)</f>
        <v>0</v>
      </c>
      <c r="C39" s="20">
        <f t="shared" si="6"/>
        <v>43101</v>
      </c>
      <c r="D39">
        <f>IF('true-bugs'!$E3="-",1163,'true-bugs'!$E3)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</v>
      </c>
      <c r="B40">
        <f>IF('true-bugs'!$C5="-",0,'true-bugs'!$C5)</f>
        <v>0</v>
      </c>
      <c r="C40" s="20">
        <f t="shared" si="6"/>
        <v>43101</v>
      </c>
      <c r="D40">
        <f>IF('true-bugs'!$E5="-",1163,'true-bugs'!$E5)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8</v>
      </c>
      <c r="B41">
        <f>IF('true-bugs'!$C10="-",0,'true-bugs'!$C10)</f>
        <v>0</v>
      </c>
      <c r="C41" s="20">
        <f t="shared" si="6"/>
        <v>43101</v>
      </c>
      <c r="D41">
        <f>IF('true-bugs'!$E10="-",1163,'true-bugs'!$E10)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31</v>
      </c>
      <c r="B42">
        <f>IF('true-bugs'!$C33="-",0,'true-bugs'!$C33)</f>
        <v>0</v>
      </c>
      <c r="C42" s="20">
        <f t="shared" si="6"/>
        <v>43101</v>
      </c>
      <c r="D42">
        <f>IF('true-bugs'!$E33="-",1163,'true-bugs'!$E33)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34</v>
      </c>
      <c r="B43">
        <f>IF('true-bugs'!$C36="-",0,'true-bugs'!$C36)</f>
        <v>0</v>
      </c>
      <c r="C43" s="20">
        <f t="shared" si="6"/>
        <v>43101</v>
      </c>
      <c r="D43">
        <f>IF('true-bugs'!$E36="-",1163,'true-bugs'!$E36)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IF('true-bugs'!$C45="-",0,'true-bugs'!$C45)</f>
        <v>0</v>
      </c>
      <c r="C44" s="20">
        <f t="shared" si="6"/>
        <v>43101</v>
      </c>
      <c r="D44">
        <f>IF('true-bugs'!$E45="-",1163,'true-bugs'!$E45)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46</v>
      </c>
      <c r="B45">
        <f>IF('true-bugs'!$C48="-",0,'true-bugs'!$C48)</f>
        <v>0</v>
      </c>
      <c r="C45" s="20">
        <f t="shared" si="6"/>
        <v>43101</v>
      </c>
      <c r="D45">
        <f>IF('true-bugs'!$E48="-",1163,'true-bugs'!$E48)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63</v>
      </c>
      <c r="B46">
        <f>IF('true-bugs'!$C65="-",0,'true-bugs'!$C65)</f>
        <v>0</v>
      </c>
      <c r="C46" s="20">
        <f t="shared" si="6"/>
        <v>43101</v>
      </c>
      <c r="D46">
        <f>IF('true-bugs'!$E65="-",1163,'true-bugs'!$E65)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65</v>
      </c>
      <c r="B47">
        <f>IF('true-bugs'!$C67="-",0,'true-bugs'!$C67)</f>
        <v>0</v>
      </c>
      <c r="C47" s="20">
        <f t="shared" si="6"/>
        <v>43101</v>
      </c>
      <c r="D47">
        <f>IF('true-bugs'!$E67="-",1163,'true-bugs'!$E67)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85</v>
      </c>
      <c r="B48">
        <f>IF('true-bugs'!$C87="-",0,'true-bugs'!$C87)</f>
        <v>0</v>
      </c>
      <c r="C48" s="20">
        <f t="shared" si="6"/>
        <v>43101</v>
      </c>
      <c r="D48">
        <f>IF('true-bugs'!$E87="-",1163,'true-bugs'!$E87)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91</v>
      </c>
      <c r="B49">
        <f>IF('true-bugs'!$C93="-",0,'true-bugs'!$C93)</f>
        <v>0</v>
      </c>
      <c r="C49" s="20">
        <f t="shared" si="6"/>
        <v>43101</v>
      </c>
      <c r="D49">
        <f>IF('true-bugs'!$E93="-",1163,'true-bugs'!$E93)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5</v>
      </c>
      <c r="B50">
        <f>IF('true-bugs'!$C7="-",0,'true-bugs'!$C7)</f>
        <v>26</v>
      </c>
      <c r="C50" s="20">
        <f t="shared" si="6"/>
        <v>43127</v>
      </c>
      <c r="D50">
        <f>IF('true-bugs'!$E7="-",1163,'true-bugs'!$E7)</f>
        <v>629</v>
      </c>
      <c r="E50" s="20">
        <f t="shared" si="7"/>
        <v>43730</v>
      </c>
      <c r="F50">
        <f t="shared" si="8"/>
        <v>604</v>
      </c>
    </row>
    <row r="51" spans="1:6" x14ac:dyDescent="0.2">
      <c r="A51">
        <v>40</v>
      </c>
      <c r="B51">
        <f>IF('true-bugs'!$C42="-",0,'true-bugs'!$C42)</f>
        <v>33</v>
      </c>
      <c r="C51" s="20">
        <f t="shared" si="6"/>
        <v>43134</v>
      </c>
      <c r="D51">
        <f>IF('true-bugs'!$E42="-",1163,'true-bugs'!$E42)</f>
        <v>762</v>
      </c>
      <c r="E51" s="20">
        <f t="shared" si="7"/>
        <v>43863</v>
      </c>
      <c r="F51">
        <f t="shared" si="8"/>
        <v>730</v>
      </c>
    </row>
    <row r="52" spans="1:6" x14ac:dyDescent="0.2">
      <c r="A52">
        <v>89</v>
      </c>
      <c r="B52">
        <f>IF('true-bugs'!$C91="-",0,'true-bugs'!$C91)</f>
        <v>33</v>
      </c>
      <c r="C52" s="20">
        <f t="shared" si="6"/>
        <v>43134</v>
      </c>
      <c r="D52">
        <f>IF('true-bugs'!$E91="-",1163,'true-bugs'!$E91)</f>
        <v>803</v>
      </c>
      <c r="E52" s="20">
        <f t="shared" si="7"/>
        <v>43904</v>
      </c>
      <c r="F52">
        <f t="shared" si="8"/>
        <v>771</v>
      </c>
    </row>
    <row r="53" spans="1:6" x14ac:dyDescent="0.2">
      <c r="A53">
        <v>71</v>
      </c>
      <c r="B53">
        <f>IF('true-bugs'!$C73="-",0,'true-bugs'!$C73)</f>
        <v>180</v>
      </c>
      <c r="C53" s="20">
        <f t="shared" si="6"/>
        <v>43281</v>
      </c>
      <c r="D53">
        <f>IF('true-bugs'!$E73="-",1163,'true-bugs'!$E73)</f>
        <v>236</v>
      </c>
      <c r="E53" s="20">
        <f t="shared" si="7"/>
        <v>43337</v>
      </c>
      <c r="F53">
        <f t="shared" si="8"/>
        <v>57</v>
      </c>
    </row>
    <row r="54" spans="1:6" x14ac:dyDescent="0.2">
      <c r="A54">
        <v>2</v>
      </c>
      <c r="B54">
        <f>IF('true-bugs'!$C4="-",0,'true-bugs'!$C4)</f>
        <v>201</v>
      </c>
      <c r="C54" s="20">
        <f t="shared" si="6"/>
        <v>43302</v>
      </c>
      <c r="D54">
        <f>IF('true-bugs'!$E4="-",1163,'true-bugs'!$E4)</f>
        <v>404</v>
      </c>
      <c r="E54" s="20">
        <f t="shared" si="7"/>
        <v>43505</v>
      </c>
      <c r="F54">
        <f t="shared" si="8"/>
        <v>204</v>
      </c>
    </row>
    <row r="55" spans="1:6" x14ac:dyDescent="0.2">
      <c r="A55">
        <v>77</v>
      </c>
      <c r="B55">
        <f>IF('true-bugs'!$C79="-",0,'true-bugs'!$C79)</f>
        <v>201</v>
      </c>
      <c r="C55" s="20">
        <f t="shared" si="6"/>
        <v>43302</v>
      </c>
      <c r="D55">
        <f>IF('true-bugs'!$E79="-",1163,'true-bugs'!$E79)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13</v>
      </c>
      <c r="B56">
        <f>IF('true-bugs'!$C15="-",0,'true-bugs'!$C15)</f>
        <v>390</v>
      </c>
      <c r="C56" s="20">
        <f t="shared" si="6"/>
        <v>43491</v>
      </c>
      <c r="D56">
        <f>IF('true-bugs'!$E15="-",1163,'true-bugs'!$E15)</f>
        <v>410</v>
      </c>
      <c r="E56" s="20">
        <f t="shared" si="7"/>
        <v>43511</v>
      </c>
      <c r="F56">
        <f t="shared" si="8"/>
        <v>21</v>
      </c>
    </row>
    <row r="57" spans="1:6" x14ac:dyDescent="0.2">
      <c r="A57">
        <v>45</v>
      </c>
      <c r="B57">
        <f>IF('true-bugs'!$C47="-",0,'true-bugs'!$C47)</f>
        <v>390</v>
      </c>
      <c r="C57" s="20">
        <f t="shared" si="6"/>
        <v>43491</v>
      </c>
      <c r="D57">
        <f>IF('true-bugs'!$E47="-",1163,'true-bugs'!$E47)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47</v>
      </c>
      <c r="B58">
        <f>IF('true-bugs'!$C49="-",0,'true-bugs'!$C49)</f>
        <v>390</v>
      </c>
      <c r="C58" s="20">
        <f t="shared" si="6"/>
        <v>43491</v>
      </c>
      <c r="D58">
        <f>IF('true-bugs'!$E49="-",1163,'true-bugs'!$E49)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22</v>
      </c>
      <c r="B59">
        <f>IF('true-bugs'!$C24="-",0,'true-bugs'!$C24)</f>
        <v>390</v>
      </c>
      <c r="C59" s="20">
        <f t="shared" si="6"/>
        <v>43491</v>
      </c>
      <c r="D59">
        <f>IF('true-bugs'!$E24="-",1163,'true-bugs'!$E24)</f>
        <v>1027</v>
      </c>
      <c r="E59" s="20">
        <f t="shared" si="7"/>
        <v>44128</v>
      </c>
      <c r="F59">
        <f t="shared" si="8"/>
        <v>638</v>
      </c>
    </row>
    <row r="60" spans="1:6" x14ac:dyDescent="0.2">
      <c r="A60">
        <v>35</v>
      </c>
      <c r="B60">
        <f>IF('true-bugs'!$C37="-",0,'true-bugs'!$C37)</f>
        <v>390</v>
      </c>
      <c r="C60" s="20">
        <f t="shared" si="6"/>
        <v>43491</v>
      </c>
      <c r="D60">
        <f>IF('true-bugs'!$E37="-",1163,'true-bugs'!$E37)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62</v>
      </c>
      <c r="B61">
        <f>IF('true-bugs'!$C64="-",0,'true-bugs'!$C64)</f>
        <v>390</v>
      </c>
      <c r="C61" s="20">
        <f t="shared" si="6"/>
        <v>43491</v>
      </c>
      <c r="D61">
        <f>IF('true-bugs'!$E64="-",1163,'true-bugs'!$E64)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83</v>
      </c>
      <c r="B62">
        <f>IF('true-bugs'!$C85="-",0,'true-bugs'!$C85)</f>
        <v>390</v>
      </c>
      <c r="C62" s="20">
        <f t="shared" si="6"/>
        <v>43491</v>
      </c>
      <c r="D62">
        <f>IF('true-bugs'!$E85="-",1163,'true-bugs'!$E85)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39</v>
      </c>
      <c r="B63">
        <f>IF('true-bugs'!$C41="-",0,'true-bugs'!$C41)</f>
        <v>405</v>
      </c>
      <c r="C63" s="20">
        <f t="shared" si="6"/>
        <v>43506</v>
      </c>
      <c r="D63">
        <f>IF('true-bugs'!$E41="-",1163,'true-bugs'!$E41)</f>
        <v>410</v>
      </c>
      <c r="E63" s="20">
        <f t="shared" si="7"/>
        <v>43511</v>
      </c>
      <c r="F63">
        <f t="shared" si="8"/>
        <v>6</v>
      </c>
    </row>
    <row r="64" spans="1:6" x14ac:dyDescent="0.2">
      <c r="A64">
        <v>56</v>
      </c>
      <c r="B64">
        <f>IF('true-bugs'!$C58="-",0,'true-bugs'!$C58)</f>
        <v>572</v>
      </c>
      <c r="C64" s="20">
        <f t="shared" si="6"/>
        <v>43673</v>
      </c>
      <c r="D64">
        <f>IF('true-bugs'!$E58="-",1163,'true-bugs'!$E58)</f>
        <v>1163</v>
      </c>
      <c r="E64" s="20">
        <f t="shared" si="7"/>
        <v>44264</v>
      </c>
      <c r="F64">
        <f t="shared" si="8"/>
        <v>592</v>
      </c>
    </row>
    <row r="65" spans="1:6" x14ac:dyDescent="0.2">
      <c r="A65">
        <v>9</v>
      </c>
      <c r="B65">
        <f>IF('true-bugs'!$C11="-",0,'true-bugs'!$C11)</f>
        <v>622</v>
      </c>
      <c r="C65" s="20">
        <f t="shared" si="6"/>
        <v>43723</v>
      </c>
      <c r="D65">
        <f>IF('true-bugs'!$E11="-",1163,'true-bugs'!$E11)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14</v>
      </c>
      <c r="B66">
        <f>IF('true-bugs'!$C16="-",0,'true-bugs'!$C16)</f>
        <v>622</v>
      </c>
      <c r="C66" s="20">
        <f t="shared" ref="C66:C94" si="9">DATE(2018,1,1) +$B66</f>
        <v>43723</v>
      </c>
      <c r="D66">
        <f>IF('true-bugs'!$E16="-",1163,'true-bugs'!$E16)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20</v>
      </c>
      <c r="B67">
        <f>IF('true-bugs'!$C22="-",0,'true-bugs'!$C22)</f>
        <v>622</v>
      </c>
      <c r="C67" s="20">
        <f t="shared" si="9"/>
        <v>43723</v>
      </c>
      <c r="D67">
        <f>IF('true-bugs'!$E22="-",1163,'true-bugs'!$E22)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27</v>
      </c>
      <c r="B68">
        <f>IF('true-bugs'!$C29="-",0,'true-bugs'!$C29)</f>
        <v>622</v>
      </c>
      <c r="C68" s="20">
        <f t="shared" si="9"/>
        <v>43723</v>
      </c>
      <c r="D68">
        <f>IF('true-bugs'!$E29="-",1163,'true-bugs'!$E29)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41</v>
      </c>
      <c r="B69">
        <f>IF('true-bugs'!$C43="-",0,'true-bugs'!$C43)</f>
        <v>622</v>
      </c>
      <c r="C69" s="20">
        <f t="shared" si="9"/>
        <v>43723</v>
      </c>
      <c r="D69">
        <f>IF('true-bugs'!$E43="-",1163,'true-bugs'!$E43)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53</v>
      </c>
      <c r="B70">
        <f>IF('true-bugs'!$C55="-",0,'true-bugs'!$C55)</f>
        <v>622</v>
      </c>
      <c r="C70" s="20">
        <f t="shared" si="9"/>
        <v>43723</v>
      </c>
      <c r="D70">
        <f>IF('true-bugs'!$E55="-",1163,'true-bugs'!$E55)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60</v>
      </c>
      <c r="B71">
        <f>IF('true-bugs'!$C62="-",0,'true-bugs'!$C62)</f>
        <v>622</v>
      </c>
      <c r="C71" s="20">
        <f t="shared" si="9"/>
        <v>43723</v>
      </c>
      <c r="D71">
        <f>IF('true-bugs'!$E62="-",1163,'true-bugs'!$E62)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66</v>
      </c>
      <c r="B72">
        <f>IF('true-bugs'!$C68="-",0,'true-bugs'!$C68)</f>
        <v>622</v>
      </c>
      <c r="C72" s="20">
        <f t="shared" si="9"/>
        <v>43723</v>
      </c>
      <c r="D72">
        <f>IF('true-bugs'!$E68="-",1163,'true-bugs'!$E68)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79</v>
      </c>
      <c r="B73">
        <f>IF('true-bugs'!$C81="-",0,'true-bugs'!$C81)</f>
        <v>622</v>
      </c>
      <c r="C73" s="20">
        <f t="shared" si="9"/>
        <v>43723</v>
      </c>
      <c r="D73">
        <f>IF('true-bugs'!$E81="-",1163,'true-bugs'!$E81)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81</v>
      </c>
      <c r="B74">
        <f>IF('true-bugs'!$C83="-",0,'true-bugs'!$C83)</f>
        <v>622</v>
      </c>
      <c r="C74" s="20">
        <f t="shared" si="9"/>
        <v>43723</v>
      </c>
      <c r="D74">
        <f>IF('true-bugs'!$E83="-",1163,'true-bugs'!$E83)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11</v>
      </c>
      <c r="B75">
        <f>IF('true-bugs'!$C13="-",0,'true-bugs'!$C13)</f>
        <v>622</v>
      </c>
      <c r="C75" s="20">
        <f t="shared" si="9"/>
        <v>43723</v>
      </c>
      <c r="D75">
        <f>IF('true-bugs'!$E13="-",1163,'true-bugs'!$E13)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12</v>
      </c>
      <c r="B76">
        <f>IF('true-bugs'!$C14="-",0,'true-bugs'!$C14)</f>
        <v>622</v>
      </c>
      <c r="C76" s="20">
        <f t="shared" si="9"/>
        <v>43723</v>
      </c>
      <c r="D76">
        <f>IF('true-bugs'!$E14="-",1163,'true-bugs'!$E14)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82</v>
      </c>
      <c r="B77">
        <f>IF('true-bugs'!$C84="-",0,'true-bugs'!$C84)</f>
        <v>622</v>
      </c>
      <c r="C77" s="20">
        <f t="shared" si="9"/>
        <v>43723</v>
      </c>
      <c r="D77">
        <f>IF('true-bugs'!$E84="-",1163,'true-bugs'!$E84)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93</v>
      </c>
      <c r="B78">
        <f>IF('true-bugs'!$C95="-",0,'true-bugs'!$C95)</f>
        <v>622</v>
      </c>
      <c r="C78" s="20">
        <f t="shared" si="9"/>
        <v>43723</v>
      </c>
      <c r="D78">
        <f>IF('true-bugs'!$E95="-",1163,'true-bugs'!$E95)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55</v>
      </c>
      <c r="B79">
        <f>IF('true-bugs'!$C57="-",0,'true-bugs'!$C57)</f>
        <v>626</v>
      </c>
      <c r="C79" s="20">
        <f t="shared" si="9"/>
        <v>43727</v>
      </c>
      <c r="D79">
        <f>IF('true-bugs'!$E57="-",1163,'true-bugs'!$E57)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80</v>
      </c>
      <c r="B80">
        <f>IF('true-bugs'!$C82="-",0,'true-bugs'!$C82)</f>
        <v>626</v>
      </c>
      <c r="C80" s="20">
        <f t="shared" si="9"/>
        <v>43727</v>
      </c>
      <c r="D80">
        <f>IF('true-bugs'!$E82="-",1163,'true-bugs'!$E82)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90</v>
      </c>
      <c r="B81">
        <f>IF('true-bugs'!$C92="-",0,'true-bugs'!$C92)</f>
        <v>626</v>
      </c>
      <c r="C81" s="20">
        <f t="shared" si="9"/>
        <v>43727</v>
      </c>
      <c r="D81">
        <f>IF('true-bugs'!$E92="-",1163,'true-bugs'!$E92)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92</v>
      </c>
      <c r="B82">
        <f>IF('true-bugs'!$C94="-",0,'true-bugs'!$C94)</f>
        <v>626</v>
      </c>
      <c r="C82" s="20">
        <f t="shared" si="9"/>
        <v>43727</v>
      </c>
      <c r="D82">
        <f>IF('true-bugs'!$E94="-",1163,'true-bugs'!$E94)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84</v>
      </c>
      <c r="B83">
        <f>IF('true-bugs'!$C86="-",0,'true-bugs'!$C86)</f>
        <v>753</v>
      </c>
      <c r="C83" s="20">
        <f t="shared" si="9"/>
        <v>43854</v>
      </c>
      <c r="D83">
        <f>IF('true-bugs'!$E86="-",1163,'true-bugs'!$E86)</f>
        <v>975</v>
      </c>
      <c r="E83" s="20">
        <f t="shared" si="10"/>
        <v>44076</v>
      </c>
      <c r="F83">
        <f t="shared" si="11"/>
        <v>223</v>
      </c>
    </row>
    <row r="84" spans="1:6" x14ac:dyDescent="0.2">
      <c r="A84">
        <v>64</v>
      </c>
      <c r="B84">
        <f>IF('true-bugs'!$C66="-",0,'true-bugs'!$C66)</f>
        <v>768</v>
      </c>
      <c r="C84" s="20">
        <f t="shared" si="9"/>
        <v>43869</v>
      </c>
      <c r="D84">
        <f>IF('true-bugs'!$E66="-",1163,'true-bugs'!$E66)</f>
        <v>774</v>
      </c>
      <c r="E84" s="20">
        <f t="shared" si="10"/>
        <v>43875</v>
      </c>
      <c r="F84">
        <f t="shared" si="11"/>
        <v>7</v>
      </c>
    </row>
    <row r="85" spans="1:6" x14ac:dyDescent="0.2">
      <c r="A85">
        <v>74</v>
      </c>
      <c r="B85">
        <f>IF('true-bugs'!$C76="-",0,'true-bugs'!$C76)</f>
        <v>768</v>
      </c>
      <c r="C85" s="20">
        <f t="shared" si="9"/>
        <v>43869</v>
      </c>
      <c r="D85">
        <f>IF('true-bugs'!$E76="-",1163,'true-bugs'!$E76)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6</v>
      </c>
      <c r="B86">
        <f>IF('true-bugs'!$C8="-",0,'true-bugs'!$C8)</f>
        <v>787</v>
      </c>
      <c r="C86" s="20">
        <f t="shared" si="9"/>
        <v>43888</v>
      </c>
      <c r="D86">
        <f>IF('true-bugs'!$E8="-",1163,'true-bugs'!$E8)</f>
        <v>787</v>
      </c>
      <c r="E86" s="20">
        <f t="shared" si="10"/>
        <v>43888</v>
      </c>
      <c r="F86">
        <f t="shared" si="11"/>
        <v>1</v>
      </c>
    </row>
    <row r="87" spans="1:6" x14ac:dyDescent="0.2">
      <c r="A87">
        <v>59</v>
      </c>
      <c r="B87">
        <f>IF('true-bugs'!$C61="-",0,'true-bugs'!$C61)</f>
        <v>815</v>
      </c>
      <c r="C87" s="20">
        <f t="shared" si="9"/>
        <v>43916</v>
      </c>
      <c r="D87">
        <f>IF('true-bugs'!$E61="-",1163,'true-bugs'!$E61)</f>
        <v>1163</v>
      </c>
      <c r="E87" s="20">
        <f t="shared" si="10"/>
        <v>44264</v>
      </c>
      <c r="F87">
        <f t="shared" si="11"/>
        <v>349</v>
      </c>
    </row>
    <row r="88" spans="1:6" x14ac:dyDescent="0.2">
      <c r="A88">
        <v>42</v>
      </c>
      <c r="B88">
        <f>IF('true-bugs'!$C44="-",0,'true-bugs'!$C44)</f>
        <v>817</v>
      </c>
      <c r="C88" s="20">
        <f t="shared" si="9"/>
        <v>43918</v>
      </c>
      <c r="D88">
        <f>IF('true-bugs'!$E44="-",1163,'true-bugs'!$E44)</f>
        <v>1163</v>
      </c>
      <c r="E88" s="20">
        <f t="shared" si="10"/>
        <v>44264</v>
      </c>
      <c r="F88">
        <f t="shared" si="11"/>
        <v>347</v>
      </c>
    </row>
    <row r="89" spans="1:6" x14ac:dyDescent="0.2">
      <c r="A89">
        <v>44</v>
      </c>
      <c r="B89">
        <f>IF('true-bugs'!$C46="-",0,'true-bugs'!$C46)</f>
        <v>920</v>
      </c>
      <c r="C89" s="20">
        <f t="shared" si="9"/>
        <v>44021</v>
      </c>
      <c r="D89">
        <f>IF('true-bugs'!$E46="-",1163,'true-bugs'!$E46)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61</v>
      </c>
      <c r="B90">
        <f>IF('true-bugs'!$C63="-",0,'true-bugs'!$C63)</f>
        <v>920</v>
      </c>
      <c r="C90" s="20">
        <f t="shared" si="9"/>
        <v>44021</v>
      </c>
      <c r="D90">
        <f>IF('true-bugs'!$E63="-",1163,'true-bugs'!$E63)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52</v>
      </c>
      <c r="B91">
        <f>IF('true-bugs'!$C54="-",0,'true-bugs'!$C54)</f>
        <v>973</v>
      </c>
      <c r="C91" s="20">
        <f t="shared" si="9"/>
        <v>44074</v>
      </c>
      <c r="D91">
        <f>IF('true-bugs'!$E54="-",1163,'true-bugs'!$E54)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19</v>
      </c>
      <c r="B92">
        <f>IF('true-bugs'!$C21="-",0,'true-bugs'!$C21)</f>
        <v>1020</v>
      </c>
      <c r="C92" s="20">
        <f t="shared" si="9"/>
        <v>44121</v>
      </c>
      <c r="D92">
        <f>IF('true-bugs'!$E21="-",1163,'true-bugs'!$E21)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49</v>
      </c>
      <c r="B93">
        <f>IF('true-bugs'!$C51="-",0,'true-bugs'!$C51)</f>
        <v>1020</v>
      </c>
      <c r="C93" s="20">
        <f t="shared" si="9"/>
        <v>44121</v>
      </c>
      <c r="D93">
        <f>IF('true-bugs'!$E51="-",1163,'true-bugs'!$E51)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73</v>
      </c>
      <c r="B94">
        <f>IF('true-bugs'!$C75="-",0,'true-bugs'!$C75)</f>
        <v>1020</v>
      </c>
      <c r="C94" s="20">
        <f t="shared" si="9"/>
        <v>44121</v>
      </c>
      <c r="D94">
        <f>IF('true-bugs'!$E75="-",1163,'true-bugs'!$E75)</f>
        <v>1026</v>
      </c>
      <c r="E94" s="20">
        <f t="shared" si="10"/>
        <v>44127</v>
      </c>
      <c r="F94">
        <f t="shared" si="11"/>
        <v>7</v>
      </c>
    </row>
  </sheetData>
  <autoFilter ref="A1:F92" xr:uid="{7195B8D6-EE49-D94D-B430-DD5C1387BFCC}">
    <sortState ref="A2:F94">
      <sortCondition ref="C1:C94"/>
    </sortState>
  </autoFilter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zoomScale="118" zoomScaleNormal="209" workbookViewId="0">
      <selection activeCell="AC28" sqref="AC28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1175</v>
      </c>
      <c r="I1" s="46" t="s">
        <v>1174</v>
      </c>
      <c r="J1" s="46" t="s">
        <v>1173</v>
      </c>
      <c r="K1" s="47" t="s">
        <v>5</v>
      </c>
      <c r="L1" s="47" t="s">
        <v>1063</v>
      </c>
      <c r="M1" s="47" t="s">
        <v>1054</v>
      </c>
      <c r="N1" s="47" t="s">
        <v>1054</v>
      </c>
      <c r="O1" s="47" t="s">
        <v>1063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68" t="s">
        <v>1064</v>
      </c>
      <c r="R2" s="70">
        <f>AVERAGE(L2:L865)</f>
        <v>1.405266275038906</v>
      </c>
      <c r="S2" s="70" t="str">
        <f>TEXT(R2,"x#0.00")</f>
        <v>x1.41</v>
      </c>
      <c r="T2" s="13">
        <v>0</v>
      </c>
      <c r="U2" s="13">
        <v>0</v>
      </c>
      <c r="W2" s="68" t="s">
        <v>1064</v>
      </c>
      <c r="X2" s="70">
        <f>AVERAGE(O2:O865)</f>
        <v>1.1559769300641325</v>
      </c>
      <c r="Y2" s="70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69"/>
      <c r="R3" s="71"/>
      <c r="S3" s="71"/>
      <c r="T3" s="13">
        <v>1000</v>
      </c>
      <c r="U3" s="13">
        <f>R2*T3</f>
        <v>1405.2662750389061</v>
      </c>
      <c r="W3" s="69"/>
      <c r="X3" s="71"/>
      <c r="Y3" s="71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68" t="s">
        <v>1065</v>
      </c>
      <c r="R4" s="70">
        <f>MIN(L2:L865)</f>
        <v>1.0490011671537844</v>
      </c>
      <c r="S4" s="70" t="str">
        <f t="shared" ref="S4" si="4">TEXT(R4,"x#0.00")</f>
        <v>x1.05</v>
      </c>
      <c r="T4" s="13">
        <v>0</v>
      </c>
      <c r="U4" s="13">
        <v>0</v>
      </c>
      <c r="W4" s="68" t="s">
        <v>1065</v>
      </c>
      <c r="X4" s="70">
        <f>MIN(O2:O865)</f>
        <v>0.99235857195678079</v>
      </c>
      <c r="Y4" s="70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69"/>
      <c r="R5" s="71"/>
      <c r="S5" s="71"/>
      <c r="T5" s="13">
        <v>1000</v>
      </c>
      <c r="U5" s="13">
        <f>R4*T5</f>
        <v>1049.0011671537845</v>
      </c>
      <c r="W5" s="69"/>
      <c r="X5" s="71"/>
      <c r="Y5" s="71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68" t="s">
        <v>1066</v>
      </c>
      <c r="R6" s="70">
        <f>MAX(L2:L865)</f>
        <v>1.9874587069372343</v>
      </c>
      <c r="S6" s="70" t="str">
        <f t="shared" ref="S6" si="6">TEXT(R6,"x#0.00")</f>
        <v>x1.99</v>
      </c>
      <c r="T6" s="13">
        <v>0</v>
      </c>
      <c r="U6" s="13">
        <v>0</v>
      </c>
      <c r="W6" s="68" t="s">
        <v>1066</v>
      </c>
      <c r="X6" s="70">
        <f>MAX(O2:O865)</f>
        <v>1.3632488998232788</v>
      </c>
      <c r="Y6" s="70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69"/>
      <c r="R7" s="71"/>
      <c r="S7" s="71"/>
      <c r="T7" s="13">
        <v>1000</v>
      </c>
      <c r="U7" s="13">
        <f>R6*T7</f>
        <v>1987.4587069372342</v>
      </c>
      <c r="W7" s="69"/>
      <c r="X7" s="71"/>
      <c r="Y7" s="71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1064</v>
      </c>
      <c r="S20" s="9">
        <f>AVERAGE(K2:K865)</f>
        <v>91.893153935185097</v>
      </c>
      <c r="T20" s="9">
        <f>AVERAGE(C2:C865)</f>
        <v>128.50586111111102</v>
      </c>
      <c r="X20" s="47" t="s">
        <v>1064</v>
      </c>
      <c r="Y20" s="26">
        <f>AVERAGE(N2:N865)</f>
        <v>261.47196296296272</v>
      </c>
      <c r="Z20" s="26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67" t="s">
        <v>1072</v>
      </c>
      <c r="T21" s="67"/>
      <c r="Y21" s="67" t="s">
        <v>1054</v>
      </c>
      <c r="Z21" s="67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1067</v>
      </c>
      <c r="R22" s="47" t="s">
        <v>1068</v>
      </c>
      <c r="S22" s="47" t="s">
        <v>1069</v>
      </c>
      <c r="T22" s="46" t="s">
        <v>1070</v>
      </c>
      <c r="V22" s="47" t="s">
        <v>1067</v>
      </c>
      <c r="W22" s="47" t="s">
        <v>1068</v>
      </c>
      <c r="X22" s="47" t="s">
        <v>1073</v>
      </c>
      <c r="Y22" s="47" t="s">
        <v>1069</v>
      </c>
      <c r="Z22" s="46" t="s">
        <v>1070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S60" s="1">
        <f>SUM(S23:S58)</f>
        <v>864</v>
      </c>
      <c r="T60" s="1">
        <f>SUM(T23:T58)</f>
        <v>864</v>
      </c>
      <c r="Y60" s="1">
        <f>SUM(Y23:Y58)</f>
        <v>864</v>
      </c>
      <c r="Z60" s="1">
        <f>SUM(Z23:Z58)</f>
        <v>864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  <mergeCell ref="S21:T21"/>
    <mergeCell ref="Y21:Z21"/>
    <mergeCell ref="Q6:Q7"/>
    <mergeCell ref="R6:R7"/>
    <mergeCell ref="S6:S7"/>
    <mergeCell ref="W6:W7"/>
    <mergeCell ref="X6:X7"/>
    <mergeCell ref="Y6:Y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150" zoomScaleNormal="200" workbookViewId="0">
      <selection activeCell="F40" sqref="F40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82" t="s">
        <v>1069</v>
      </c>
      <c r="B1" s="82"/>
      <c r="C1" s="82"/>
      <c r="D1" s="82"/>
      <c r="E1" s="82"/>
      <c r="F1" s="82"/>
      <c r="G1" s="82"/>
      <c r="H1" s="82"/>
    </row>
    <row r="2" spans="1:8" x14ac:dyDescent="0.2">
      <c r="A2" s="48" t="s">
        <v>1046</v>
      </c>
      <c r="B2" s="19" t="s">
        <v>873</v>
      </c>
      <c r="C2" s="74" t="s">
        <v>1179</v>
      </c>
      <c r="D2" s="75"/>
      <c r="E2" s="76" t="s">
        <v>1181</v>
      </c>
      <c r="F2" s="75"/>
      <c r="G2" s="76" t="s">
        <v>1062</v>
      </c>
      <c r="H2" s="75"/>
    </row>
    <row r="3" spans="1:8" x14ac:dyDescent="0.2">
      <c r="A3" s="73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3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3" t="s">
        <v>1182</v>
      </c>
      <c r="B7" s="15" t="s">
        <v>1183</v>
      </c>
      <c r="C7" s="29">
        <f>D7+D8</f>
        <v>20</v>
      </c>
      <c r="D7" s="16">
        <f>COUNTIFS('detected-bugs-no-refine'!$J$3:$J$301, "=T", 'detected-bugs-no-refine'!$I$3:$I$301, "="&amp;'table-2'!$B7)</f>
        <v>0</v>
      </c>
      <c r="E7" s="29">
        <f>F7+F8</f>
        <v>48</v>
      </c>
      <c r="F7" s="16">
        <f>COUNTIFS('detected-bugs-no-refine'!$I$3:$I$301, "="&amp;'table-2'!$B7)</f>
        <v>0</v>
      </c>
      <c r="G7" s="30">
        <f>C7/E7</f>
        <v>0.41666666666666669</v>
      </c>
      <c r="H7" s="17" t="e">
        <f t="shared" si="0"/>
        <v>#DIV/0!</v>
      </c>
    </row>
    <row r="8" spans="1:8" x14ac:dyDescent="0.2">
      <c r="A8" s="73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1061</v>
      </c>
      <c r="B9" s="50" t="s">
        <v>1061</v>
      </c>
      <c r="C9" s="16">
        <f>SUM(C3:C8)</f>
        <v>90</v>
      </c>
      <c r="D9" s="16">
        <f>SUM(D3:D8)</f>
        <v>90</v>
      </c>
      <c r="E9" s="16">
        <f>SUM(E3:E8)</f>
        <v>214</v>
      </c>
      <c r="F9" s="16">
        <f>SUM(F3:F8)</f>
        <v>214</v>
      </c>
      <c r="G9" s="17">
        <f>C9/E9</f>
        <v>0.42056074766355139</v>
      </c>
      <c r="H9" s="17">
        <f t="shared" si="0"/>
        <v>0.42056074766355139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83" t="s">
        <v>1070</v>
      </c>
      <c r="B11" s="83"/>
      <c r="C11" s="83"/>
      <c r="D11" s="83"/>
      <c r="E11" s="83"/>
      <c r="F11" s="83"/>
      <c r="G11" s="83"/>
      <c r="H11" s="83"/>
    </row>
    <row r="12" spans="1:8" x14ac:dyDescent="0.2">
      <c r="A12" s="10" t="s">
        <v>1046</v>
      </c>
      <c r="B12" s="45" t="s">
        <v>873</v>
      </c>
      <c r="C12" s="59" t="s">
        <v>1179</v>
      </c>
      <c r="D12" s="77"/>
      <c r="E12" s="81" t="s">
        <v>1181</v>
      </c>
      <c r="F12" s="77"/>
      <c r="G12" s="81" t="s">
        <v>1062</v>
      </c>
      <c r="H12" s="77"/>
    </row>
    <row r="13" spans="1:8" x14ac:dyDescent="0.2">
      <c r="A13" s="78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79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3" t="s">
        <v>1182</v>
      </c>
      <c r="B17" s="15" t="s">
        <v>1183</v>
      </c>
      <c r="C17" s="29">
        <f>D17+D18</f>
        <v>20</v>
      </c>
      <c r="D17" s="16">
        <f>COUNTIFS('deteced-bugs-refine'!$J$3:$J$179, "=T", 'deteced-bugs-refine'!$I$3:$I$179, "="&amp;'table-2'!$B17)</f>
        <v>0</v>
      </c>
      <c r="E17" s="29">
        <f>F17+F18</f>
        <v>38</v>
      </c>
      <c r="F17" s="16">
        <f>COUNTIFS( 'deteced-bugs-refine'!$I$3:$I$179, "="&amp;'table-2'!$B17)</f>
        <v>0</v>
      </c>
      <c r="G17" s="30">
        <f>C17/E17</f>
        <v>0.52631578947368418</v>
      </c>
      <c r="H17" s="17" t="e">
        <f t="shared" si="1"/>
        <v>#DIV/0!</v>
      </c>
    </row>
    <row r="18" spans="1:8" x14ac:dyDescent="0.2">
      <c r="A18" s="73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1061</v>
      </c>
      <c r="B19" s="15" t="s">
        <v>1061</v>
      </c>
      <c r="C19" s="16">
        <f>SUM(C13:C18)</f>
        <v>91</v>
      </c>
      <c r="D19" s="16">
        <f>SUM(D13:D18)</f>
        <v>91</v>
      </c>
      <c r="E19" s="16">
        <f>SUM(E13:E18)</f>
        <v>151</v>
      </c>
      <c r="F19" s="16">
        <f>SUM(F13:F18)</f>
        <v>151</v>
      </c>
      <c r="G19" s="17">
        <f>C19/E19</f>
        <v>0.60264900662251653</v>
      </c>
      <c r="H19" s="17">
        <f t="shared" si="1"/>
        <v>0.60264900662251653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84" t="s">
        <v>1180</v>
      </c>
      <c r="B21" s="84"/>
      <c r="C21" s="84"/>
      <c r="D21" s="84"/>
      <c r="E21" s="84"/>
      <c r="F21" s="84"/>
      <c r="G21" s="84"/>
      <c r="H21" s="84"/>
    </row>
    <row r="22" spans="1:8" x14ac:dyDescent="0.2">
      <c r="A22" s="51" t="s">
        <v>1046</v>
      </c>
      <c r="B22" s="51" t="s">
        <v>873</v>
      </c>
      <c r="C22" s="80" t="s">
        <v>1179</v>
      </c>
      <c r="D22" s="72"/>
      <c r="E22" s="72" t="s">
        <v>1181</v>
      </c>
      <c r="F22" s="72"/>
      <c r="G22" s="72" t="s">
        <v>1062</v>
      </c>
      <c r="H22" s="72"/>
    </row>
    <row r="23" spans="1:8" x14ac:dyDescent="0.2">
      <c r="A23" s="73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3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3" t="s">
        <v>1182</v>
      </c>
      <c r="B27" s="15" t="s">
        <v>1183</v>
      </c>
      <c r="C27" s="29">
        <f>C17-C7</f>
        <v>0</v>
      </c>
      <c r="D27" s="34">
        <f t="shared" si="3"/>
        <v>0</v>
      </c>
      <c r="E27" s="29">
        <f>E17-E7</f>
        <v>-10</v>
      </c>
      <c r="F27" s="34">
        <f t="shared" si="4"/>
        <v>0</v>
      </c>
      <c r="G27" s="30">
        <f>G17-G7</f>
        <v>0.1096491228070175</v>
      </c>
      <c r="H27" s="35" t="e">
        <f t="shared" si="5"/>
        <v>#DIV/0!</v>
      </c>
    </row>
    <row r="28" spans="1:8" x14ac:dyDescent="0.2">
      <c r="A28" s="73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1061</v>
      </c>
      <c r="B29" s="50" t="s">
        <v>1061</v>
      </c>
      <c r="C29" s="34">
        <f>C19-C9</f>
        <v>1</v>
      </c>
      <c r="D29" s="34">
        <f t="shared" si="3"/>
        <v>1</v>
      </c>
      <c r="E29" s="34">
        <f>E19-E9</f>
        <v>-63</v>
      </c>
      <c r="F29" s="34">
        <f t="shared" si="4"/>
        <v>-63</v>
      </c>
      <c r="G29" s="35">
        <f>G19-G9</f>
        <v>0.18208825895896513</v>
      </c>
      <c r="H29" s="35">
        <f t="shared" si="5"/>
        <v>0.18208825895896513</v>
      </c>
    </row>
  </sheetData>
  <mergeCells count="18">
    <mergeCell ref="A1:H1"/>
    <mergeCell ref="A11:H11"/>
    <mergeCell ref="A21:H21"/>
    <mergeCell ref="A27:A28"/>
    <mergeCell ref="A13:A14"/>
    <mergeCell ref="A17:A18"/>
    <mergeCell ref="C22:D22"/>
    <mergeCell ref="E22:F22"/>
    <mergeCell ref="G22:H22"/>
    <mergeCell ref="A23:A24"/>
    <mergeCell ref="C2:D2"/>
    <mergeCell ref="E2:F2"/>
    <mergeCell ref="G2:H2"/>
    <mergeCell ref="A3:A4"/>
    <mergeCell ref="A7:A8"/>
    <mergeCell ref="C12:D12"/>
    <mergeCell ref="E12:F12"/>
    <mergeCell ref="G12:H12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2021-07-09T07:52:15Z</dcterms:modified>
</cp:coreProperties>
</file>