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0" windowHeight="12650" tabRatio="337" activeTab="2"/>
  </bookViews>
  <sheets>
    <sheet name="結果" sheetId="1" r:id="rId1"/>
    <sheet name="評価" sheetId="2" r:id="rId2"/>
    <sheet name="算出" sheetId="3" r:id="rId3"/>
  </sheets>
  <definedNames>
    <definedName name="_xlnm._FilterDatabase" localSheetId="0" hidden="1">結果!$A$1:$H$16</definedName>
    <definedName name="_xlnm._FilterDatabase" localSheetId="1" hidden="1">評価!$A$8:$H$69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3" l="1"/>
  <c r="M18" i="3"/>
  <c r="M13" i="3"/>
  <c r="M8" i="3"/>
  <c r="N18" i="3"/>
  <c r="L18" i="3"/>
  <c r="K18" i="3"/>
  <c r="J18" i="3"/>
  <c r="N13" i="3"/>
  <c r="L13" i="3"/>
  <c r="K13" i="3"/>
  <c r="J13" i="3"/>
  <c r="N16" i="3"/>
  <c r="N11" i="3"/>
  <c r="N8" i="3"/>
  <c r="L8" i="3"/>
  <c r="C9" i="3"/>
  <c r="K8" i="3"/>
  <c r="B9" i="3"/>
  <c r="N6" i="3"/>
  <c r="J8" i="3"/>
  <c r="A9" i="3"/>
  <c r="N3" i="3"/>
  <c r="L3" i="3"/>
  <c r="K3" i="3"/>
  <c r="J3" i="3"/>
  <c r="H4" i="3"/>
  <c r="N1" i="3"/>
  <c r="H1" i="3"/>
  <c r="H16" i="3" l="1"/>
  <c r="H19" i="3" s="1"/>
  <c r="H11" i="3"/>
  <c r="E14" i="3" s="1"/>
  <c r="H6" i="3"/>
  <c r="G4" i="3"/>
  <c r="D9" i="3" l="1"/>
  <c r="F9" i="3"/>
  <c r="F14" i="3"/>
  <c r="B19" i="3"/>
  <c r="G19" i="3"/>
  <c r="A14" i="3"/>
  <c r="G14" i="3"/>
  <c r="D19" i="3"/>
  <c r="H9" i="3"/>
  <c r="D14" i="3"/>
  <c r="A19" i="3"/>
  <c r="E19" i="3"/>
  <c r="H14" i="3"/>
  <c r="C19" i="3"/>
  <c r="F19" i="3"/>
  <c r="E9" i="3"/>
  <c r="C14" i="3"/>
  <c r="D4" i="3"/>
  <c r="B14" i="3"/>
  <c r="F4" i="3"/>
  <c r="G9" i="3"/>
  <c r="E4" i="3"/>
  <c r="B4" i="3"/>
  <c r="C4" i="3"/>
  <c r="A4" i="3"/>
</calcChain>
</file>

<file path=xl/sharedStrings.xml><?xml version="1.0" encoding="utf-8"?>
<sst xmlns="http://schemas.openxmlformats.org/spreadsheetml/2006/main" count="484" uniqueCount="78">
  <si>
    <t>問題ファイル</t>
    <rPh sb="0" eb="2">
      <t>モンダイ</t>
    </rPh>
    <phoneticPr fontId="1"/>
  </si>
  <si>
    <t>難易度</t>
    <rPh sb="0" eb="3">
      <t>ナンイド</t>
    </rPh>
    <phoneticPr fontId="1"/>
  </si>
  <si>
    <t>評価基準</t>
    <rPh sb="0" eb="4">
      <t>ヒョウカキジュン</t>
    </rPh>
    <phoneticPr fontId="1"/>
  </si>
  <si>
    <t>問題数</t>
    <rPh sb="0" eb="3">
      <t>モンダイスウ</t>
    </rPh>
    <phoneticPr fontId="1"/>
  </si>
  <si>
    <t>設問１</t>
    <rPh sb="0" eb="2">
      <t>セツモン</t>
    </rPh>
    <phoneticPr fontId="1"/>
  </si>
  <si>
    <t>設問２</t>
    <rPh sb="0" eb="2">
      <t>セツモン</t>
    </rPh>
    <phoneticPr fontId="1"/>
  </si>
  <si>
    <t>設問３</t>
    <rPh sb="0" eb="2">
      <t>セツモン</t>
    </rPh>
    <phoneticPr fontId="1"/>
  </si>
  <si>
    <t>簡単</t>
    <rPh sb="0" eb="2">
      <t>カンタン</t>
    </rPh>
    <phoneticPr fontId="1"/>
  </si>
  <si>
    <t>普通</t>
    <rPh sb="0" eb="2">
      <t>フツウ</t>
    </rPh>
    <phoneticPr fontId="1"/>
  </si>
  <si>
    <t>難しい</t>
    <rPh sb="0" eb="1">
      <t>ムズカ</t>
    </rPh>
    <phoneticPr fontId="1"/>
  </si>
  <si>
    <t>設問４</t>
    <rPh sb="0" eb="2">
      <t>セツモン</t>
    </rPh>
    <phoneticPr fontId="1"/>
  </si>
  <si>
    <t>設問５</t>
    <rPh sb="0" eb="2">
      <t>セツモン</t>
    </rPh>
    <phoneticPr fontId="1"/>
  </si>
  <si>
    <t>設問６</t>
    <rPh sb="0" eb="2">
      <t>セツモン</t>
    </rPh>
    <phoneticPr fontId="1"/>
  </si>
  <si>
    <t>(=,==,+=,-=) : =</t>
    <phoneticPr fontId="1"/>
  </si>
  <si>
    <t>(=,==,+=,-=):=</t>
    <phoneticPr fontId="1"/>
  </si>
  <si>
    <t>(+,-,*,/,%):*</t>
    <phoneticPr fontId="1"/>
  </si>
  <si>
    <t>(+,-,*,/,%):/</t>
    <phoneticPr fontId="1"/>
  </si>
  <si>
    <t>(+,-,*,/,%):+</t>
    <phoneticPr fontId="1"/>
  </si>
  <si>
    <t>(=,==,+=,-=):+=</t>
    <phoneticPr fontId="1"/>
  </si>
  <si>
    <t>switch,PI,= : =</t>
    <phoneticPr fontId="1"/>
  </si>
  <si>
    <t>*,for,toLowerCase : *</t>
    <phoneticPr fontId="1"/>
  </si>
  <si>
    <t>(/,textReplace,&lt;):/</t>
    <phoneticPr fontId="1"/>
  </si>
  <si>
    <t>&lt;,&gt;,&lt;=,&gt;=,==,!= : &gt;</t>
    <phoneticPr fontId="1"/>
  </si>
  <si>
    <t>(+,-,*,/,%):%</t>
    <phoneticPr fontId="1"/>
  </si>
  <si>
    <t>for,while,do : for</t>
    <phoneticPr fontId="1"/>
  </si>
  <si>
    <t>&lt;,&gt;,&lt;=,&gt;=,==,!= : &lt;=</t>
    <phoneticPr fontId="1"/>
  </si>
  <si>
    <t>(?,: ): :</t>
    <phoneticPr fontId="1"/>
  </si>
  <si>
    <t>(if,else,switch):if</t>
    <phoneticPr fontId="1"/>
  </si>
  <si>
    <t>(&lt;,&gt;,&lt;=,&gt;=,==,!= ): ==</t>
    <phoneticPr fontId="1"/>
  </si>
  <si>
    <t>true,=,replace : =</t>
    <phoneticPr fontId="1"/>
  </si>
  <si>
    <t>textReplace,atan2,if : if</t>
    <phoneticPr fontId="1"/>
  </si>
  <si>
    <t>log, + ,atan : +</t>
    <phoneticPr fontId="1"/>
  </si>
  <si>
    <t>switch,= continue : =</t>
    <phoneticPr fontId="1"/>
  </si>
  <si>
    <t>(+=, : , =) : =</t>
    <phoneticPr fontId="1"/>
  </si>
  <si>
    <t>(=,==,+=,-=) : +=</t>
    <phoneticPr fontId="1"/>
  </si>
  <si>
    <t>(*,=,sort):=</t>
    <phoneticPr fontId="1"/>
  </si>
  <si>
    <t>(=,atan2,*):=</t>
    <phoneticPr fontId="1"/>
  </si>
  <si>
    <t>do,+,textReplace : +</t>
    <phoneticPr fontId="1"/>
  </si>
  <si>
    <t>function, return : return</t>
    <phoneticPr fontId="1"/>
  </si>
  <si>
    <t>(? ,:) : :</t>
    <phoneticPr fontId="1"/>
  </si>
  <si>
    <t>(?, :): ?</t>
    <phoneticPr fontId="1"/>
  </si>
  <si>
    <t>return, tan, switch : return</t>
    <phoneticPr fontId="1"/>
  </si>
  <si>
    <t>(&gt;=, : , toUpperCase) : :</t>
    <phoneticPr fontId="1"/>
  </si>
  <si>
    <t>(pow,=,+=):+=</t>
    <phoneticPr fontId="1"/>
  </si>
  <si>
    <t>(&lt;,&gt;,&lt;=,&gt;=,==,!=) : &gt;</t>
    <phoneticPr fontId="1"/>
  </si>
  <si>
    <t>設問番号</t>
    <rPh sb="0" eb="2">
      <t>セツモン</t>
    </rPh>
    <rPh sb="2" eb="4">
      <t>バンゴウ</t>
    </rPh>
    <phoneticPr fontId="1"/>
  </si>
  <si>
    <t>評価１</t>
    <rPh sb="0" eb="2">
      <t>ヒョウカ</t>
    </rPh>
    <phoneticPr fontId="1"/>
  </si>
  <si>
    <t>評価２</t>
    <rPh sb="0" eb="2">
      <t>ヒョウカ</t>
    </rPh>
    <phoneticPr fontId="1"/>
  </si>
  <si>
    <t>評価３</t>
    <rPh sb="0" eb="2">
      <t>ヒョウカ</t>
    </rPh>
    <phoneticPr fontId="1"/>
  </si>
  <si>
    <t>評価４</t>
    <rPh sb="0" eb="2">
      <t>ヒョウカ</t>
    </rPh>
    <phoneticPr fontId="1"/>
  </si>
  <si>
    <t>正解となる解答が選択肢に入っている（Y/N）</t>
    <phoneticPr fontId="1"/>
  </si>
  <si>
    <t>設問内で選択肢が複数かぶっていない（Y/N）</t>
    <rPh sb="0" eb="2">
      <t>セツモン</t>
    </rPh>
    <phoneticPr fontId="1"/>
  </si>
  <si>
    <t>ブロックプログラミングより解答が推測できる箇所が問題となっているか（Y/N）</t>
    <rPh sb="21" eb="23">
      <t>カショ</t>
    </rPh>
    <rPh sb="24" eb="26">
      <t>モンダイ</t>
    </rPh>
    <phoneticPr fontId="1"/>
  </si>
  <si>
    <t>不等号</t>
    <rPh sb="0" eb="3">
      <t>フトウゴウ</t>
    </rPh>
    <phoneticPr fontId="1"/>
  </si>
  <si>
    <t>y</t>
    <phoneticPr fontId="1"/>
  </si>
  <si>
    <t>n</t>
    <phoneticPr fontId="1"/>
  </si>
  <si>
    <t>どのような内容を解答として求めているか（1.予約語，2.不等号，3.演算式, 4.特殊な記号"?,:"）</t>
    <rPh sb="5" eb="7">
      <t>ナイヨウ</t>
    </rPh>
    <rPh sb="8" eb="10">
      <t>カイトウ</t>
    </rPh>
    <rPh sb="13" eb="14">
      <t>モト</t>
    </rPh>
    <rPh sb="22" eb="25">
      <t>ヨヤクゴ</t>
    </rPh>
    <rPh sb="28" eb="31">
      <t>フトウゴウ</t>
    </rPh>
    <rPh sb="34" eb="36">
      <t>エンザン</t>
    </rPh>
    <rPh sb="36" eb="37">
      <t>シキ</t>
    </rPh>
    <rPh sb="41" eb="43">
      <t>トクシュ</t>
    </rPh>
    <rPh sb="44" eb="46">
      <t>キゴウ</t>
    </rPh>
    <phoneticPr fontId="1"/>
  </si>
  <si>
    <t>評価５</t>
    <rPh sb="0" eb="2">
      <t>ヒョウカ</t>
    </rPh>
    <phoneticPr fontId="1"/>
  </si>
  <si>
    <t>function,textReplace,&lt; : &lt;</t>
    <phoneticPr fontId="1"/>
  </si>
  <si>
    <t>予約語</t>
    <rPh sb="0" eb="3">
      <t>ヨヤクゴ</t>
    </rPh>
    <phoneticPr fontId="1"/>
  </si>
  <si>
    <t>演算式</t>
    <rPh sb="0" eb="3">
      <t>エンザンシキ</t>
    </rPh>
    <phoneticPr fontId="1"/>
  </si>
  <si>
    <t>特殊記号</t>
    <rPh sb="0" eb="4">
      <t>トクシュキゴウ</t>
    </rPh>
    <phoneticPr fontId="1"/>
  </si>
  <si>
    <t>toUpperCase,toLowerCase,textToTitleCase : toLowerCase</t>
    <phoneticPr fontId="1"/>
  </si>
  <si>
    <t>基準１</t>
    <rPh sb="0" eb="2">
      <t>キジュン</t>
    </rPh>
    <phoneticPr fontId="1"/>
  </si>
  <si>
    <t>基準２</t>
    <rPh sb="0" eb="2">
      <t>キジュン</t>
    </rPh>
    <phoneticPr fontId="1"/>
  </si>
  <si>
    <t>基準３</t>
    <rPh sb="0" eb="2">
      <t>キジュン</t>
    </rPh>
    <phoneticPr fontId="1"/>
  </si>
  <si>
    <t>基準４</t>
    <rPh sb="0" eb="2">
      <t>キジュン</t>
    </rPh>
    <phoneticPr fontId="1"/>
  </si>
  <si>
    <t>基準５</t>
    <rPh sb="0" eb="2">
      <t>キジュン</t>
    </rPh>
    <phoneticPr fontId="1"/>
  </si>
  <si>
    <t>全問題</t>
    <rPh sb="0" eb="3">
      <t>ゼンモンダイ</t>
    </rPh>
    <phoneticPr fontId="1"/>
  </si>
  <si>
    <t>難易度：簡単</t>
    <rPh sb="0" eb="3">
      <t>ナンイド</t>
    </rPh>
    <rPh sb="4" eb="6">
      <t>カンタン</t>
    </rPh>
    <phoneticPr fontId="1"/>
  </si>
  <si>
    <t>難易度：普通</t>
    <rPh sb="0" eb="3">
      <t>ナンイド</t>
    </rPh>
    <rPh sb="4" eb="6">
      <t>フツウ</t>
    </rPh>
    <phoneticPr fontId="1"/>
  </si>
  <si>
    <t>難易度：難しい</t>
    <rPh sb="0" eb="3">
      <t>ナンイド</t>
    </rPh>
    <rPh sb="4" eb="5">
      <t>ムズカ</t>
    </rPh>
    <phoneticPr fontId="1"/>
  </si>
  <si>
    <t>選択肢から正解が推測できるか(正解と関係ない種類の解答が２つ存在する場合）</t>
    <rPh sb="0" eb="3">
      <t>センタクシ</t>
    </rPh>
    <rPh sb="5" eb="7">
      <t>セイカイ</t>
    </rPh>
    <rPh sb="8" eb="10">
      <t>スイソク</t>
    </rPh>
    <rPh sb="15" eb="17">
      <t>セイカイ</t>
    </rPh>
    <rPh sb="18" eb="20">
      <t>カンケイ</t>
    </rPh>
    <rPh sb="22" eb="24">
      <t>シュルイ</t>
    </rPh>
    <rPh sb="25" eb="27">
      <t>カイトウ</t>
    </rPh>
    <rPh sb="30" eb="32">
      <t>ソンザイ</t>
    </rPh>
    <rPh sb="34" eb="36">
      <t>バアイ</t>
    </rPh>
    <phoneticPr fontId="1"/>
  </si>
  <si>
    <t>簡単</t>
    <rPh sb="0" eb="2">
      <t>カンタン</t>
    </rPh>
    <phoneticPr fontId="1"/>
  </si>
  <si>
    <t>難易度</t>
    <rPh sb="0" eb="3">
      <t>ナンイド</t>
    </rPh>
    <phoneticPr fontId="1"/>
  </si>
  <si>
    <t>普通</t>
    <rPh sb="0" eb="2">
      <t>フツウ</t>
    </rPh>
    <phoneticPr fontId="1"/>
  </si>
  <si>
    <t>難しい</t>
    <rPh sb="0" eb="1">
      <t>ムズカ</t>
    </rPh>
    <phoneticPr fontId="1"/>
  </si>
  <si>
    <t>選択肢から正解が推測できるか(Y/N)</t>
    <rPh sb="0" eb="3">
      <t>センタクシ</t>
    </rPh>
    <rPh sb="5" eb="7">
      <t>セイカイ</t>
    </rPh>
    <rPh sb="8" eb="10">
      <t>スイソク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</si>
</sst>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Red]&quot;¥&quot;\-#,##0"/>
  </numFmts>
  <fonts count="4" x14ac:knownFonts="1">
    <font>
      <sz val="11"/>
      <color theme="1"/>
      <name val="游ゴシック"/>
      <family val="2"/>
      <scheme val="minor"/>
    </font>
    <font>
      <sz val="6"/>
      <name val="游ゴシック"/>
      <family val="3"/>
      <charset val="128"/>
      <scheme val="minor"/>
    </font>
    <font>
      <sz val="10.5"/>
      <color theme="1"/>
      <name val="ＭＳ 明朝"/>
      <family val="1"/>
      <charset val="128"/>
    </font>
    <font>
      <sz val="11"/>
      <color theme="1"/>
      <name val="游ゴシック"/>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6" fontId="3" fillId="0" borderId="0" applyFont="0" applyFill="0" applyBorder="0" applyAlignment="0" applyProtection="0">
      <alignment vertical="center"/>
    </xf>
  </cellStyleXfs>
  <cellXfs count="38">
    <xf numFmtId="0" fontId="0" fillId="0" borderId="0" xfId="0"/>
    <xf numFmtId="0" fontId="2" fillId="0" borderId="0" xfId="0" applyFont="1"/>
    <xf numFmtId="0" fontId="0" fillId="0" borderId="0" xfId="0" applyAlignment="1">
      <alignment wrapText="1"/>
    </xf>
    <xf numFmtId="0" fontId="0" fillId="0" borderId="0" xfId="0" applyBorder="1"/>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Border="1" applyAlignment="1">
      <alignment vertical="center"/>
    </xf>
    <xf numFmtId="0" fontId="0" fillId="0" borderId="4" xfId="0" applyBorder="1" applyAlignment="1">
      <alignment horizontal="center" vertical="center"/>
    </xf>
    <xf numFmtId="0" fontId="0" fillId="0" borderId="4" xfId="0" applyBorder="1"/>
    <xf numFmtId="0" fontId="0" fillId="0" borderId="5" xfId="0" applyBorder="1" applyAlignment="1">
      <alignment horizontal="center" vertical="center"/>
    </xf>
    <xf numFmtId="0" fontId="0" fillId="0" borderId="6" xfId="0" applyBorder="1"/>
    <xf numFmtId="0" fontId="0" fillId="0" borderId="8" xfId="0" applyBorder="1"/>
    <xf numFmtId="0" fontId="0" fillId="0" borderId="9" xfId="0" applyBorder="1"/>
    <xf numFmtId="9" fontId="0" fillId="0" borderId="7" xfId="1" applyNumberFormat="1" applyFont="1" applyBorder="1" applyAlignment="1"/>
    <xf numFmtId="9" fontId="0" fillId="0" borderId="8" xfId="1" applyNumberFormat="1" applyFont="1" applyBorder="1" applyAlignment="1"/>
    <xf numFmtId="9" fontId="0" fillId="0" borderId="9" xfId="1" applyNumberFormat="1" applyFont="1" applyBorder="1" applyAlignment="1"/>
    <xf numFmtId="0" fontId="0" fillId="0" borderId="3" xfId="0" applyBorder="1" applyAlignment="1">
      <alignment vertical="center"/>
    </xf>
    <xf numFmtId="0" fontId="0" fillId="0" borderId="4" xfId="0" applyBorder="1" applyAlignment="1">
      <alignment vertical="center"/>
    </xf>
    <xf numFmtId="0" fontId="0" fillId="0" borderId="0" xfId="0" applyBorder="1" applyAlignment="1">
      <alignment vertical="center"/>
    </xf>
    <xf numFmtId="9" fontId="0" fillId="0" borderId="0" xfId="1" applyNumberFormat="1" applyFont="1" applyBorder="1" applyAlignment="1"/>
    <xf numFmtId="0" fontId="0" fillId="0" borderId="0" xfId="0" applyBorder="1" applyAlignment="1"/>
    <xf numFmtId="0" fontId="0" fillId="0" borderId="1" xfId="0" applyBorder="1" applyAlignment="1">
      <alignment wrapText="1"/>
    </xf>
    <xf numFmtId="0" fontId="0" fillId="0" borderId="10" xfId="0" applyBorder="1"/>
    <xf numFmtId="0" fontId="0" fillId="0" borderId="10" xfId="0" applyBorder="1" applyAlignment="1">
      <alignment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6" xfId="0" applyBorder="1" applyAlignment="1">
      <alignment horizontal="center" vertical="center"/>
    </xf>
    <xf numFmtId="0" fontId="0" fillId="0" borderId="8" xfId="1" applyNumberFormat="1" applyFont="1" applyBorder="1" applyAlignmen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0" xfId="0" applyFill="1" applyBorder="1" applyAlignment="1">
      <alignment horizontal="center" vertical="center"/>
    </xf>
  </cellXfs>
  <cellStyles count="2">
    <cellStyle name="通貨" xfId="1"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M25"/>
  <sheetViews>
    <sheetView zoomScale="85" zoomScaleNormal="85" workbookViewId="0">
      <selection activeCell="E10" sqref="E10"/>
    </sheetView>
  </sheetViews>
  <sheetFormatPr defaultRowHeight="18" x14ac:dyDescent="0.55000000000000004"/>
  <cols>
    <col min="1" max="1" width="12" customWidth="1"/>
    <col min="2" max="2" width="8.5" customWidth="1"/>
    <col min="8" max="8" width="13.25" customWidth="1"/>
    <col min="9" max="9" width="13.58203125" customWidth="1"/>
    <col min="10" max="10" width="7.75" customWidth="1"/>
    <col min="11" max="11" width="7.9140625" customWidth="1"/>
    <col min="12" max="12" width="17.4140625" customWidth="1"/>
    <col min="13" max="13" width="14.83203125" customWidth="1"/>
  </cols>
  <sheetData>
    <row r="1" spans="1:13" x14ac:dyDescent="0.55000000000000004">
      <c r="A1" s="5" t="s">
        <v>0</v>
      </c>
      <c r="B1" s="5" t="s">
        <v>1</v>
      </c>
      <c r="C1" s="5" t="s">
        <v>4</v>
      </c>
      <c r="D1" s="5" t="s">
        <v>5</v>
      </c>
      <c r="E1" s="5" t="s">
        <v>6</v>
      </c>
      <c r="F1" s="5" t="s">
        <v>10</v>
      </c>
      <c r="G1" s="5" t="s">
        <v>11</v>
      </c>
      <c r="H1" s="5" t="s">
        <v>12</v>
      </c>
    </row>
    <row r="2" spans="1:13" ht="56.5" hidden="1" customHeight="1" x14ac:dyDescent="0.55000000000000004">
      <c r="A2" s="5">
        <v>4</v>
      </c>
      <c r="B2" s="5" t="s">
        <v>7</v>
      </c>
      <c r="C2" s="22" t="s">
        <v>44</v>
      </c>
      <c r="D2" s="22" t="s">
        <v>22</v>
      </c>
      <c r="E2" s="22" t="s">
        <v>23</v>
      </c>
      <c r="F2" s="22"/>
      <c r="G2" s="22"/>
      <c r="H2" s="22"/>
    </row>
    <row r="3" spans="1:13" ht="54" hidden="1" x14ac:dyDescent="0.55000000000000004">
      <c r="A3" s="5">
        <v>4</v>
      </c>
      <c r="B3" s="5" t="s">
        <v>8</v>
      </c>
      <c r="C3" s="22" t="s">
        <v>24</v>
      </c>
      <c r="D3" s="22" t="s">
        <v>25</v>
      </c>
      <c r="E3" s="22" t="s">
        <v>26</v>
      </c>
      <c r="F3" s="22" t="s">
        <v>27</v>
      </c>
      <c r="G3" s="22" t="s">
        <v>28</v>
      </c>
      <c r="H3" s="22" t="s">
        <v>18</v>
      </c>
    </row>
    <row r="4" spans="1:13" ht="54" x14ac:dyDescent="0.55000000000000004">
      <c r="A4" s="5">
        <v>4</v>
      </c>
      <c r="B4" s="5" t="s">
        <v>9</v>
      </c>
      <c r="C4" s="22" t="s">
        <v>29</v>
      </c>
      <c r="D4" s="22" t="s">
        <v>58</v>
      </c>
      <c r="E4" s="22" t="s">
        <v>30</v>
      </c>
      <c r="F4" s="22"/>
      <c r="G4" s="22"/>
      <c r="H4" s="22"/>
      <c r="M4" s="1"/>
    </row>
    <row r="5" spans="1:13" ht="36" hidden="1" x14ac:dyDescent="0.55000000000000004">
      <c r="A5" s="5">
        <v>5</v>
      </c>
      <c r="B5" s="5" t="s">
        <v>7</v>
      </c>
      <c r="C5" s="22" t="s">
        <v>14</v>
      </c>
      <c r="D5" s="22" t="s">
        <v>17</v>
      </c>
      <c r="E5" s="22" t="s">
        <v>18</v>
      </c>
      <c r="F5" s="22"/>
      <c r="G5" s="22"/>
      <c r="H5" s="22"/>
    </row>
    <row r="6" spans="1:13" ht="36" hidden="1" x14ac:dyDescent="0.55000000000000004">
      <c r="A6" s="5">
        <v>5</v>
      </c>
      <c r="B6" s="5" t="s">
        <v>8</v>
      </c>
      <c r="C6" s="22" t="s">
        <v>14</v>
      </c>
      <c r="D6" s="22" t="s">
        <v>17</v>
      </c>
      <c r="E6" s="22" t="s">
        <v>18</v>
      </c>
      <c r="F6" s="22" t="s">
        <v>17</v>
      </c>
      <c r="G6" s="22" t="s">
        <v>18</v>
      </c>
      <c r="H6" s="22" t="s">
        <v>17</v>
      </c>
    </row>
    <row r="7" spans="1:13" ht="54" x14ac:dyDescent="0.55000000000000004">
      <c r="A7" s="5">
        <v>5</v>
      </c>
      <c r="B7" s="5" t="s">
        <v>9</v>
      </c>
      <c r="C7" s="22" t="s">
        <v>31</v>
      </c>
      <c r="D7" s="22" t="s">
        <v>32</v>
      </c>
      <c r="E7" s="22" t="s">
        <v>33</v>
      </c>
      <c r="F7" s="22"/>
      <c r="G7" s="22"/>
      <c r="H7" s="22"/>
    </row>
    <row r="8" spans="1:13" ht="36" hidden="1" x14ac:dyDescent="0.55000000000000004">
      <c r="A8" s="5">
        <v>6</v>
      </c>
      <c r="B8" s="5" t="s">
        <v>7</v>
      </c>
      <c r="C8" s="22" t="s">
        <v>16</v>
      </c>
      <c r="D8" s="22" t="s">
        <v>18</v>
      </c>
      <c r="E8" s="22" t="s">
        <v>17</v>
      </c>
      <c r="F8" s="22"/>
      <c r="G8" s="22"/>
      <c r="H8" s="22"/>
    </row>
    <row r="9" spans="1:13" ht="36" hidden="1" x14ac:dyDescent="0.55000000000000004">
      <c r="A9" s="5">
        <v>6</v>
      </c>
      <c r="B9" s="5" t="s">
        <v>8</v>
      </c>
      <c r="C9" s="22" t="s">
        <v>13</v>
      </c>
      <c r="D9" s="22" t="s">
        <v>14</v>
      </c>
      <c r="E9" s="22" t="s">
        <v>14</v>
      </c>
      <c r="F9" s="22" t="s">
        <v>15</v>
      </c>
      <c r="G9" s="22" t="s">
        <v>16</v>
      </c>
      <c r="H9" s="22" t="s">
        <v>17</v>
      </c>
    </row>
    <row r="10" spans="1:13" ht="54" x14ac:dyDescent="0.55000000000000004">
      <c r="A10" s="5">
        <v>6</v>
      </c>
      <c r="B10" s="5" t="s">
        <v>9</v>
      </c>
      <c r="C10" s="22" t="s">
        <v>19</v>
      </c>
      <c r="D10" s="22" t="s">
        <v>20</v>
      </c>
      <c r="E10" s="22" t="s">
        <v>21</v>
      </c>
      <c r="F10" s="22"/>
      <c r="G10" s="22"/>
      <c r="H10" s="22"/>
    </row>
    <row r="11" spans="1:13" ht="54" hidden="1" x14ac:dyDescent="0.55000000000000004">
      <c r="A11" s="5">
        <v>7</v>
      </c>
      <c r="B11" s="5" t="s">
        <v>7</v>
      </c>
      <c r="C11" s="22" t="s">
        <v>34</v>
      </c>
      <c r="D11" s="22" t="s">
        <v>34</v>
      </c>
      <c r="E11" s="22" t="s">
        <v>17</v>
      </c>
      <c r="F11" s="22"/>
      <c r="G11" s="22"/>
      <c r="H11" s="22"/>
    </row>
    <row r="12" spans="1:13" ht="54" hidden="1" x14ac:dyDescent="0.55000000000000004">
      <c r="A12" s="5">
        <v>7</v>
      </c>
      <c r="B12" s="5" t="s">
        <v>8</v>
      </c>
      <c r="C12" s="22" t="s">
        <v>34</v>
      </c>
      <c r="D12" s="22" t="s">
        <v>17</v>
      </c>
      <c r="E12" s="22" t="s">
        <v>34</v>
      </c>
      <c r="F12" s="22" t="s">
        <v>13</v>
      </c>
      <c r="G12" s="22" t="s">
        <v>17</v>
      </c>
      <c r="H12" s="22" t="s">
        <v>17</v>
      </c>
    </row>
    <row r="13" spans="1:13" ht="54" x14ac:dyDescent="0.55000000000000004">
      <c r="A13" s="5">
        <v>7</v>
      </c>
      <c r="B13" s="5" t="s">
        <v>9</v>
      </c>
      <c r="C13" s="22" t="s">
        <v>35</v>
      </c>
      <c r="D13" s="22" t="s">
        <v>36</v>
      </c>
      <c r="E13" s="22" t="s">
        <v>37</v>
      </c>
      <c r="F13" s="22"/>
      <c r="G13" s="22"/>
      <c r="H13" s="22"/>
    </row>
    <row r="14" spans="1:13" ht="54" hidden="1" x14ac:dyDescent="0.55000000000000004">
      <c r="A14" s="5">
        <v>8</v>
      </c>
      <c r="B14" s="5" t="s">
        <v>7</v>
      </c>
      <c r="C14" s="22" t="s">
        <v>38</v>
      </c>
      <c r="D14" s="22" t="s">
        <v>34</v>
      </c>
      <c r="E14" s="22" t="s">
        <v>17</v>
      </c>
      <c r="F14" s="22"/>
      <c r="G14" s="22"/>
      <c r="H14" s="22"/>
    </row>
    <row r="15" spans="1:13" ht="126" hidden="1" x14ac:dyDescent="0.55000000000000004">
      <c r="A15" s="5">
        <v>8</v>
      </c>
      <c r="B15" s="5" t="s">
        <v>8</v>
      </c>
      <c r="C15" s="22" t="s">
        <v>13</v>
      </c>
      <c r="D15" s="22" t="s">
        <v>39</v>
      </c>
      <c r="E15" s="22" t="s">
        <v>62</v>
      </c>
      <c r="F15" s="22" t="s">
        <v>40</v>
      </c>
      <c r="G15" s="22" t="s">
        <v>15</v>
      </c>
      <c r="H15" s="22" t="s">
        <v>17</v>
      </c>
    </row>
    <row r="16" spans="1:13" ht="72" x14ac:dyDescent="0.55000000000000004">
      <c r="A16" s="5">
        <v>8</v>
      </c>
      <c r="B16" s="5" t="s">
        <v>9</v>
      </c>
      <c r="C16" s="22" t="s">
        <v>41</v>
      </c>
      <c r="D16" s="22" t="s">
        <v>42</v>
      </c>
      <c r="E16" s="22" t="s">
        <v>43</v>
      </c>
      <c r="F16" s="22"/>
      <c r="G16" s="22"/>
      <c r="H16" s="22"/>
    </row>
    <row r="23" spans="3:8" x14ac:dyDescent="0.55000000000000004">
      <c r="C23" s="2"/>
      <c r="D23" s="2"/>
      <c r="E23" s="2"/>
      <c r="F23" s="2"/>
      <c r="G23" s="2"/>
      <c r="H23" s="2"/>
    </row>
    <row r="24" spans="3:8" x14ac:dyDescent="0.55000000000000004">
      <c r="C24" s="2"/>
      <c r="D24" s="2"/>
      <c r="E24" s="2"/>
      <c r="F24" s="2"/>
      <c r="G24" s="2"/>
      <c r="H24" s="2"/>
    </row>
    <row r="25" spans="3:8" x14ac:dyDescent="0.55000000000000004">
      <c r="C25" s="2"/>
      <c r="D25" s="2"/>
      <c r="E25" s="2"/>
      <c r="F25" s="2"/>
      <c r="G25" s="2"/>
      <c r="H25" s="2"/>
    </row>
  </sheetData>
  <autoFilter ref="A1:H16">
    <filterColumn colId="1">
      <filters>
        <filter val="難しい"/>
      </filters>
    </filterColumn>
  </autoFilter>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S69"/>
  <sheetViews>
    <sheetView workbookViewId="0">
      <selection activeCell="G10" sqref="G10"/>
    </sheetView>
  </sheetViews>
  <sheetFormatPr defaultRowHeight="18" x14ac:dyDescent="0.55000000000000004"/>
  <cols>
    <col min="1" max="1" width="12.33203125" customWidth="1"/>
  </cols>
  <sheetData>
    <row r="1" spans="1:19" x14ac:dyDescent="0.55000000000000004">
      <c r="A1" t="s">
        <v>2</v>
      </c>
      <c r="K1" s="3"/>
      <c r="L1" s="19"/>
      <c r="M1" s="19"/>
      <c r="N1" s="19"/>
      <c r="O1" s="19"/>
      <c r="P1" s="19"/>
      <c r="Q1" s="19"/>
      <c r="R1" s="19"/>
      <c r="S1" s="19"/>
    </row>
    <row r="2" spans="1:19" x14ac:dyDescent="0.55000000000000004">
      <c r="A2">
        <v>1</v>
      </c>
      <c r="B2" t="s">
        <v>50</v>
      </c>
      <c r="K2" s="3"/>
      <c r="L2" s="19"/>
      <c r="M2" s="19"/>
      <c r="N2" s="19"/>
      <c r="O2" s="21"/>
      <c r="P2" s="21"/>
      <c r="Q2" s="21"/>
      <c r="R2" s="21"/>
      <c r="S2" s="19"/>
    </row>
    <row r="3" spans="1:19" x14ac:dyDescent="0.55000000000000004">
      <c r="A3">
        <v>2</v>
      </c>
      <c r="B3" t="s">
        <v>51</v>
      </c>
      <c r="K3" s="3"/>
      <c r="L3" s="19"/>
      <c r="M3" s="19"/>
      <c r="N3" s="19"/>
      <c r="O3" s="3"/>
      <c r="P3" s="3"/>
      <c r="Q3" s="3"/>
      <c r="R3" s="3"/>
      <c r="S3" s="19"/>
    </row>
    <row r="4" spans="1:19" x14ac:dyDescent="0.55000000000000004">
      <c r="A4">
        <v>3</v>
      </c>
      <c r="B4" s="1" t="s">
        <v>52</v>
      </c>
      <c r="K4" s="3"/>
      <c r="L4" s="20"/>
      <c r="M4" s="20"/>
      <c r="N4" s="20"/>
      <c r="O4" s="20"/>
      <c r="P4" s="20"/>
      <c r="Q4" s="20"/>
      <c r="R4" s="20"/>
      <c r="S4" s="20"/>
    </row>
    <row r="5" spans="1:19" x14ac:dyDescent="0.55000000000000004">
      <c r="A5">
        <v>4</v>
      </c>
      <c r="B5" t="s">
        <v>56</v>
      </c>
      <c r="K5" s="3"/>
      <c r="L5" s="3"/>
      <c r="M5" s="3"/>
      <c r="N5" s="3"/>
      <c r="O5" s="3"/>
      <c r="P5" s="3"/>
      <c r="Q5" s="3"/>
      <c r="R5" s="3"/>
      <c r="S5" s="3"/>
    </row>
    <row r="6" spans="1:19" x14ac:dyDescent="0.55000000000000004">
      <c r="A6">
        <v>5</v>
      </c>
      <c r="B6" t="s">
        <v>72</v>
      </c>
      <c r="K6" s="3"/>
      <c r="L6" s="3"/>
      <c r="M6" s="3"/>
      <c r="N6" s="3"/>
      <c r="O6" s="3"/>
      <c r="P6" s="3"/>
      <c r="Q6" s="3"/>
      <c r="S6" s="3"/>
    </row>
    <row r="7" spans="1:19" x14ac:dyDescent="0.55000000000000004">
      <c r="I7" s="3"/>
      <c r="J7" s="19"/>
      <c r="K7" s="19"/>
      <c r="L7" s="19"/>
      <c r="M7" s="19"/>
      <c r="N7" s="19"/>
      <c r="O7" s="19"/>
      <c r="P7" s="19"/>
      <c r="Q7" s="19"/>
      <c r="R7" s="3"/>
      <c r="S7" s="3"/>
    </row>
    <row r="8" spans="1:19" ht="18.5" thickBot="1" x14ac:dyDescent="0.6">
      <c r="A8" s="26" t="s">
        <v>0</v>
      </c>
      <c r="B8" s="26" t="s">
        <v>1</v>
      </c>
      <c r="C8" s="26" t="s">
        <v>45</v>
      </c>
      <c r="D8" s="26" t="s">
        <v>46</v>
      </c>
      <c r="E8" s="26" t="s">
        <v>47</v>
      </c>
      <c r="F8" s="26" t="s">
        <v>48</v>
      </c>
      <c r="G8" s="26" t="s">
        <v>49</v>
      </c>
      <c r="H8" s="26" t="s">
        <v>57</v>
      </c>
      <c r="I8" s="3"/>
      <c r="J8" s="19"/>
      <c r="K8" s="19"/>
      <c r="L8" s="19"/>
      <c r="M8" s="21"/>
      <c r="N8" s="21"/>
      <c r="O8" s="21"/>
      <c r="P8" s="21"/>
      <c r="Q8" s="19"/>
      <c r="R8" s="3"/>
      <c r="S8" s="3"/>
    </row>
    <row r="9" spans="1:19" ht="18.5" hidden="1" thickBot="1" x14ac:dyDescent="0.6">
      <c r="A9" s="27"/>
      <c r="B9" s="27"/>
      <c r="C9" s="27"/>
      <c r="D9" s="27"/>
      <c r="E9" s="27"/>
      <c r="F9" s="27"/>
      <c r="G9" s="27"/>
      <c r="H9" s="27"/>
      <c r="I9" s="3"/>
      <c r="J9" s="19"/>
      <c r="K9" s="19"/>
      <c r="L9" s="19"/>
      <c r="M9" s="3"/>
      <c r="N9" s="3"/>
      <c r="O9" s="3"/>
      <c r="P9" s="3"/>
      <c r="Q9" s="19"/>
      <c r="R9" s="3"/>
      <c r="S9" s="3"/>
    </row>
    <row r="10" spans="1:19" ht="18.5" thickBot="1" x14ac:dyDescent="0.6">
      <c r="A10" s="17">
        <v>4</v>
      </c>
      <c r="B10" s="18" t="s">
        <v>7</v>
      </c>
      <c r="C10" s="9">
        <v>1</v>
      </c>
      <c r="D10" s="9" t="s">
        <v>54</v>
      </c>
      <c r="E10" s="9" t="s">
        <v>54</v>
      </c>
      <c r="F10" s="9" t="s">
        <v>54</v>
      </c>
      <c r="G10" s="9">
        <v>2</v>
      </c>
      <c r="H10" s="9" t="s">
        <v>55</v>
      </c>
      <c r="I10" s="3"/>
      <c r="J10" s="20"/>
      <c r="K10" s="20"/>
      <c r="L10" s="20"/>
      <c r="M10" s="20"/>
      <c r="N10" s="20"/>
      <c r="O10" s="20"/>
      <c r="P10" s="20"/>
      <c r="Q10" s="20"/>
      <c r="R10" s="3"/>
      <c r="S10" s="3"/>
    </row>
    <row r="11" spans="1:19" ht="18.5" thickBot="1" x14ac:dyDescent="0.6">
      <c r="A11" s="17">
        <v>4</v>
      </c>
      <c r="B11" s="18" t="s">
        <v>7</v>
      </c>
      <c r="C11" s="5">
        <v>2</v>
      </c>
      <c r="D11" s="5" t="s">
        <v>54</v>
      </c>
      <c r="E11" s="5" t="s">
        <v>54</v>
      </c>
      <c r="F11" s="5" t="s">
        <v>54</v>
      </c>
      <c r="G11" s="5">
        <v>2</v>
      </c>
      <c r="H11" s="5" t="s">
        <v>55</v>
      </c>
      <c r="I11" s="3"/>
      <c r="J11" s="19"/>
      <c r="K11" s="19"/>
      <c r="L11" s="19"/>
      <c r="M11" s="19"/>
      <c r="N11" s="19"/>
      <c r="O11" s="19"/>
      <c r="P11" s="19"/>
      <c r="Q11" s="19"/>
      <c r="R11" s="19"/>
      <c r="S11" s="3"/>
    </row>
    <row r="12" spans="1:19" ht="18.5" thickBot="1" x14ac:dyDescent="0.6">
      <c r="A12" s="17">
        <v>4</v>
      </c>
      <c r="B12" s="18" t="s">
        <v>7</v>
      </c>
      <c r="C12" s="5">
        <v>3</v>
      </c>
      <c r="D12" s="5" t="s">
        <v>54</v>
      </c>
      <c r="E12" s="5" t="s">
        <v>54</v>
      </c>
      <c r="F12" s="5" t="s">
        <v>54</v>
      </c>
      <c r="G12" s="5">
        <v>3</v>
      </c>
      <c r="H12" s="5" t="s">
        <v>55</v>
      </c>
      <c r="I12" s="3"/>
      <c r="J12" s="19"/>
      <c r="K12" s="19"/>
      <c r="L12" s="19"/>
      <c r="M12" s="19"/>
      <c r="N12" s="19"/>
      <c r="O12" s="19"/>
      <c r="P12" s="19"/>
      <c r="Q12" s="19"/>
      <c r="R12" s="19"/>
      <c r="S12" s="3"/>
    </row>
    <row r="13" spans="1:19" ht="18.5" customHeight="1" thickBot="1" x14ac:dyDescent="0.6">
      <c r="A13" s="17">
        <v>4</v>
      </c>
      <c r="B13" s="7" t="s">
        <v>8</v>
      </c>
      <c r="C13" s="5">
        <v>1</v>
      </c>
      <c r="D13" s="5" t="s">
        <v>54</v>
      </c>
      <c r="E13" s="5" t="s">
        <v>54</v>
      </c>
      <c r="F13" s="5" t="s">
        <v>54</v>
      </c>
      <c r="G13" s="5">
        <v>1</v>
      </c>
      <c r="H13" s="11" t="s">
        <v>55</v>
      </c>
      <c r="J13" s="19"/>
      <c r="K13" s="19"/>
      <c r="L13" s="19"/>
      <c r="M13" s="19"/>
      <c r="N13" s="19"/>
      <c r="O13" s="19"/>
      <c r="P13" s="19"/>
      <c r="Q13" s="19"/>
      <c r="R13" s="19"/>
    </row>
    <row r="14" spans="1:19" ht="18.5" customHeight="1" thickBot="1" x14ac:dyDescent="0.6">
      <c r="A14" s="17">
        <v>4</v>
      </c>
      <c r="B14" s="7" t="s">
        <v>8</v>
      </c>
      <c r="C14" s="5">
        <v>2</v>
      </c>
      <c r="D14" s="5" t="s">
        <v>54</v>
      </c>
      <c r="E14" s="5" t="s">
        <v>54</v>
      </c>
      <c r="F14" s="5" t="s">
        <v>54</v>
      </c>
      <c r="G14" s="5">
        <v>2</v>
      </c>
      <c r="H14" s="11" t="s">
        <v>55</v>
      </c>
      <c r="J14" s="19"/>
      <c r="K14" s="19"/>
      <c r="L14" s="19"/>
      <c r="M14" s="19"/>
      <c r="N14" s="19"/>
      <c r="O14" s="19"/>
      <c r="P14" s="19"/>
      <c r="Q14" s="19"/>
      <c r="R14" s="19"/>
    </row>
    <row r="15" spans="1:19" ht="18.5" customHeight="1" thickBot="1" x14ac:dyDescent="0.6">
      <c r="A15" s="17">
        <v>4</v>
      </c>
      <c r="B15" s="7" t="s">
        <v>8</v>
      </c>
      <c r="C15" s="5">
        <v>3</v>
      </c>
      <c r="D15" s="5" t="s">
        <v>54</v>
      </c>
      <c r="E15" s="5" t="s">
        <v>54</v>
      </c>
      <c r="F15" s="5" t="s">
        <v>55</v>
      </c>
      <c r="G15" s="5">
        <v>4</v>
      </c>
      <c r="H15" s="11" t="s">
        <v>55</v>
      </c>
      <c r="J15" s="19"/>
      <c r="K15" s="19"/>
      <c r="L15" s="19"/>
      <c r="M15" s="19"/>
      <c r="N15" s="19"/>
      <c r="O15" s="19"/>
      <c r="P15" s="19"/>
      <c r="Q15" s="19"/>
      <c r="R15" s="19"/>
    </row>
    <row r="16" spans="1:19" ht="18.5" customHeight="1" thickBot="1" x14ac:dyDescent="0.6">
      <c r="A16" s="17">
        <v>4</v>
      </c>
      <c r="B16" s="7" t="s">
        <v>8</v>
      </c>
      <c r="C16" s="5">
        <v>4</v>
      </c>
      <c r="D16" s="5" t="s">
        <v>54</v>
      </c>
      <c r="E16" s="5" t="s">
        <v>54</v>
      </c>
      <c r="F16" s="5" t="s">
        <v>54</v>
      </c>
      <c r="G16" s="5">
        <v>1</v>
      </c>
      <c r="H16" s="11" t="s">
        <v>55</v>
      </c>
      <c r="J16" s="19"/>
      <c r="K16" s="19"/>
      <c r="L16" s="19"/>
      <c r="M16" s="19"/>
      <c r="N16" s="19"/>
      <c r="O16" s="19"/>
      <c r="P16" s="19"/>
      <c r="Q16" s="19"/>
      <c r="R16" s="19"/>
    </row>
    <row r="17" spans="1:19" ht="18.5" customHeight="1" thickBot="1" x14ac:dyDescent="0.6">
      <c r="A17" s="17">
        <v>4</v>
      </c>
      <c r="B17" s="7" t="s">
        <v>8</v>
      </c>
      <c r="C17" s="5">
        <v>5</v>
      </c>
      <c r="D17" s="5" t="s">
        <v>54</v>
      </c>
      <c r="E17" s="5" t="s">
        <v>54</v>
      </c>
      <c r="F17" s="5" t="s">
        <v>55</v>
      </c>
      <c r="G17" s="5">
        <v>2</v>
      </c>
      <c r="H17" s="11" t="s">
        <v>55</v>
      </c>
      <c r="J17" s="19"/>
      <c r="K17" s="19"/>
      <c r="L17" s="19"/>
      <c r="M17" s="19"/>
      <c r="N17" s="19"/>
      <c r="O17" s="19"/>
      <c r="P17" s="19"/>
      <c r="Q17" s="19"/>
      <c r="R17" s="19"/>
    </row>
    <row r="18" spans="1:19" ht="18.5" customHeight="1" thickBot="1" x14ac:dyDescent="0.6">
      <c r="A18" s="17">
        <v>4</v>
      </c>
      <c r="B18" s="7" t="s">
        <v>8</v>
      </c>
      <c r="C18" s="5">
        <v>6</v>
      </c>
      <c r="D18" s="5" t="s">
        <v>54</v>
      </c>
      <c r="E18" s="5" t="s">
        <v>54</v>
      </c>
      <c r="F18" s="5" t="s">
        <v>55</v>
      </c>
      <c r="G18" s="5">
        <v>2</v>
      </c>
      <c r="H18" s="11" t="s">
        <v>55</v>
      </c>
      <c r="J18" s="19"/>
      <c r="K18" s="19"/>
      <c r="L18" s="19"/>
      <c r="M18" s="19"/>
      <c r="N18" s="19"/>
      <c r="O18" s="19"/>
      <c r="P18" s="19"/>
      <c r="Q18" s="19"/>
      <c r="R18" s="19"/>
    </row>
    <row r="19" spans="1:19" ht="18.5" customHeight="1" thickBot="1" x14ac:dyDescent="0.6">
      <c r="A19" s="17">
        <v>4</v>
      </c>
      <c r="B19" s="7" t="s">
        <v>9</v>
      </c>
      <c r="C19" s="5">
        <v>1</v>
      </c>
      <c r="D19" s="5" t="s">
        <v>54</v>
      </c>
      <c r="E19" s="5" t="s">
        <v>54</v>
      </c>
      <c r="F19" s="5" t="s">
        <v>54</v>
      </c>
      <c r="G19" s="5">
        <v>2</v>
      </c>
      <c r="H19" s="11" t="s">
        <v>54</v>
      </c>
      <c r="J19" s="19"/>
      <c r="K19" s="19"/>
      <c r="L19" s="19"/>
      <c r="M19" s="19"/>
      <c r="N19" s="19"/>
      <c r="O19" s="19"/>
      <c r="P19" s="19"/>
      <c r="Q19" s="19"/>
      <c r="R19" s="19"/>
    </row>
    <row r="20" spans="1:19" ht="18.5" customHeight="1" thickBot="1" x14ac:dyDescent="0.6">
      <c r="A20" s="17">
        <v>4</v>
      </c>
      <c r="B20" s="7" t="s">
        <v>9</v>
      </c>
      <c r="C20" s="5">
        <v>2</v>
      </c>
      <c r="D20" s="5" t="s">
        <v>54</v>
      </c>
      <c r="E20" s="5" t="s">
        <v>54</v>
      </c>
      <c r="F20" s="5" t="s">
        <v>54</v>
      </c>
      <c r="G20" s="5">
        <v>2</v>
      </c>
      <c r="H20" s="11" t="s">
        <v>54</v>
      </c>
      <c r="J20" s="19"/>
      <c r="K20" s="19"/>
      <c r="L20" s="19"/>
      <c r="M20" s="19"/>
      <c r="N20" s="19"/>
      <c r="O20" s="19"/>
      <c r="P20" s="19"/>
      <c r="Q20" s="19"/>
      <c r="R20" s="19"/>
    </row>
    <row r="21" spans="1:19" ht="18.5" customHeight="1" thickBot="1" x14ac:dyDescent="0.6">
      <c r="A21" s="17">
        <v>4</v>
      </c>
      <c r="B21" s="7" t="s">
        <v>9</v>
      </c>
      <c r="C21" s="12">
        <v>3</v>
      </c>
      <c r="D21" s="12" t="s">
        <v>54</v>
      </c>
      <c r="E21" s="12" t="s">
        <v>54</v>
      </c>
      <c r="F21" s="12" t="s">
        <v>54</v>
      </c>
      <c r="G21" s="12">
        <v>1</v>
      </c>
      <c r="H21" s="13" t="s">
        <v>55</v>
      </c>
      <c r="J21" s="19"/>
      <c r="K21" s="19"/>
      <c r="L21" s="19"/>
      <c r="M21" s="19"/>
      <c r="N21" s="19"/>
      <c r="O21" s="19"/>
      <c r="P21" s="19"/>
      <c r="Q21" s="19"/>
      <c r="R21" s="19"/>
    </row>
    <row r="22" spans="1:19" ht="18.5" thickBot="1" x14ac:dyDescent="0.6">
      <c r="A22" s="17">
        <v>5</v>
      </c>
      <c r="B22" s="18" t="s">
        <v>7</v>
      </c>
      <c r="C22" s="9">
        <v>1</v>
      </c>
      <c r="D22" s="9" t="s">
        <v>54</v>
      </c>
      <c r="E22" s="9" t="s">
        <v>54</v>
      </c>
      <c r="F22" s="9" t="s">
        <v>54</v>
      </c>
      <c r="G22" s="9">
        <v>2</v>
      </c>
      <c r="H22" s="9" t="s">
        <v>55</v>
      </c>
      <c r="I22" s="3"/>
      <c r="J22" s="19"/>
      <c r="K22" s="19"/>
      <c r="L22" s="19"/>
      <c r="M22" s="19"/>
      <c r="N22" s="19"/>
      <c r="O22" s="19"/>
      <c r="P22" s="19"/>
      <c r="Q22" s="19"/>
      <c r="R22" s="19"/>
      <c r="S22" s="3"/>
    </row>
    <row r="23" spans="1:19" ht="18.5" thickBot="1" x14ac:dyDescent="0.6">
      <c r="A23" s="17">
        <v>5</v>
      </c>
      <c r="B23" s="18" t="s">
        <v>7</v>
      </c>
      <c r="C23" s="5">
        <v>2</v>
      </c>
      <c r="D23" s="5" t="s">
        <v>54</v>
      </c>
      <c r="E23" s="5" t="s">
        <v>54</v>
      </c>
      <c r="F23" s="5" t="s">
        <v>54</v>
      </c>
      <c r="G23" s="5">
        <v>3</v>
      </c>
      <c r="H23" s="5" t="s">
        <v>55</v>
      </c>
      <c r="I23" s="3"/>
      <c r="J23" s="19"/>
      <c r="K23" s="19"/>
      <c r="L23" s="19"/>
      <c r="M23" s="19"/>
      <c r="N23" s="19"/>
      <c r="O23" s="19"/>
      <c r="P23" s="19"/>
      <c r="Q23" s="19"/>
      <c r="R23" s="19"/>
      <c r="S23" s="3"/>
    </row>
    <row r="24" spans="1:19" ht="18.5" thickBot="1" x14ac:dyDescent="0.6">
      <c r="A24" s="17">
        <v>5</v>
      </c>
      <c r="B24" s="18" t="s">
        <v>7</v>
      </c>
      <c r="C24" s="5">
        <v>3</v>
      </c>
      <c r="D24" s="5" t="s">
        <v>54</v>
      </c>
      <c r="E24" s="5" t="s">
        <v>54</v>
      </c>
      <c r="F24" s="5" t="s">
        <v>55</v>
      </c>
      <c r="G24" s="5">
        <v>2</v>
      </c>
      <c r="H24" s="5" t="s">
        <v>55</v>
      </c>
      <c r="I24" s="3"/>
      <c r="J24" s="19"/>
      <c r="K24" s="19"/>
      <c r="L24" s="19"/>
      <c r="M24" s="19"/>
      <c r="N24" s="19"/>
      <c r="O24" s="19"/>
      <c r="P24" s="19"/>
      <c r="Q24" s="19"/>
      <c r="R24" s="19"/>
      <c r="S24" s="3"/>
    </row>
    <row r="25" spans="1:19" ht="18.5" customHeight="1" thickBot="1" x14ac:dyDescent="0.6">
      <c r="A25" s="17">
        <v>5</v>
      </c>
      <c r="B25" s="7" t="s">
        <v>8</v>
      </c>
      <c r="C25" s="5">
        <v>1</v>
      </c>
      <c r="D25" s="5" t="s">
        <v>54</v>
      </c>
      <c r="E25" s="5" t="s">
        <v>54</v>
      </c>
      <c r="F25" s="5" t="s">
        <v>54</v>
      </c>
      <c r="G25" s="5">
        <v>2</v>
      </c>
      <c r="H25" s="5" t="s">
        <v>55</v>
      </c>
      <c r="J25" s="19"/>
      <c r="K25" s="19"/>
      <c r="L25" s="19"/>
      <c r="M25" s="19"/>
      <c r="N25" s="19"/>
      <c r="O25" s="19"/>
      <c r="P25" s="19"/>
      <c r="Q25" s="19"/>
      <c r="R25" s="19"/>
    </row>
    <row r="26" spans="1:19" ht="18.5" customHeight="1" thickBot="1" x14ac:dyDescent="0.6">
      <c r="A26" s="17">
        <v>5</v>
      </c>
      <c r="B26" s="7" t="s">
        <v>8</v>
      </c>
      <c r="C26" s="5">
        <v>2</v>
      </c>
      <c r="D26" s="5" t="s">
        <v>54</v>
      </c>
      <c r="E26" s="5" t="s">
        <v>54</v>
      </c>
      <c r="F26" s="5" t="s">
        <v>54</v>
      </c>
      <c r="G26" s="5">
        <v>3</v>
      </c>
      <c r="H26" s="5" t="s">
        <v>55</v>
      </c>
      <c r="J26" s="19"/>
      <c r="K26" s="19"/>
      <c r="L26" s="19"/>
      <c r="M26" s="19"/>
      <c r="N26" s="19"/>
      <c r="O26" s="19"/>
      <c r="P26" s="19"/>
      <c r="Q26" s="19"/>
      <c r="R26" s="19"/>
    </row>
    <row r="27" spans="1:19" ht="18.5" customHeight="1" thickBot="1" x14ac:dyDescent="0.6">
      <c r="A27" s="17">
        <v>5</v>
      </c>
      <c r="B27" s="7" t="s">
        <v>8</v>
      </c>
      <c r="C27" s="5">
        <v>3</v>
      </c>
      <c r="D27" s="5" t="s">
        <v>54</v>
      </c>
      <c r="E27" s="5" t="s">
        <v>54</v>
      </c>
      <c r="F27" s="5" t="s">
        <v>55</v>
      </c>
      <c r="G27" s="5">
        <v>2</v>
      </c>
      <c r="H27" s="5" t="s">
        <v>55</v>
      </c>
      <c r="J27" s="19"/>
      <c r="K27" s="19"/>
      <c r="L27" s="19"/>
      <c r="M27" s="19"/>
      <c r="N27" s="19"/>
      <c r="O27" s="19"/>
      <c r="P27" s="19"/>
      <c r="Q27" s="19"/>
      <c r="R27" s="19"/>
    </row>
    <row r="28" spans="1:19" ht="18.5" customHeight="1" thickBot="1" x14ac:dyDescent="0.6">
      <c r="A28" s="17">
        <v>5</v>
      </c>
      <c r="B28" s="7" t="s">
        <v>8</v>
      </c>
      <c r="C28" s="5">
        <v>4</v>
      </c>
      <c r="D28" s="5" t="s">
        <v>54</v>
      </c>
      <c r="E28" s="5" t="s">
        <v>54</v>
      </c>
      <c r="F28" s="5" t="s">
        <v>54</v>
      </c>
      <c r="G28" s="5">
        <v>3</v>
      </c>
      <c r="H28" s="5" t="s">
        <v>55</v>
      </c>
    </row>
    <row r="29" spans="1:19" ht="18.5" customHeight="1" thickBot="1" x14ac:dyDescent="0.6">
      <c r="A29" s="17">
        <v>5</v>
      </c>
      <c r="B29" s="7" t="s">
        <v>8</v>
      </c>
      <c r="C29" s="5">
        <v>5</v>
      </c>
      <c r="D29" s="5" t="s">
        <v>54</v>
      </c>
      <c r="E29" s="5" t="s">
        <v>54</v>
      </c>
      <c r="F29" s="5" t="s">
        <v>55</v>
      </c>
      <c r="G29" s="5">
        <v>2</v>
      </c>
      <c r="H29" s="5" t="s">
        <v>55</v>
      </c>
    </row>
    <row r="30" spans="1:19" ht="18.5" customHeight="1" thickBot="1" x14ac:dyDescent="0.6">
      <c r="A30" s="17">
        <v>5</v>
      </c>
      <c r="B30" s="7" t="s">
        <v>8</v>
      </c>
      <c r="C30" s="5">
        <v>6</v>
      </c>
      <c r="D30" s="5" t="s">
        <v>54</v>
      </c>
      <c r="E30" s="5" t="s">
        <v>54</v>
      </c>
      <c r="F30" s="5" t="s">
        <v>54</v>
      </c>
      <c r="G30" s="5">
        <v>3</v>
      </c>
      <c r="H30" s="5" t="s">
        <v>55</v>
      </c>
    </row>
    <row r="31" spans="1:19" ht="18.5" customHeight="1" thickBot="1" x14ac:dyDescent="0.6">
      <c r="A31" s="17">
        <v>5</v>
      </c>
      <c r="B31" s="7" t="s">
        <v>9</v>
      </c>
      <c r="C31" s="5">
        <v>1</v>
      </c>
      <c r="D31" s="5" t="s">
        <v>54</v>
      </c>
      <c r="E31" s="5" t="s">
        <v>54</v>
      </c>
      <c r="F31" s="5" t="s">
        <v>54</v>
      </c>
      <c r="G31" s="5">
        <v>3</v>
      </c>
      <c r="H31" s="11" t="s">
        <v>54</v>
      </c>
    </row>
    <row r="32" spans="1:19" ht="18.5" customHeight="1" thickBot="1" x14ac:dyDescent="0.6">
      <c r="A32" s="17">
        <v>5</v>
      </c>
      <c r="B32" s="7" t="s">
        <v>9</v>
      </c>
      <c r="C32" s="5">
        <v>2</v>
      </c>
      <c r="D32" s="5" t="s">
        <v>54</v>
      </c>
      <c r="E32" s="5" t="s">
        <v>54</v>
      </c>
      <c r="F32" s="5" t="s">
        <v>54</v>
      </c>
      <c r="G32" s="5">
        <v>2</v>
      </c>
      <c r="H32" s="11" t="s">
        <v>54</v>
      </c>
    </row>
    <row r="33" spans="1:19" ht="18.5" customHeight="1" thickBot="1" x14ac:dyDescent="0.6">
      <c r="A33" s="17">
        <v>5</v>
      </c>
      <c r="B33" s="7" t="s">
        <v>9</v>
      </c>
      <c r="C33" s="12">
        <v>3</v>
      </c>
      <c r="D33" s="12" t="s">
        <v>54</v>
      </c>
      <c r="E33" s="12" t="s">
        <v>54</v>
      </c>
      <c r="F33" s="12" t="s">
        <v>55</v>
      </c>
      <c r="G33" s="12">
        <v>2</v>
      </c>
      <c r="H33" s="13" t="s">
        <v>55</v>
      </c>
    </row>
    <row r="34" spans="1:19" ht="18.5" thickBot="1" x14ac:dyDescent="0.6">
      <c r="A34" s="17">
        <v>6</v>
      </c>
      <c r="B34" s="18" t="s">
        <v>7</v>
      </c>
      <c r="C34" s="9">
        <v>1</v>
      </c>
      <c r="D34" s="9" t="s">
        <v>54</v>
      </c>
      <c r="E34" s="9" t="s">
        <v>54</v>
      </c>
      <c r="F34" s="9" t="s">
        <v>54</v>
      </c>
      <c r="G34" s="9">
        <v>3</v>
      </c>
      <c r="H34" s="13" t="s">
        <v>55</v>
      </c>
      <c r="I34" s="3"/>
      <c r="J34" s="3"/>
      <c r="K34" s="3"/>
      <c r="L34" s="3"/>
      <c r="M34" s="3"/>
      <c r="N34" s="3"/>
      <c r="O34" s="3"/>
      <c r="P34" s="3"/>
      <c r="Q34" s="3"/>
      <c r="R34" s="3"/>
      <c r="S34" s="3"/>
    </row>
    <row r="35" spans="1:19" ht="18.5" thickBot="1" x14ac:dyDescent="0.6">
      <c r="A35" s="17">
        <v>6</v>
      </c>
      <c r="B35" s="18" t="s">
        <v>7</v>
      </c>
      <c r="C35" s="5">
        <v>2</v>
      </c>
      <c r="D35" s="5" t="s">
        <v>54</v>
      </c>
      <c r="E35" s="5" t="s">
        <v>54</v>
      </c>
      <c r="F35" s="5" t="s">
        <v>55</v>
      </c>
      <c r="G35" s="5">
        <v>2</v>
      </c>
      <c r="H35" s="13" t="s">
        <v>55</v>
      </c>
      <c r="I35" s="3"/>
      <c r="J35" s="3"/>
      <c r="K35" s="3"/>
      <c r="L35" s="3"/>
      <c r="M35" s="3"/>
      <c r="N35" s="3"/>
      <c r="O35" s="3"/>
      <c r="P35" s="3"/>
      <c r="Q35" s="3"/>
      <c r="R35" s="3"/>
      <c r="S35" s="3"/>
    </row>
    <row r="36" spans="1:19" ht="18.5" thickBot="1" x14ac:dyDescent="0.6">
      <c r="A36" s="17">
        <v>6</v>
      </c>
      <c r="B36" s="18" t="s">
        <v>7</v>
      </c>
      <c r="C36" s="5">
        <v>3</v>
      </c>
      <c r="D36" s="5" t="s">
        <v>54</v>
      </c>
      <c r="E36" s="5" t="s">
        <v>54</v>
      </c>
      <c r="F36" s="5" t="s">
        <v>54</v>
      </c>
      <c r="G36" s="5">
        <v>3</v>
      </c>
      <c r="H36" s="13" t="s">
        <v>55</v>
      </c>
      <c r="I36" s="3"/>
      <c r="J36" s="3"/>
      <c r="K36" s="3"/>
      <c r="L36" s="3"/>
      <c r="M36" s="3"/>
      <c r="N36" s="3"/>
      <c r="O36" s="3"/>
      <c r="P36" s="3"/>
      <c r="Q36" s="3"/>
      <c r="R36" s="3"/>
      <c r="S36" s="3"/>
    </row>
    <row r="37" spans="1:19" ht="18.5" customHeight="1" thickBot="1" x14ac:dyDescent="0.6">
      <c r="A37" s="17">
        <v>6</v>
      </c>
      <c r="B37" s="7" t="s">
        <v>8</v>
      </c>
      <c r="C37" s="5">
        <v>1</v>
      </c>
      <c r="D37" s="5" t="s">
        <v>54</v>
      </c>
      <c r="E37" s="5" t="s">
        <v>54</v>
      </c>
      <c r="F37" s="5" t="s">
        <v>54</v>
      </c>
      <c r="G37" s="5">
        <v>2</v>
      </c>
      <c r="H37" s="13" t="s">
        <v>55</v>
      </c>
    </row>
    <row r="38" spans="1:19" ht="18.5" customHeight="1" thickBot="1" x14ac:dyDescent="0.6">
      <c r="A38" s="17">
        <v>6</v>
      </c>
      <c r="B38" s="7" t="s">
        <v>8</v>
      </c>
      <c r="C38" s="5">
        <v>2</v>
      </c>
      <c r="D38" s="5" t="s">
        <v>54</v>
      </c>
      <c r="E38" s="5" t="s">
        <v>54</v>
      </c>
      <c r="F38" s="5" t="s">
        <v>54</v>
      </c>
      <c r="G38" s="5">
        <v>2</v>
      </c>
      <c r="H38" s="13" t="s">
        <v>55</v>
      </c>
    </row>
    <row r="39" spans="1:19" ht="18.5" customHeight="1" thickBot="1" x14ac:dyDescent="0.6">
      <c r="A39" s="17">
        <v>6</v>
      </c>
      <c r="B39" s="7" t="s">
        <v>8</v>
      </c>
      <c r="C39" s="5">
        <v>3</v>
      </c>
      <c r="D39" s="5" t="s">
        <v>54</v>
      </c>
      <c r="E39" s="5" t="s">
        <v>54</v>
      </c>
      <c r="F39" s="5" t="s">
        <v>54</v>
      </c>
      <c r="G39" s="5">
        <v>2</v>
      </c>
      <c r="H39" s="13" t="s">
        <v>55</v>
      </c>
    </row>
    <row r="40" spans="1:19" ht="18.5" customHeight="1" thickBot="1" x14ac:dyDescent="0.6">
      <c r="A40" s="17">
        <v>6</v>
      </c>
      <c r="B40" s="7" t="s">
        <v>8</v>
      </c>
      <c r="C40" s="5">
        <v>4</v>
      </c>
      <c r="D40" s="5" t="s">
        <v>54</v>
      </c>
      <c r="E40" s="5" t="s">
        <v>54</v>
      </c>
      <c r="F40" s="5" t="s">
        <v>54</v>
      </c>
      <c r="G40" s="5">
        <v>3</v>
      </c>
      <c r="H40" s="13" t="s">
        <v>55</v>
      </c>
    </row>
    <row r="41" spans="1:19" ht="18.5" customHeight="1" thickBot="1" x14ac:dyDescent="0.6">
      <c r="A41" s="17">
        <v>6</v>
      </c>
      <c r="B41" s="7" t="s">
        <v>8</v>
      </c>
      <c r="C41" s="5">
        <v>5</v>
      </c>
      <c r="D41" s="5" t="s">
        <v>54</v>
      </c>
      <c r="E41" s="5" t="s">
        <v>54</v>
      </c>
      <c r="F41" s="5" t="s">
        <v>54</v>
      </c>
      <c r="G41" s="5">
        <v>3</v>
      </c>
      <c r="H41" s="13" t="s">
        <v>55</v>
      </c>
    </row>
    <row r="42" spans="1:19" ht="18.5" customHeight="1" thickBot="1" x14ac:dyDescent="0.6">
      <c r="A42" s="17">
        <v>6</v>
      </c>
      <c r="B42" s="7" t="s">
        <v>8</v>
      </c>
      <c r="C42" s="5">
        <v>6</v>
      </c>
      <c r="D42" s="5" t="s">
        <v>54</v>
      </c>
      <c r="E42" s="5" t="s">
        <v>54</v>
      </c>
      <c r="F42" s="5" t="s">
        <v>54</v>
      </c>
      <c r="G42" s="5">
        <v>3</v>
      </c>
      <c r="H42" s="13" t="s">
        <v>55</v>
      </c>
    </row>
    <row r="43" spans="1:19" ht="18.5" customHeight="1" thickBot="1" x14ac:dyDescent="0.6">
      <c r="A43" s="17">
        <v>6</v>
      </c>
      <c r="B43" s="7" t="s">
        <v>9</v>
      </c>
      <c r="C43" s="5">
        <v>1</v>
      </c>
      <c r="D43" s="5" t="s">
        <v>54</v>
      </c>
      <c r="E43" s="5" t="s">
        <v>54</v>
      </c>
      <c r="F43" s="5" t="s">
        <v>54</v>
      </c>
      <c r="G43" s="5">
        <v>2</v>
      </c>
      <c r="H43" s="11" t="s">
        <v>54</v>
      </c>
    </row>
    <row r="44" spans="1:19" ht="18.5" customHeight="1" thickBot="1" x14ac:dyDescent="0.6">
      <c r="A44" s="17">
        <v>6</v>
      </c>
      <c r="B44" s="7" t="s">
        <v>9</v>
      </c>
      <c r="C44" s="5">
        <v>2</v>
      </c>
      <c r="D44" s="5" t="s">
        <v>54</v>
      </c>
      <c r="E44" s="5" t="s">
        <v>54</v>
      </c>
      <c r="F44" s="5" t="s">
        <v>54</v>
      </c>
      <c r="G44" s="5">
        <v>3</v>
      </c>
      <c r="H44" s="11" t="s">
        <v>54</v>
      </c>
    </row>
    <row r="45" spans="1:19" ht="18.5" customHeight="1" thickBot="1" x14ac:dyDescent="0.6">
      <c r="A45" s="17">
        <v>6</v>
      </c>
      <c r="B45" s="7" t="s">
        <v>9</v>
      </c>
      <c r="C45" s="12">
        <v>3</v>
      </c>
      <c r="D45" s="12" t="s">
        <v>54</v>
      </c>
      <c r="E45" s="12" t="s">
        <v>54</v>
      </c>
      <c r="F45" s="12" t="s">
        <v>54</v>
      </c>
      <c r="G45" s="12">
        <v>3</v>
      </c>
      <c r="H45" s="13" t="s">
        <v>55</v>
      </c>
    </row>
    <row r="46" spans="1:19" ht="18.5" thickBot="1" x14ac:dyDescent="0.6">
      <c r="A46" s="17">
        <v>7</v>
      </c>
      <c r="B46" s="18" t="s">
        <v>7</v>
      </c>
      <c r="C46" s="9">
        <v>1</v>
      </c>
      <c r="D46" s="9" t="s">
        <v>54</v>
      </c>
      <c r="E46" s="9" t="s">
        <v>54</v>
      </c>
      <c r="F46" s="9" t="s">
        <v>54</v>
      </c>
      <c r="G46" s="9">
        <v>2</v>
      </c>
      <c r="H46" s="23" t="s">
        <v>55</v>
      </c>
    </row>
    <row r="47" spans="1:19" ht="18.5" thickBot="1" x14ac:dyDescent="0.6">
      <c r="A47" s="17">
        <v>7</v>
      </c>
      <c r="B47" s="18" t="s">
        <v>7</v>
      </c>
      <c r="C47" s="5">
        <v>2</v>
      </c>
      <c r="D47" s="5" t="s">
        <v>54</v>
      </c>
      <c r="E47" s="5" t="s">
        <v>54</v>
      </c>
      <c r="F47" s="5" t="s">
        <v>55</v>
      </c>
      <c r="G47" s="5">
        <v>2</v>
      </c>
      <c r="H47" s="23" t="s">
        <v>55</v>
      </c>
    </row>
    <row r="48" spans="1:19" ht="18.5" thickBot="1" x14ac:dyDescent="0.6">
      <c r="A48" s="17">
        <v>7</v>
      </c>
      <c r="B48" s="18" t="s">
        <v>7</v>
      </c>
      <c r="C48" s="5">
        <v>3</v>
      </c>
      <c r="D48" s="5" t="s">
        <v>54</v>
      </c>
      <c r="E48" s="5" t="s">
        <v>54</v>
      </c>
      <c r="F48" s="5" t="s">
        <v>54</v>
      </c>
      <c r="G48" s="5">
        <v>3</v>
      </c>
      <c r="H48" s="23" t="s">
        <v>55</v>
      </c>
    </row>
    <row r="49" spans="1:8" ht="18.5" thickBot="1" x14ac:dyDescent="0.6">
      <c r="A49" s="17">
        <v>7</v>
      </c>
      <c r="B49" s="7" t="s">
        <v>8</v>
      </c>
      <c r="C49" s="5">
        <v>1</v>
      </c>
      <c r="D49" s="5" t="s">
        <v>54</v>
      </c>
      <c r="E49" s="5" t="s">
        <v>54</v>
      </c>
      <c r="F49" s="5" t="s">
        <v>54</v>
      </c>
      <c r="G49" s="5">
        <v>2</v>
      </c>
      <c r="H49" s="23" t="s">
        <v>55</v>
      </c>
    </row>
    <row r="50" spans="1:8" ht="18.5" thickBot="1" x14ac:dyDescent="0.6">
      <c r="A50" s="17">
        <v>7</v>
      </c>
      <c r="B50" s="7" t="s">
        <v>8</v>
      </c>
      <c r="C50" s="5">
        <v>2</v>
      </c>
      <c r="D50" s="5" t="s">
        <v>54</v>
      </c>
      <c r="E50" s="5" t="s">
        <v>54</v>
      </c>
      <c r="F50" s="5" t="s">
        <v>54</v>
      </c>
      <c r="G50" s="5">
        <v>3</v>
      </c>
      <c r="H50" s="23" t="s">
        <v>55</v>
      </c>
    </row>
    <row r="51" spans="1:8" ht="18.5" thickBot="1" x14ac:dyDescent="0.6">
      <c r="A51" s="17">
        <v>7</v>
      </c>
      <c r="B51" s="7" t="s">
        <v>8</v>
      </c>
      <c r="C51" s="5">
        <v>3</v>
      </c>
      <c r="D51" s="5" t="s">
        <v>54</v>
      </c>
      <c r="E51" s="5" t="s">
        <v>54</v>
      </c>
      <c r="F51" s="5" t="s">
        <v>54</v>
      </c>
      <c r="G51" s="5">
        <v>2</v>
      </c>
      <c r="H51" s="23" t="s">
        <v>55</v>
      </c>
    </row>
    <row r="52" spans="1:8" ht="18.5" thickBot="1" x14ac:dyDescent="0.6">
      <c r="A52" s="17">
        <v>7</v>
      </c>
      <c r="B52" s="7" t="s">
        <v>8</v>
      </c>
      <c r="C52" s="5">
        <v>4</v>
      </c>
      <c r="D52" s="5" t="s">
        <v>54</v>
      </c>
      <c r="E52" s="5" t="s">
        <v>54</v>
      </c>
      <c r="F52" s="5" t="s">
        <v>54</v>
      </c>
      <c r="G52" s="5">
        <v>2</v>
      </c>
      <c r="H52" s="23" t="s">
        <v>55</v>
      </c>
    </row>
    <row r="53" spans="1:8" ht="18.5" thickBot="1" x14ac:dyDescent="0.6">
      <c r="A53" s="17">
        <v>7</v>
      </c>
      <c r="B53" s="7" t="s">
        <v>8</v>
      </c>
      <c r="C53" s="5">
        <v>5</v>
      </c>
      <c r="D53" s="5" t="s">
        <v>54</v>
      </c>
      <c r="E53" s="5" t="s">
        <v>54</v>
      </c>
      <c r="F53" s="5" t="s">
        <v>54</v>
      </c>
      <c r="G53" s="5">
        <v>3</v>
      </c>
      <c r="H53" s="23" t="s">
        <v>55</v>
      </c>
    </row>
    <row r="54" spans="1:8" ht="18.5" thickBot="1" x14ac:dyDescent="0.6">
      <c r="A54" s="17">
        <v>7</v>
      </c>
      <c r="B54" s="7" t="s">
        <v>8</v>
      </c>
      <c r="C54" s="5">
        <v>6</v>
      </c>
      <c r="D54" s="5" t="s">
        <v>54</v>
      </c>
      <c r="E54" s="5" t="s">
        <v>54</v>
      </c>
      <c r="F54" s="5" t="s">
        <v>54</v>
      </c>
      <c r="G54" s="5">
        <v>3</v>
      </c>
      <c r="H54" s="23" t="s">
        <v>55</v>
      </c>
    </row>
    <row r="55" spans="1:8" ht="18.5" thickBot="1" x14ac:dyDescent="0.6">
      <c r="A55" s="17">
        <v>7</v>
      </c>
      <c r="B55" s="7" t="s">
        <v>9</v>
      </c>
      <c r="C55" s="5">
        <v>1</v>
      </c>
      <c r="D55" s="5" t="s">
        <v>54</v>
      </c>
      <c r="E55" s="5" t="s">
        <v>54</v>
      </c>
      <c r="F55" s="5" t="s">
        <v>54</v>
      </c>
      <c r="G55" s="5">
        <v>2</v>
      </c>
      <c r="H55" s="11" t="s">
        <v>55</v>
      </c>
    </row>
    <row r="56" spans="1:8" ht="18.5" thickBot="1" x14ac:dyDescent="0.6">
      <c r="A56" s="17">
        <v>7</v>
      </c>
      <c r="B56" s="7" t="s">
        <v>9</v>
      </c>
      <c r="C56" s="5">
        <v>2</v>
      </c>
      <c r="D56" s="5" t="s">
        <v>54</v>
      </c>
      <c r="E56" s="5" t="s">
        <v>54</v>
      </c>
      <c r="F56" s="5" t="s">
        <v>54</v>
      </c>
      <c r="G56" s="5">
        <v>2</v>
      </c>
      <c r="H56" s="11" t="s">
        <v>55</v>
      </c>
    </row>
    <row r="57" spans="1:8" ht="18.5" thickBot="1" x14ac:dyDescent="0.6">
      <c r="A57" s="17">
        <v>7</v>
      </c>
      <c r="B57" s="7" t="s">
        <v>9</v>
      </c>
      <c r="C57" s="12">
        <v>3</v>
      </c>
      <c r="D57" s="12" t="s">
        <v>54</v>
      </c>
      <c r="E57" s="12" t="s">
        <v>54</v>
      </c>
      <c r="F57" s="12" t="s">
        <v>54</v>
      </c>
      <c r="G57" s="12">
        <v>3</v>
      </c>
      <c r="H57" s="13" t="s">
        <v>54</v>
      </c>
    </row>
    <row r="58" spans="1:8" ht="18.5" thickBot="1" x14ac:dyDescent="0.6">
      <c r="A58" s="17">
        <v>8</v>
      </c>
      <c r="B58" s="18" t="s">
        <v>7</v>
      </c>
      <c r="C58" s="9">
        <v>1</v>
      </c>
      <c r="D58" s="9" t="s">
        <v>54</v>
      </c>
      <c r="E58" s="9" t="s">
        <v>54</v>
      </c>
      <c r="F58" s="9" t="s">
        <v>55</v>
      </c>
      <c r="G58" s="9">
        <v>1</v>
      </c>
      <c r="H58" s="23" t="s">
        <v>55</v>
      </c>
    </row>
    <row r="59" spans="1:8" ht="18.5" thickBot="1" x14ac:dyDescent="0.6">
      <c r="A59" s="17">
        <v>8</v>
      </c>
      <c r="B59" s="18" t="s">
        <v>7</v>
      </c>
      <c r="C59" s="5">
        <v>2</v>
      </c>
      <c r="D59" s="5" t="s">
        <v>54</v>
      </c>
      <c r="E59" s="5" t="s">
        <v>54</v>
      </c>
      <c r="F59" s="5" t="s">
        <v>54</v>
      </c>
      <c r="G59" s="5">
        <v>2</v>
      </c>
      <c r="H59" s="23" t="s">
        <v>55</v>
      </c>
    </row>
    <row r="60" spans="1:8" ht="18.5" thickBot="1" x14ac:dyDescent="0.6">
      <c r="A60" s="17">
        <v>8</v>
      </c>
      <c r="B60" s="18" t="s">
        <v>7</v>
      </c>
      <c r="C60" s="5">
        <v>3</v>
      </c>
      <c r="D60" s="5" t="s">
        <v>54</v>
      </c>
      <c r="E60" s="5" t="s">
        <v>54</v>
      </c>
      <c r="F60" s="5" t="s">
        <v>54</v>
      </c>
      <c r="G60" s="5">
        <v>3</v>
      </c>
      <c r="H60" s="23" t="s">
        <v>55</v>
      </c>
    </row>
    <row r="61" spans="1:8" ht="18.5" thickBot="1" x14ac:dyDescent="0.6">
      <c r="A61" s="17">
        <v>8</v>
      </c>
      <c r="B61" s="7" t="s">
        <v>8</v>
      </c>
      <c r="C61" s="5">
        <v>1</v>
      </c>
      <c r="D61" s="5" t="s">
        <v>54</v>
      </c>
      <c r="E61" s="5" t="s">
        <v>54</v>
      </c>
      <c r="F61" s="5" t="s">
        <v>54</v>
      </c>
      <c r="G61" s="5">
        <v>2</v>
      </c>
      <c r="H61" s="23" t="s">
        <v>55</v>
      </c>
    </row>
    <row r="62" spans="1:8" ht="18.5" thickBot="1" x14ac:dyDescent="0.6">
      <c r="A62" s="17">
        <v>8</v>
      </c>
      <c r="B62" s="7" t="s">
        <v>8</v>
      </c>
      <c r="C62" s="5">
        <v>2</v>
      </c>
      <c r="D62" s="5" t="s">
        <v>54</v>
      </c>
      <c r="E62" s="5" t="s">
        <v>54</v>
      </c>
      <c r="F62" s="5" t="s">
        <v>55</v>
      </c>
      <c r="G62" s="5">
        <v>4</v>
      </c>
      <c r="H62" s="23" t="s">
        <v>55</v>
      </c>
    </row>
    <row r="63" spans="1:8" ht="18.5" thickBot="1" x14ac:dyDescent="0.6">
      <c r="A63" s="17">
        <v>8</v>
      </c>
      <c r="B63" s="7" t="s">
        <v>8</v>
      </c>
      <c r="C63" s="5">
        <v>3</v>
      </c>
      <c r="D63" s="5" t="s">
        <v>54</v>
      </c>
      <c r="E63" s="5" t="s">
        <v>54</v>
      </c>
      <c r="F63" s="5" t="s">
        <v>55</v>
      </c>
      <c r="G63" s="5">
        <v>1</v>
      </c>
      <c r="H63" s="23" t="s">
        <v>55</v>
      </c>
    </row>
    <row r="64" spans="1:8" ht="18.5" thickBot="1" x14ac:dyDescent="0.6">
      <c r="A64" s="17">
        <v>8</v>
      </c>
      <c r="B64" s="7" t="s">
        <v>8</v>
      </c>
      <c r="C64" s="5">
        <v>4</v>
      </c>
      <c r="D64" s="5" t="s">
        <v>54</v>
      </c>
      <c r="E64" s="5" t="s">
        <v>54</v>
      </c>
      <c r="F64" s="5" t="s">
        <v>55</v>
      </c>
      <c r="G64" s="5">
        <v>4</v>
      </c>
      <c r="H64" s="23" t="s">
        <v>55</v>
      </c>
    </row>
    <row r="65" spans="1:8" ht="18.5" thickBot="1" x14ac:dyDescent="0.6">
      <c r="A65" s="17">
        <v>8</v>
      </c>
      <c r="B65" s="7" t="s">
        <v>8</v>
      </c>
      <c r="C65" s="5">
        <v>5</v>
      </c>
      <c r="D65" s="5" t="s">
        <v>54</v>
      </c>
      <c r="E65" s="5" t="s">
        <v>54</v>
      </c>
      <c r="F65" s="5" t="s">
        <v>54</v>
      </c>
      <c r="G65" s="5">
        <v>3</v>
      </c>
      <c r="H65" s="23" t="s">
        <v>55</v>
      </c>
    </row>
    <row r="66" spans="1:8" ht="18.5" thickBot="1" x14ac:dyDescent="0.6">
      <c r="A66" s="17">
        <v>8</v>
      </c>
      <c r="B66" s="7" t="s">
        <v>8</v>
      </c>
      <c r="C66" s="5">
        <v>6</v>
      </c>
      <c r="D66" s="5" t="s">
        <v>54</v>
      </c>
      <c r="E66" s="5" t="s">
        <v>54</v>
      </c>
      <c r="F66" s="5" t="s">
        <v>54</v>
      </c>
      <c r="G66" s="5">
        <v>3</v>
      </c>
      <c r="H66" s="23" t="s">
        <v>55</v>
      </c>
    </row>
    <row r="67" spans="1:8" ht="18.5" thickBot="1" x14ac:dyDescent="0.6">
      <c r="A67" s="17">
        <v>8</v>
      </c>
      <c r="B67" s="7" t="s">
        <v>9</v>
      </c>
      <c r="C67" s="5">
        <v>1</v>
      </c>
      <c r="D67" s="5" t="s">
        <v>54</v>
      </c>
      <c r="E67" s="5" t="s">
        <v>54</v>
      </c>
      <c r="F67" s="5" t="s">
        <v>55</v>
      </c>
      <c r="G67" s="5">
        <v>1</v>
      </c>
      <c r="H67" s="11" t="s">
        <v>55</v>
      </c>
    </row>
    <row r="68" spans="1:8" ht="18.5" thickBot="1" x14ac:dyDescent="0.6">
      <c r="A68" s="17">
        <v>8</v>
      </c>
      <c r="B68" s="7" t="s">
        <v>9</v>
      </c>
      <c r="C68" s="5">
        <v>2</v>
      </c>
      <c r="D68" s="5" t="s">
        <v>54</v>
      </c>
      <c r="E68" s="5" t="s">
        <v>54</v>
      </c>
      <c r="F68" s="5" t="s">
        <v>55</v>
      </c>
      <c r="G68" s="5">
        <v>4</v>
      </c>
      <c r="H68" s="11" t="s">
        <v>55</v>
      </c>
    </row>
    <row r="69" spans="1:8" ht="18.5" thickBot="1" x14ac:dyDescent="0.6">
      <c r="A69" s="17">
        <v>8</v>
      </c>
      <c r="B69" s="7" t="s">
        <v>9</v>
      </c>
      <c r="C69" s="12">
        <v>3</v>
      </c>
      <c r="D69" s="12" t="s">
        <v>54</v>
      </c>
      <c r="E69" s="12" t="s">
        <v>54</v>
      </c>
      <c r="F69" s="12" t="s">
        <v>54</v>
      </c>
      <c r="G69" s="12">
        <v>2</v>
      </c>
      <c r="H69" s="13" t="s">
        <v>55</v>
      </c>
    </row>
  </sheetData>
  <autoFilter ref="A8:H69">
    <filterColumn colId="0">
      <customFilters>
        <customFilter operator="notEqual" val=" "/>
      </customFilters>
    </filterColumn>
  </autoFilter>
  <mergeCells count="8">
    <mergeCell ref="G8:G9"/>
    <mergeCell ref="H8:H9"/>
    <mergeCell ref="A8:A9"/>
    <mergeCell ref="B8:B9"/>
    <mergeCell ref="C8:C9"/>
    <mergeCell ref="D8:D9"/>
    <mergeCell ref="E8:E9"/>
    <mergeCell ref="F8:F9"/>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abSelected="1" workbookViewId="0">
      <selection activeCell="N3" sqref="N3"/>
    </sheetView>
  </sheetViews>
  <sheetFormatPr defaultRowHeight="18" x14ac:dyDescent="0.55000000000000004"/>
  <sheetData>
    <row r="1" spans="1:17" x14ac:dyDescent="0.55000000000000004">
      <c r="A1" s="28" t="s">
        <v>68</v>
      </c>
      <c r="B1" s="29"/>
      <c r="C1" s="29"/>
      <c r="D1" s="29"/>
      <c r="E1" s="29"/>
      <c r="F1" s="29"/>
      <c r="G1" s="18" t="s">
        <v>3</v>
      </c>
      <c r="H1" s="24">
        <f>COUNTA(評価!$A$10:$A$69)</f>
        <v>60</v>
      </c>
      <c r="J1" s="34" t="s">
        <v>68</v>
      </c>
      <c r="K1" s="35"/>
      <c r="L1" s="36"/>
      <c r="M1" s="8" t="s">
        <v>3</v>
      </c>
      <c r="N1" s="24">
        <f>COUNTA(評価!$A$10:$A$69)</f>
        <v>60</v>
      </c>
      <c r="P1" t="s">
        <v>2</v>
      </c>
    </row>
    <row r="2" spans="1:17" x14ac:dyDescent="0.55000000000000004">
      <c r="A2" s="30" t="s">
        <v>63</v>
      </c>
      <c r="B2" s="26" t="s">
        <v>64</v>
      </c>
      <c r="C2" s="26" t="s">
        <v>65</v>
      </c>
      <c r="D2" s="31" t="s">
        <v>66</v>
      </c>
      <c r="E2" s="31"/>
      <c r="F2" s="31"/>
      <c r="G2" s="31"/>
      <c r="H2" s="32" t="s">
        <v>67</v>
      </c>
      <c r="J2" s="10" t="s">
        <v>63</v>
      </c>
      <c r="K2" s="4" t="s">
        <v>64</v>
      </c>
      <c r="L2" s="4" t="s">
        <v>65</v>
      </c>
      <c r="M2" s="6" t="s">
        <v>66</v>
      </c>
      <c r="N2" s="25" t="s">
        <v>67</v>
      </c>
      <c r="P2">
        <v>1</v>
      </c>
      <c r="Q2" t="s">
        <v>50</v>
      </c>
    </row>
    <row r="3" spans="1:17" ht="18.5" thickBot="1" x14ac:dyDescent="0.6">
      <c r="A3" s="30"/>
      <c r="B3" s="26"/>
      <c r="C3" s="26"/>
      <c r="D3" s="5" t="s">
        <v>59</v>
      </c>
      <c r="E3" s="5" t="s">
        <v>53</v>
      </c>
      <c r="F3" s="5" t="s">
        <v>60</v>
      </c>
      <c r="G3" s="5" t="s">
        <v>61</v>
      </c>
      <c r="H3" s="32"/>
      <c r="J3" s="14">
        <f>COUNTIF(評価!$D$10:$D$69,"=y")/$N1</f>
        <v>1</v>
      </c>
      <c r="K3" s="15">
        <f>COUNTIF(評価!$E$10:$E$69,"=y")/$N1</f>
        <v>1</v>
      </c>
      <c r="L3" s="15">
        <f>COUNTIF(評価!$F$10:$F$69,"=y")/$N1</f>
        <v>0.75</v>
      </c>
      <c r="M3" s="33">
        <f>VAR(評価!$G$10:$G$69)</f>
        <v>0.57937853107344639</v>
      </c>
      <c r="N3" s="16">
        <f>COUNTIF(評価!$H$10:$H$69,"=n")/$N1</f>
        <v>0.8833333333333333</v>
      </c>
      <c r="P3">
        <v>2</v>
      </c>
      <c r="Q3" t="s">
        <v>51</v>
      </c>
    </row>
    <row r="4" spans="1:17" ht="18.5" thickBot="1" x14ac:dyDescent="0.6">
      <c r="A4" s="14">
        <f>COUNTIF(評価!$D$10:$D$69,"=y")/$H1</f>
        <v>1</v>
      </c>
      <c r="B4" s="15">
        <f>COUNTIF(評価!$E$10:$E$69,"=y")/H1</f>
        <v>1</v>
      </c>
      <c r="C4" s="15">
        <f>COUNTIF(評価!$F$10:$F$69,"=y")/H1</f>
        <v>0.75</v>
      </c>
      <c r="D4" s="15">
        <f>COUNTIF(評価!$G$10:$G$69,"=1")/$H1</f>
        <v>0.1</v>
      </c>
      <c r="E4" s="15">
        <f>COUNTIF(評価!$G$10:$G$69,"=2")/$H1</f>
        <v>0.48333333333333334</v>
      </c>
      <c r="F4" s="15">
        <f>COUNTIF(評価!$G$10:$G$69,"=3")/$H1</f>
        <v>0.35</v>
      </c>
      <c r="G4" s="15">
        <f>COUNTIF(評価!$G$10:$G$69,"=4")/$H1</f>
        <v>6.6666666666666666E-2</v>
      </c>
      <c r="H4" s="16">
        <f>COUNTIF(評価!$H$10:$H$69,"=y")/$H1</f>
        <v>0.11666666666666667</v>
      </c>
      <c r="P4">
        <v>3</v>
      </c>
      <c r="Q4" s="1" t="s">
        <v>52</v>
      </c>
    </row>
    <row r="5" spans="1:17" ht="18.5" thickBot="1" x14ac:dyDescent="0.6">
      <c r="P5">
        <v>4</v>
      </c>
      <c r="Q5" t="s">
        <v>56</v>
      </c>
    </row>
    <row r="6" spans="1:17" x14ac:dyDescent="0.55000000000000004">
      <c r="A6" s="28" t="s">
        <v>69</v>
      </c>
      <c r="B6" s="29"/>
      <c r="C6" s="29"/>
      <c r="D6" s="29"/>
      <c r="E6" s="29"/>
      <c r="F6" s="29"/>
      <c r="G6" s="18" t="s">
        <v>3</v>
      </c>
      <c r="H6" s="24">
        <f>COUNTIF(評価!$B$10:$B$69,"=簡単")</f>
        <v>15</v>
      </c>
      <c r="J6" s="28" t="s">
        <v>1</v>
      </c>
      <c r="K6" s="29"/>
      <c r="L6" s="18" t="s">
        <v>73</v>
      </c>
      <c r="M6" s="8" t="s">
        <v>3</v>
      </c>
      <c r="N6" s="24">
        <f>COUNTIF(評価!$B$10:$B$69,"=簡単")</f>
        <v>15</v>
      </c>
      <c r="O6" t="s">
        <v>74</v>
      </c>
      <c r="P6">
        <v>5</v>
      </c>
      <c r="Q6" t="s">
        <v>77</v>
      </c>
    </row>
    <row r="7" spans="1:17" x14ac:dyDescent="0.55000000000000004">
      <c r="A7" s="30" t="s">
        <v>63</v>
      </c>
      <c r="B7" s="26" t="s">
        <v>64</v>
      </c>
      <c r="C7" s="26" t="s">
        <v>65</v>
      </c>
      <c r="D7" s="31" t="s">
        <v>66</v>
      </c>
      <c r="E7" s="31"/>
      <c r="F7" s="31"/>
      <c r="G7" s="31"/>
      <c r="H7" s="32" t="s">
        <v>67</v>
      </c>
      <c r="J7" s="10" t="s">
        <v>63</v>
      </c>
      <c r="K7" s="4" t="s">
        <v>64</v>
      </c>
      <c r="L7" s="4" t="s">
        <v>65</v>
      </c>
      <c r="M7" s="6" t="s">
        <v>66</v>
      </c>
      <c r="N7" s="25" t="s">
        <v>67</v>
      </c>
      <c r="O7" s="37" t="s">
        <v>73</v>
      </c>
    </row>
    <row r="8" spans="1:17" ht="18.5" thickBot="1" x14ac:dyDescent="0.6">
      <c r="A8" s="30"/>
      <c r="B8" s="26"/>
      <c r="C8" s="26"/>
      <c r="D8" s="5" t="s">
        <v>59</v>
      </c>
      <c r="E8" s="5" t="s">
        <v>53</v>
      </c>
      <c r="F8" s="5" t="s">
        <v>60</v>
      </c>
      <c r="G8" s="5" t="s">
        <v>61</v>
      </c>
      <c r="H8" s="32"/>
      <c r="J8" s="14">
        <f>COUNTIFS(評価!$D$10:$D$69,"=y",評価!$B$10:$B$69,"=簡単")/$N6</f>
        <v>1</v>
      </c>
      <c r="K8" s="15">
        <f>COUNTIFS(評価!$E$10:$E$69,"=y",評価!$B$10:$B$69,"=簡単")/N6</f>
        <v>1</v>
      </c>
      <c r="L8" s="15">
        <f>COUNTIFS(評価!$F$10:$F$69,"=y",評価!$B$10:$B$69,"=簡単")/$N6</f>
        <v>0.73333333333333328</v>
      </c>
      <c r="M8" s="33">
        <f>DVARP(評価!$A$8:$H$69,評価!$G$8,$O6:$O7)</f>
        <v>0.35555555555555557</v>
      </c>
      <c r="N8" s="16">
        <f>COUNTIFS(評価!$H$10:$H$69,"=n",評価!$B$10:$B$69,"=簡単")/$N6</f>
        <v>1</v>
      </c>
    </row>
    <row r="9" spans="1:17" ht="18.5" thickBot="1" x14ac:dyDescent="0.6">
      <c r="A9" s="14">
        <f>COUNTIFS(評価!D$10:D$69,"=y",評価!$B$10:$B$69,"=簡単")/$H6</f>
        <v>1</v>
      </c>
      <c r="B9" s="15">
        <f>COUNTIFS(評価!$E$10:$E$69,"=y",評価!$B$10:$B$69,"=簡単")/H6</f>
        <v>1</v>
      </c>
      <c r="C9" s="15">
        <f>COUNTIFS(評価!F$10:F$69,"=y",評価!$B$10:$B$69,"=簡単")/$H6</f>
        <v>0.73333333333333328</v>
      </c>
      <c r="D9" s="15">
        <f>COUNTIFS(評価!G$10:G$69,"=1",評価!$B$10:$B$69,"=簡単")/$H6</f>
        <v>6.6666666666666666E-2</v>
      </c>
      <c r="E9" s="15">
        <f>COUNTIFS(評価!$G$10:$G$69,"=2",評価!$B$10:$B$69,"=簡単")/$H6</f>
        <v>0.53333333333333333</v>
      </c>
      <c r="F9" s="15">
        <f>COUNTIFS(評価!$G$10:$G$69,"=3",評価!$B$10:$B$69,"=簡単")/$H6</f>
        <v>0.4</v>
      </c>
      <c r="G9" s="15">
        <f>COUNTIFS(評価!$G$10:$G$69,"=4",評価!$B$10:$B$69,"=簡単")/$H6</f>
        <v>0</v>
      </c>
      <c r="H9" s="16">
        <f>COUNTIFS(評価!$H$10:$H$69,"=y",評価!$B$10:$B$69,"=簡単")/$H6</f>
        <v>0</v>
      </c>
    </row>
    <row r="10" spans="1:17" ht="18.5" thickBot="1" x14ac:dyDescent="0.6"/>
    <row r="11" spans="1:17" x14ac:dyDescent="0.55000000000000004">
      <c r="A11" s="28" t="s">
        <v>70</v>
      </c>
      <c r="B11" s="29"/>
      <c r="C11" s="29"/>
      <c r="D11" s="29"/>
      <c r="E11" s="29"/>
      <c r="F11" s="29"/>
      <c r="G11" s="18" t="s">
        <v>3</v>
      </c>
      <c r="H11" s="24">
        <f>COUNTIF(評価!$B$10:$B$69,"=普通")</f>
        <v>30</v>
      </c>
      <c r="J11" s="28" t="s">
        <v>1</v>
      </c>
      <c r="K11" s="29"/>
      <c r="L11" s="18" t="s">
        <v>75</v>
      </c>
      <c r="M11" s="8" t="s">
        <v>3</v>
      </c>
      <c r="N11" s="24">
        <f>COUNTIF(評価!$B$10:$B$69,"=普通")</f>
        <v>30</v>
      </c>
      <c r="O11" t="s">
        <v>74</v>
      </c>
    </row>
    <row r="12" spans="1:17" x14ac:dyDescent="0.55000000000000004">
      <c r="A12" s="30" t="s">
        <v>63</v>
      </c>
      <c r="B12" s="26" t="s">
        <v>64</v>
      </c>
      <c r="C12" s="26" t="s">
        <v>65</v>
      </c>
      <c r="D12" s="31" t="s">
        <v>66</v>
      </c>
      <c r="E12" s="31"/>
      <c r="F12" s="31"/>
      <c r="G12" s="31"/>
      <c r="H12" s="32" t="s">
        <v>67</v>
      </c>
      <c r="J12" s="10" t="s">
        <v>63</v>
      </c>
      <c r="K12" s="4" t="s">
        <v>64</v>
      </c>
      <c r="L12" s="4" t="s">
        <v>65</v>
      </c>
      <c r="M12" s="6" t="s">
        <v>66</v>
      </c>
      <c r="N12" s="25" t="s">
        <v>67</v>
      </c>
      <c r="O12" s="37" t="s">
        <v>75</v>
      </c>
    </row>
    <row r="13" spans="1:17" ht="18.5" thickBot="1" x14ac:dyDescent="0.6">
      <c r="A13" s="30"/>
      <c r="B13" s="26"/>
      <c r="C13" s="26"/>
      <c r="D13" s="5" t="s">
        <v>59</v>
      </c>
      <c r="E13" s="5" t="s">
        <v>53</v>
      </c>
      <c r="F13" s="5" t="s">
        <v>60</v>
      </c>
      <c r="G13" s="5" t="s">
        <v>61</v>
      </c>
      <c r="H13" s="32"/>
      <c r="J13" s="14">
        <f>COUNTIFS(評価!$D$10:$D$69,"=y",評価!$B$10:$B$69,"=普通")/$N11</f>
        <v>1</v>
      </c>
      <c r="K13" s="15">
        <f>COUNTIFS(評価!$E$10:$E$69,"=y",評価!$B$10:$B$69,"=普通")/N11</f>
        <v>1</v>
      </c>
      <c r="L13" s="15">
        <f>COUNTIFS(評価!$F$10:$F$69,"=y",評価!$B$10:$B$69,"=普通")/$N11</f>
        <v>0.73333333333333328</v>
      </c>
      <c r="M13" s="33">
        <f>DVARP(評価!$A$8:$H$69,評価!$G$8,$O11:$O12)</f>
        <v>0.64888888888888885</v>
      </c>
      <c r="N13" s="16">
        <f>COUNTIFS(評価!$H$10:$H$69,"=n",評価!$B$10:$B$69,"=普通")/$N11</f>
        <v>1</v>
      </c>
    </row>
    <row r="14" spans="1:17" ht="18.5" thickBot="1" x14ac:dyDescent="0.6">
      <c r="A14" s="14">
        <f>COUNTIFS(評価!D$10:D$69,"=y",評価!$B$10:$B$69,"=普通")/$H11</f>
        <v>1</v>
      </c>
      <c r="B14" s="15">
        <f>COUNTIFS(評価!E$10:E$69,"=y",評価!$B$10:$B$69,"=普通")/$H11</f>
        <v>1</v>
      </c>
      <c r="C14" s="15">
        <f>COUNTIFS(評価!F$10:F$69,"=y",評価!$B$10:$B$69,"=普通")/$H11</f>
        <v>0.73333333333333328</v>
      </c>
      <c r="D14" s="15">
        <f>COUNTIFS(評価!$G$10:$G$69,"=1",評価!$B$10:$B$69,"=普通")/$H11</f>
        <v>0.1</v>
      </c>
      <c r="E14" s="15">
        <f>COUNTIFS(評価!$G$10:$G$69,"=2",評価!$B$10:$B$69,"=普通")/$H11</f>
        <v>0.43333333333333335</v>
      </c>
      <c r="F14" s="15">
        <f>COUNTIFS(評価!$G$10:$G$69,"=3",評価!$B$10:$B$69,"=普通")/$H11</f>
        <v>0.36666666666666664</v>
      </c>
      <c r="G14" s="15">
        <f>COUNTIFS(評価!$G$10:$G$69,"=4",評価!$B$10:$B$69,"=普通")/$H11</f>
        <v>0.1</v>
      </c>
      <c r="H14" s="16">
        <f>COUNTIFS(評価!$H$10:$H$69,"=y",評価!$B$10:$B$69,"=普通")/$H11</f>
        <v>0</v>
      </c>
    </row>
    <row r="15" spans="1:17" ht="18.5" thickBot="1" x14ac:dyDescent="0.6"/>
    <row r="16" spans="1:17" x14ac:dyDescent="0.55000000000000004">
      <c r="A16" s="28" t="s">
        <v>71</v>
      </c>
      <c r="B16" s="29"/>
      <c r="C16" s="29"/>
      <c r="D16" s="29"/>
      <c r="E16" s="29"/>
      <c r="F16" s="29"/>
      <c r="G16" s="18" t="s">
        <v>3</v>
      </c>
      <c r="H16" s="24">
        <f>COUNTIF(評価!$B$10:$B$69,"=難しい")</f>
        <v>15</v>
      </c>
      <c r="J16" s="28" t="s">
        <v>1</v>
      </c>
      <c r="K16" s="29"/>
      <c r="L16" s="18" t="s">
        <v>76</v>
      </c>
      <c r="M16" s="8" t="s">
        <v>3</v>
      </c>
      <c r="N16" s="24">
        <f>COUNTIF(評価!$B$10:$B$69,"=難しい")</f>
        <v>15</v>
      </c>
      <c r="O16" t="s">
        <v>74</v>
      </c>
    </row>
    <row r="17" spans="1:15" x14ac:dyDescent="0.55000000000000004">
      <c r="A17" s="30" t="s">
        <v>63</v>
      </c>
      <c r="B17" s="26" t="s">
        <v>64</v>
      </c>
      <c r="C17" s="26" t="s">
        <v>65</v>
      </c>
      <c r="D17" s="31" t="s">
        <v>66</v>
      </c>
      <c r="E17" s="31"/>
      <c r="F17" s="31"/>
      <c r="G17" s="31"/>
      <c r="H17" s="32" t="s">
        <v>67</v>
      </c>
      <c r="J17" s="10" t="s">
        <v>63</v>
      </c>
      <c r="K17" s="4" t="s">
        <v>64</v>
      </c>
      <c r="L17" s="4" t="s">
        <v>65</v>
      </c>
      <c r="M17" s="6" t="s">
        <v>66</v>
      </c>
      <c r="N17" s="25" t="s">
        <v>67</v>
      </c>
      <c r="O17" s="37" t="s">
        <v>76</v>
      </c>
    </row>
    <row r="18" spans="1:15" ht="18.5" thickBot="1" x14ac:dyDescent="0.6">
      <c r="A18" s="30"/>
      <c r="B18" s="26"/>
      <c r="C18" s="26"/>
      <c r="D18" s="5" t="s">
        <v>59</v>
      </c>
      <c r="E18" s="5" t="s">
        <v>53</v>
      </c>
      <c r="F18" s="5" t="s">
        <v>60</v>
      </c>
      <c r="G18" s="5" t="s">
        <v>61</v>
      </c>
      <c r="H18" s="32"/>
      <c r="J18" s="14">
        <f>COUNTIFS(評価!$D$10:$D$69,"=y",評価!$B$10:$B$69,"=難しい")/$N16</f>
        <v>1</v>
      </c>
      <c r="K18" s="15">
        <f>COUNTIFS(評価!$E$10:$E$69,"=y",評価!$B$10:$B$69,"=難しい")/N16</f>
        <v>1</v>
      </c>
      <c r="L18" s="15">
        <f>COUNTIFS(評価!$F$10:$F$69,"=y",評価!$B$10:$B$69,"=難しい")/$N16</f>
        <v>0.8</v>
      </c>
      <c r="M18" s="33">
        <f>DVARP(評価!$A$8:$H$69,評価!$G$8,$O16:$O17)</f>
        <v>0.5955555555555555</v>
      </c>
      <c r="N18" s="16">
        <f>COUNTIFS(評価!$H$10:$H$69,"=n",評価!$B$10:$B$69,"=難しい")/$N16</f>
        <v>0.53333333333333333</v>
      </c>
    </row>
    <row r="19" spans="1:15" ht="18.5" thickBot="1" x14ac:dyDescent="0.6">
      <c r="A19" s="14">
        <f>COUNTIFS(評価!D$10:D$69,"=y",評価!$B$10:$B$69,"=難しい")/$H16</f>
        <v>1</v>
      </c>
      <c r="B19" s="15">
        <f>COUNTIFS(評価!E$10:E$69,"=y",評価!$B$10:$B$69,"=難しい")/$H16</f>
        <v>1</v>
      </c>
      <c r="C19" s="15">
        <f>COUNTIFS(評価!F$10:F$69,"=y",評価!$B$10:$B$69,"=難しい")/$H16</f>
        <v>0.8</v>
      </c>
      <c r="D19" s="15">
        <f>COUNTIFS(評価!$G$10:$G$69,"=1",評価!$B$10:$B$69,"=難しい")/$H16</f>
        <v>0.13333333333333333</v>
      </c>
      <c r="E19" s="15">
        <f>COUNTIFS(評価!$G$10:$G$69,"=2",評価!$B$10:$B$69,"=難しい")/$H16</f>
        <v>0.53333333333333333</v>
      </c>
      <c r="F19" s="15">
        <f>COUNTIFS(評価!$G$10:$G$69,"=3",評価!$B$10:$B$69,"=難しい")/$H16</f>
        <v>0.26666666666666666</v>
      </c>
      <c r="G19" s="15">
        <f>COUNTIFS(評価!$G$10:$G$69,"=4",評価!$B$10:$B$69,"=難しい")/$H16</f>
        <v>6.6666666666666666E-2</v>
      </c>
      <c r="H19" s="16">
        <f>COUNTIFS(評価!$H$10:$H$69,"=y",評価!$B$10:$B$69,"=難しい")/$H16</f>
        <v>0.46666666666666667</v>
      </c>
    </row>
  </sheetData>
  <mergeCells count="28">
    <mergeCell ref="J16:K16"/>
    <mergeCell ref="J1:L1"/>
    <mergeCell ref="J6:K6"/>
    <mergeCell ref="J11:K11"/>
    <mergeCell ref="H7:H8"/>
    <mergeCell ref="A1:F1"/>
    <mergeCell ref="A2:A3"/>
    <mergeCell ref="B2:B3"/>
    <mergeCell ref="C2:C3"/>
    <mergeCell ref="D2:G2"/>
    <mergeCell ref="H2:H3"/>
    <mergeCell ref="A6:F6"/>
    <mergeCell ref="A7:A8"/>
    <mergeCell ref="B7:B8"/>
    <mergeCell ref="C7:C8"/>
    <mergeCell ref="D7:G7"/>
    <mergeCell ref="H17:H18"/>
    <mergeCell ref="A11:F11"/>
    <mergeCell ref="A12:A13"/>
    <mergeCell ref="B12:B13"/>
    <mergeCell ref="C12:C13"/>
    <mergeCell ref="D12:G12"/>
    <mergeCell ref="H12:H13"/>
    <mergeCell ref="A16:F16"/>
    <mergeCell ref="A17:A18"/>
    <mergeCell ref="B17:B18"/>
    <mergeCell ref="C17:C18"/>
    <mergeCell ref="D17:G17"/>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結果</vt:lpstr>
      <vt:lpstr>評価</vt:lpstr>
      <vt:lpstr>算出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2021-12-22T12:53:07Z</dcterms:modified>
</cp:coreProperties>
</file>