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" yWindow="36" windowWidth="12192" windowHeight="5808" activeTab="5"/>
  </bookViews>
  <sheets>
    <sheet name="30人体重データ" sheetId="1" r:id="rId1"/>
    <sheet name="分析ツールによる生成結果" sheetId="5" r:id="rId2"/>
    <sheet name="演習問題1" sheetId="2" r:id="rId3"/>
    <sheet name="p.5" sheetId="3" r:id="rId4"/>
    <sheet name="USD" sheetId="6" r:id="rId5"/>
    <sheet name="Hist-USD" sheetId="7" r:id="rId6"/>
  </sheets>
  <calcPr calcId="145621"/>
</workbook>
</file>

<file path=xl/calcChain.xml><?xml version="1.0" encoding="utf-8"?>
<calcChain xmlns="http://schemas.openxmlformats.org/spreadsheetml/2006/main">
  <c r="F13" i="2" l="1"/>
  <c r="F12" i="2"/>
  <c r="F11" i="2"/>
  <c r="F10" i="2"/>
  <c r="F9" i="2"/>
  <c r="D14" i="3"/>
  <c r="F13" i="3"/>
  <c r="E2" i="3"/>
  <c r="F12" i="3"/>
  <c r="F11" i="3"/>
  <c r="F10" i="3"/>
  <c r="F9" i="3"/>
  <c r="F8" i="3"/>
  <c r="F7" i="3"/>
  <c r="F6" i="3"/>
  <c r="F5" i="3"/>
  <c r="F4" i="3"/>
  <c r="F3" i="3"/>
  <c r="F2" i="3"/>
  <c r="D13" i="3"/>
  <c r="D12" i="3"/>
  <c r="D11" i="3"/>
  <c r="C11" i="3"/>
  <c r="C10" i="3"/>
  <c r="D10" i="3" s="1"/>
  <c r="D9" i="3"/>
  <c r="C9" i="3"/>
  <c r="C8" i="3"/>
  <c r="D8" i="3" s="1"/>
  <c r="D7" i="3"/>
  <c r="C7" i="3"/>
  <c r="C6" i="3"/>
  <c r="D6" i="3" s="1"/>
  <c r="D5" i="3"/>
  <c r="C5" i="3"/>
  <c r="C4" i="3"/>
  <c r="D4" i="3" s="1"/>
  <c r="D3" i="3"/>
  <c r="C3" i="3"/>
  <c r="D2" i="3"/>
  <c r="C2" i="3"/>
  <c r="B12" i="3"/>
  <c r="B13" i="3"/>
  <c r="F14" i="1"/>
  <c r="F13" i="1"/>
  <c r="H8" i="2"/>
  <c r="H7" i="2"/>
  <c r="H6" i="2"/>
  <c r="H5" i="2"/>
  <c r="H4" i="2"/>
  <c r="H3" i="2"/>
  <c r="H2" i="2"/>
  <c r="I8" i="2" l="1"/>
  <c r="I7" i="2"/>
  <c r="I6" i="2"/>
  <c r="I5" i="2"/>
  <c r="I4" i="2"/>
  <c r="I3" i="2"/>
  <c r="I2" i="2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<sst xmlns="http://schemas.openxmlformats.org/spreadsheetml/2006/main" count="55" uniqueCount="48">
  <si>
    <t>元の計測データ</t>
    <rPh sb="0" eb="1">
      <t>モト</t>
    </rPh>
    <rPh sb="2" eb="4">
      <t>ケイソク</t>
    </rPh>
    <phoneticPr fontId="1"/>
  </si>
  <si>
    <t>ID</t>
    <phoneticPr fontId="1"/>
  </si>
  <si>
    <t>度数分布表</t>
    <rPh sb="0" eb="2">
      <t>ドスウ</t>
    </rPh>
    <rPh sb="2" eb="4">
      <t>ブンプ</t>
    </rPh>
    <rPh sb="4" eb="5">
      <t>ヒョウ</t>
    </rPh>
    <phoneticPr fontId="1"/>
  </si>
  <si>
    <t>45～</t>
    <phoneticPr fontId="1"/>
  </si>
  <si>
    <t>50～</t>
    <phoneticPr fontId="1"/>
  </si>
  <si>
    <t>60～</t>
    <phoneticPr fontId="1"/>
  </si>
  <si>
    <t>65～</t>
    <phoneticPr fontId="1"/>
  </si>
  <si>
    <t>55～</t>
    <phoneticPr fontId="1"/>
  </si>
  <si>
    <t>70～</t>
    <phoneticPr fontId="1"/>
  </si>
  <si>
    <t>75～</t>
    <phoneticPr fontId="1"/>
  </si>
  <si>
    <t>80～</t>
    <phoneticPr fontId="1"/>
  </si>
  <si>
    <t>85～</t>
    <phoneticPr fontId="1"/>
  </si>
  <si>
    <t>90～</t>
    <phoneticPr fontId="1"/>
  </si>
  <si>
    <t>人数</t>
    <rPh sb="0" eb="2">
      <t>ニンズウ</t>
    </rPh>
    <phoneticPr fontId="1"/>
  </si>
  <si>
    <t>合計</t>
    <rPh sb="0" eb="2">
      <t>ゴウケイ</t>
    </rPh>
    <phoneticPr fontId="1"/>
  </si>
  <si>
    <t>点数</t>
    <rPh sb="0" eb="2">
      <t>テンスウ</t>
    </rPh>
    <phoneticPr fontId="1"/>
  </si>
  <si>
    <t>範囲A</t>
    <rPh sb="0" eb="2">
      <t>ハンイ</t>
    </rPh>
    <phoneticPr fontId="1"/>
  </si>
  <si>
    <t>範囲B</t>
    <rPh sb="0" eb="2">
      <t>ハンイ</t>
    </rPh>
    <phoneticPr fontId="1"/>
  </si>
  <si>
    <t>～</t>
    <phoneticPr fontId="1"/>
  </si>
  <si>
    <t>元データ</t>
    <rPh sb="0" eb="1">
      <t>モト</t>
    </rPh>
    <phoneticPr fontId="1"/>
  </si>
  <si>
    <t>度数分布表</t>
    <rPh sb="0" eb="4">
      <t>ドスウブンプ</t>
    </rPh>
    <rPh sb="4" eb="5">
      <t>ヒョウ</t>
    </rPh>
    <phoneticPr fontId="1"/>
  </si>
  <si>
    <t>ラベル</t>
    <phoneticPr fontId="1"/>
  </si>
  <si>
    <t>平均値</t>
    <rPh sb="0" eb="3">
      <t>ヘイキンチ</t>
    </rPh>
    <phoneticPr fontId="1"/>
  </si>
  <si>
    <t>中央値</t>
    <rPh sb="0" eb="2">
      <t>チュウオウ</t>
    </rPh>
    <rPh sb="2" eb="3">
      <t>チ</t>
    </rPh>
    <phoneticPr fontId="1"/>
  </si>
  <si>
    <t>データ</t>
    <phoneticPr fontId="1"/>
  </si>
  <si>
    <t>ID</t>
    <phoneticPr fontId="1"/>
  </si>
  <si>
    <t>平均との差</t>
    <rPh sb="0" eb="2">
      <t>ヘイキン</t>
    </rPh>
    <rPh sb="4" eb="5">
      <t>サ</t>
    </rPh>
    <phoneticPr fontId="1"/>
  </si>
  <si>
    <t>その二乗</t>
    <rPh sb="2" eb="4">
      <t>ジジョウ</t>
    </rPh>
    <phoneticPr fontId="1"/>
  </si>
  <si>
    <t>xiの二乗</t>
    <rPh sb="3" eb="5">
      <t>ジジョウ</t>
    </rPh>
    <phoneticPr fontId="1"/>
  </si>
  <si>
    <t>分散</t>
    <rPh sb="0" eb="2">
      <t>ブンサン</t>
    </rPh>
    <phoneticPr fontId="1"/>
  </si>
  <si>
    <t>n</t>
    <phoneticPr fontId="1"/>
  </si>
  <si>
    <t>標準偏差</t>
    <rPh sb="0" eb="2">
      <t>ヒョウジュン</t>
    </rPh>
    <rPh sb="2" eb="4">
      <t>ヘンサ</t>
    </rPh>
    <phoneticPr fontId="1"/>
  </si>
  <si>
    <t>23.8±3.05</t>
    <phoneticPr fontId="1"/>
  </si>
  <si>
    <t>中央値（第2四分位数）</t>
    <rPh sb="0" eb="2">
      <t>チュウオウ</t>
    </rPh>
    <rPh sb="2" eb="3">
      <t>チ</t>
    </rPh>
    <rPh sb="4" eb="5">
      <t>ダイ</t>
    </rPh>
    <rPh sb="6" eb="9">
      <t>シブンイ</t>
    </rPh>
    <rPh sb="9" eb="10">
      <t>スウ</t>
    </rPh>
    <phoneticPr fontId="1"/>
  </si>
  <si>
    <t>第1四分位数</t>
    <rPh sb="0" eb="1">
      <t>ダイ</t>
    </rPh>
    <rPh sb="2" eb="5">
      <t>シブンイ</t>
    </rPh>
    <rPh sb="5" eb="6">
      <t>スウ</t>
    </rPh>
    <phoneticPr fontId="1"/>
  </si>
  <si>
    <t>第3四分位数</t>
    <rPh sb="0" eb="1">
      <t>ダイ</t>
    </rPh>
    <rPh sb="2" eb="5">
      <t>シブンイ</t>
    </rPh>
    <rPh sb="5" eb="6">
      <t>スウ</t>
    </rPh>
    <phoneticPr fontId="1"/>
  </si>
  <si>
    <t>四分位偏差</t>
    <rPh sb="0" eb="3">
      <t>シブンイ</t>
    </rPh>
    <rPh sb="3" eb="5">
      <t>ヘンサ</t>
    </rPh>
    <phoneticPr fontId="1"/>
  </si>
  <si>
    <t>データ区間</t>
  </si>
  <si>
    <t>次の級</t>
  </si>
  <si>
    <t>頻度</t>
  </si>
  <si>
    <t>(分析ツール用区間）</t>
    <rPh sb="1" eb="3">
      <t>ブンセキ</t>
    </rPh>
    <rPh sb="6" eb="7">
      <t>ヨウ</t>
    </rPh>
    <rPh sb="7" eb="9">
      <t>クカン</t>
    </rPh>
    <phoneticPr fontId="1"/>
  </si>
  <si>
    <t>http://stocks.finance.yahoo.co.jp/stocks/history/?code=USDJPY=X</t>
  </si>
  <si>
    <t>日付</t>
  </si>
  <si>
    <t>始値</t>
  </si>
  <si>
    <t>高値</t>
  </si>
  <si>
    <t>安値</t>
  </si>
  <si>
    <t>終値</t>
  </si>
  <si>
    <r>
      <rPr>
        <sz val="12"/>
        <color rgb="FF333333"/>
        <rFont val="ＭＳ Ｐゴシック"/>
        <family val="2"/>
        <charset val="128"/>
      </rPr>
      <t>区間</t>
    </r>
    <rPh sb="0" eb="2">
      <t>クカン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</si>
</sst>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_ "/>
  </numFmts>
  <fonts count="6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u/>
      <sz val="11"/>
      <color theme="10"/>
      <name val="ＭＳ Ｐゴシック"/>
      <family val="2"/>
      <charset val="128"/>
      <scheme val="minor"/>
    </font>
    <font>
      <sz val="12"/>
      <color rgb="FF333333"/>
      <name val="Arial"/>
      <family val="2"/>
    </font>
    <font>
      <sz val="12"/>
      <color rgb="FF333333"/>
      <name val="ＭＳ Ｐゴシック"/>
      <family val="2"/>
      <charset val="128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EBF4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rgb="FFA3C5EC"/>
      </left>
      <right style="medium">
        <color rgb="FFA3C5EC"/>
      </right>
      <top style="medium">
        <color rgb="FFA3C5EC"/>
      </top>
      <bottom style="medium">
        <color rgb="FFA3C5EC"/>
      </bottom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2" fillId="0" borderId="0" xfId="0" applyFont="1">
      <alignment vertical="center"/>
    </xf>
    <xf numFmtId="0" fontId="0" fillId="0" borderId="0" xfId="0" applyNumberForma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2" xfId="0" applyFont="1" applyFill="1" applyBorder="1" applyAlignment="1">
      <alignment horizontal="center" vertical="center"/>
    </xf>
    <xf numFmtId="0" fontId="0" fillId="2" borderId="0" xfId="0" applyFill="1">
      <alignment vertical="center"/>
    </xf>
    <xf numFmtId="0" fontId="3" fillId="0" borderId="0" xfId="1">
      <alignment vertical="center"/>
    </xf>
    <xf numFmtId="0" fontId="4" fillId="3" borderId="3" xfId="0" applyFont="1" applyFill="1" applyBorder="1" applyAlignment="1">
      <alignment horizontal="center" vertical="center" wrapText="1"/>
    </xf>
    <xf numFmtId="31" fontId="4" fillId="4" borderId="3" xfId="0" applyNumberFormat="1" applyFont="1" applyFill="1" applyBorder="1" applyAlignment="1">
      <alignment horizontal="right" vertical="center" wrapText="1"/>
    </xf>
    <xf numFmtId="0" fontId="4" fillId="4" borderId="3" xfId="0" applyFont="1" applyFill="1" applyBorder="1" applyAlignment="1">
      <alignment horizontal="right" vertical="center" wrapText="1"/>
    </xf>
    <xf numFmtId="0" fontId="4" fillId="5" borderId="0" xfId="0" applyFont="1" applyFill="1" applyBorder="1" applyAlignment="1">
      <alignment horizontal="right" vertical="center" wrapText="1"/>
    </xf>
    <xf numFmtId="0" fontId="4" fillId="5" borderId="0" xfId="0" applyFont="1" applyFill="1" applyBorder="1" applyAlignment="1">
      <alignment horizontal="center" vertical="center" wrapText="1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Histgram (kg/person)</a:t>
            </a:r>
            <a:endParaRPr lang="ja-JP" alt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'30人体重データ'!$F$1</c:f>
              <c:strCache>
                <c:ptCount val="1"/>
                <c:pt idx="0">
                  <c:v>人数</c:v>
                </c:pt>
              </c:strCache>
            </c:strRef>
          </c:tx>
          <c:invertIfNegative val="0"/>
          <c:cat>
            <c:strRef>
              <c:f>'30人体重データ'!$E$2:$E$11</c:f>
              <c:strCache>
                <c:ptCount val="10"/>
                <c:pt idx="0">
                  <c:v>45～</c:v>
                </c:pt>
                <c:pt idx="1">
                  <c:v>50～</c:v>
                </c:pt>
                <c:pt idx="2">
                  <c:v>55～</c:v>
                </c:pt>
                <c:pt idx="3">
                  <c:v>60～</c:v>
                </c:pt>
                <c:pt idx="4">
                  <c:v>65～</c:v>
                </c:pt>
                <c:pt idx="5">
                  <c:v>70～</c:v>
                </c:pt>
                <c:pt idx="6">
                  <c:v>75～</c:v>
                </c:pt>
                <c:pt idx="7">
                  <c:v>80～</c:v>
                </c:pt>
                <c:pt idx="8">
                  <c:v>85～</c:v>
                </c:pt>
                <c:pt idx="9">
                  <c:v>90～</c:v>
                </c:pt>
              </c:strCache>
            </c:strRef>
          </c:cat>
          <c:val>
            <c:numRef>
              <c:f>'30人体重データ'!$F$2:$F$11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7</c:v>
                </c:pt>
                <c:pt idx="3">
                  <c:v>6</c:v>
                </c:pt>
                <c:pt idx="4">
                  <c:v>4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7238144"/>
        <c:axId val="87239680"/>
      </c:barChart>
      <c:catAx>
        <c:axId val="87238144"/>
        <c:scaling>
          <c:orientation val="minMax"/>
        </c:scaling>
        <c:delete val="0"/>
        <c:axPos val="b"/>
        <c:majorTickMark val="out"/>
        <c:minorTickMark val="none"/>
        <c:tickLblPos val="nextTo"/>
        <c:crossAx val="87239680"/>
        <c:crosses val="autoZero"/>
        <c:auto val="1"/>
        <c:lblAlgn val="ctr"/>
        <c:lblOffset val="100"/>
        <c:noMultiLvlLbl val="0"/>
      </c:catAx>
      <c:valAx>
        <c:axId val="87239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72381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ja-JP" altLang="en-US"/>
              <a:t>ヒストグラム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頻度</c:v>
          </c:tx>
          <c:invertIfNegative val="0"/>
          <c:cat>
            <c:strRef>
              <c:f>分析ツールによる生成結果!$A$2:$A$12</c:f>
              <c:strCache>
                <c:ptCount val="11"/>
                <c:pt idx="0">
                  <c:v>45</c:v>
                </c:pt>
                <c:pt idx="1">
                  <c:v>50</c:v>
                </c:pt>
                <c:pt idx="2">
                  <c:v>55</c:v>
                </c:pt>
                <c:pt idx="3">
                  <c:v>60</c:v>
                </c:pt>
                <c:pt idx="4">
                  <c:v>65</c:v>
                </c:pt>
                <c:pt idx="5">
                  <c:v>70</c:v>
                </c:pt>
                <c:pt idx="6">
                  <c:v>75</c:v>
                </c:pt>
                <c:pt idx="7">
                  <c:v>80</c:v>
                </c:pt>
                <c:pt idx="8">
                  <c:v>85</c:v>
                </c:pt>
                <c:pt idx="9">
                  <c:v>90</c:v>
                </c:pt>
                <c:pt idx="10">
                  <c:v>次の級</c:v>
                </c:pt>
              </c:strCache>
            </c:strRef>
          </c:cat>
          <c:val>
            <c:numRef>
              <c:f>分析ツールによる生成結果!$B$2:$B$12</c:f>
              <c:numCache>
                <c:formatCode>General</c:formatCode>
                <c:ptCount val="1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7</c:v>
                </c:pt>
                <c:pt idx="4">
                  <c:v>6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2670976"/>
        <c:axId val="92677248"/>
      </c:barChart>
      <c:catAx>
        <c:axId val="92670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データ区間</a:t>
                </a:r>
              </a:p>
            </c:rich>
          </c:tx>
          <c:overlay val="0"/>
        </c:title>
        <c:majorTickMark val="out"/>
        <c:minorTickMark val="none"/>
        <c:tickLblPos val="nextTo"/>
        <c:crossAx val="92677248"/>
        <c:crosses val="autoZero"/>
        <c:auto val="1"/>
        <c:lblAlgn val="ctr"/>
        <c:lblOffset val="100"/>
        <c:noMultiLvlLbl val="0"/>
      </c:catAx>
      <c:valAx>
        <c:axId val="926772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頻度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2670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Histgram</a:t>
            </a:r>
            <a:r>
              <a:rPr lang="en-US" altLang="ja-JP" baseline="0"/>
              <a:t> (point/person)</a:t>
            </a:r>
            <a:endParaRPr lang="ja-JP" alt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演習問題1!$I$1</c:f>
              <c:strCache>
                <c:ptCount val="1"/>
                <c:pt idx="0">
                  <c:v>人数</c:v>
                </c:pt>
              </c:strCache>
            </c:strRef>
          </c:tx>
          <c:invertIfNegative val="0"/>
          <c:cat>
            <c:strRef>
              <c:f>演習問題1!$H$2:$H$8</c:f>
              <c:strCache>
                <c:ptCount val="7"/>
                <c:pt idx="0">
                  <c:v>4～6</c:v>
                </c:pt>
                <c:pt idx="1">
                  <c:v>6～8</c:v>
                </c:pt>
                <c:pt idx="2">
                  <c:v>8～10</c:v>
                </c:pt>
                <c:pt idx="3">
                  <c:v>10～12</c:v>
                </c:pt>
                <c:pt idx="4">
                  <c:v>12～14</c:v>
                </c:pt>
                <c:pt idx="5">
                  <c:v>14～16</c:v>
                </c:pt>
                <c:pt idx="6">
                  <c:v>16～</c:v>
                </c:pt>
              </c:strCache>
            </c:strRef>
          </c:cat>
          <c:val>
            <c:numRef>
              <c:f>演習問題1!$I$2:$I$8</c:f>
              <c:numCache>
                <c:formatCode>General</c:formatCode>
                <c:ptCount val="7"/>
                <c:pt idx="0">
                  <c:v>3</c:v>
                </c:pt>
                <c:pt idx="1">
                  <c:v>1</c:v>
                </c:pt>
                <c:pt idx="2">
                  <c:v>9</c:v>
                </c:pt>
                <c:pt idx="3">
                  <c:v>5</c:v>
                </c:pt>
                <c:pt idx="4">
                  <c:v>7</c:v>
                </c:pt>
                <c:pt idx="5">
                  <c:v>3</c:v>
                </c:pt>
                <c:pt idx="6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2727168"/>
        <c:axId val="92728704"/>
      </c:barChart>
      <c:catAx>
        <c:axId val="92727168"/>
        <c:scaling>
          <c:orientation val="minMax"/>
        </c:scaling>
        <c:delete val="0"/>
        <c:axPos val="b"/>
        <c:majorTickMark val="out"/>
        <c:minorTickMark val="none"/>
        <c:tickLblPos val="nextTo"/>
        <c:crossAx val="92728704"/>
        <c:crosses val="autoZero"/>
        <c:auto val="1"/>
        <c:lblAlgn val="ctr"/>
        <c:lblOffset val="100"/>
        <c:noMultiLvlLbl val="0"/>
      </c:catAx>
      <c:valAx>
        <c:axId val="92728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27271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ja-JP" altLang="en-US"/>
              <a:t>ヒストグラム</a:t>
            </a:r>
            <a:r>
              <a:rPr lang="en-US" altLang="ja-JP"/>
              <a:t>(USD-JPY)</a:t>
            </a:r>
          </a:p>
          <a:p>
            <a:pPr>
              <a:defRPr/>
            </a:pPr>
            <a:r>
              <a:rPr lang="en-US" altLang="ja-JP"/>
              <a:t>2013/5/9</a:t>
            </a:r>
            <a:r>
              <a:rPr lang="ja-JP" altLang="en-US"/>
              <a:t>～</a:t>
            </a:r>
            <a:r>
              <a:rPr lang="en-US" altLang="ja-JP"/>
              <a:t>6/6</a:t>
            </a:r>
            <a:endParaRPr lang="ja-JP" alt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頻度</c:v>
          </c:tx>
          <c:invertIfNegative val="0"/>
          <c:cat>
            <c:strRef>
              <c:f>'Hist-USD'!$A$2:$A$8</c:f>
              <c:strCache>
                <c:ptCount val="7"/>
                <c:pt idx="0">
                  <c:v>99</c:v>
                </c:pt>
                <c:pt idx="1">
                  <c:v>100</c:v>
                </c:pt>
                <c:pt idx="2">
                  <c:v>101</c:v>
                </c:pt>
                <c:pt idx="3">
                  <c:v>102</c:v>
                </c:pt>
                <c:pt idx="4">
                  <c:v>103</c:v>
                </c:pt>
                <c:pt idx="5">
                  <c:v>104</c:v>
                </c:pt>
                <c:pt idx="6">
                  <c:v>次の級</c:v>
                </c:pt>
              </c:strCache>
            </c:strRef>
          </c:cat>
          <c:val>
            <c:numRef>
              <c:f>'Hist-USD'!$B$2:$B$8</c:f>
              <c:numCache>
                <c:formatCode>General</c:formatCode>
                <c:ptCount val="7"/>
                <c:pt idx="0">
                  <c:v>0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7</c:v>
                </c:pt>
                <c:pt idx="5">
                  <c:v>2</c:v>
                </c:pt>
                <c:pt idx="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743104"/>
        <c:axId val="194598016"/>
      </c:barChart>
      <c:catAx>
        <c:axId val="195743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データ区間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94598016"/>
        <c:crosses val="autoZero"/>
        <c:auto val="1"/>
        <c:lblAlgn val="ctr"/>
        <c:lblOffset val="100"/>
        <c:noMultiLvlLbl val="0"/>
      </c:catAx>
      <c:valAx>
        <c:axId val="1945980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頻度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57431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335280</xdr:colOff>
      <xdr:row>1</xdr:row>
      <xdr:rowOff>76200</xdr:rowOff>
    </xdr:from>
    <xdr:to>
      <xdr:col>15</xdr:col>
      <xdr:colOff>30480</xdr:colOff>
      <xdr:row>17</xdr:row>
      <xdr:rowOff>137160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274320</xdr:colOff>
      <xdr:row>0</xdr:row>
      <xdr:rowOff>160020</xdr:rowOff>
    </xdr:from>
    <xdr:to>
      <xdr:col>9</xdr:col>
      <xdr:colOff>274320</xdr:colOff>
      <xdr:row>10</xdr:row>
      <xdr:rowOff>160020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60960</xdr:colOff>
      <xdr:row>2</xdr:row>
      <xdr:rowOff>76200</xdr:rowOff>
    </xdr:from>
    <xdr:to>
      <xdr:col>14</xdr:col>
      <xdr:colOff>563880</xdr:colOff>
      <xdr:row>18</xdr:row>
      <xdr:rowOff>137160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274320</xdr:colOff>
      <xdr:row>0</xdr:row>
      <xdr:rowOff>160020</xdr:rowOff>
    </xdr:from>
    <xdr:to>
      <xdr:col>9</xdr:col>
      <xdr:colOff>274320</xdr:colOff>
      <xdr:row>23</xdr:row>
      <xdr:rowOff>30480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stocks.finance.yahoo.co.jp/stocks/history/?code=USDJPY=X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workbookViewId="0">
      <selection activeCell="C1" sqref="C1"/>
    </sheetView>
  </sheetViews>
  <sheetFormatPr defaultRowHeight="13.2" x14ac:dyDescent="0.2"/>
  <cols>
    <col min="5" max="5" width="11.6640625" bestFit="1" customWidth="1"/>
  </cols>
  <sheetData>
    <row r="1" spans="1:6" x14ac:dyDescent="0.2">
      <c r="A1" t="s">
        <v>1</v>
      </c>
      <c r="B1" t="s">
        <v>0</v>
      </c>
      <c r="C1" s="7" t="s">
        <v>40</v>
      </c>
      <c r="E1" t="s">
        <v>2</v>
      </c>
      <c r="F1" t="s">
        <v>13</v>
      </c>
    </row>
    <row r="2" spans="1:6" x14ac:dyDescent="0.2">
      <c r="B2" s="1">
        <v>48.4</v>
      </c>
      <c r="C2" s="7">
        <v>45</v>
      </c>
      <c r="E2" t="s">
        <v>3</v>
      </c>
      <c r="F2">
        <f>COUNTIFS($B$2:$B$31,"&gt;=45",$B$2:$B$31,"&lt;50")</f>
        <v>2</v>
      </c>
    </row>
    <row r="3" spans="1:6" x14ac:dyDescent="0.2">
      <c r="B3" s="1">
        <v>49.5</v>
      </c>
      <c r="C3" s="7">
        <v>50</v>
      </c>
      <c r="E3" t="s">
        <v>4</v>
      </c>
      <c r="F3">
        <f>COUNTIFS($B$2:$B$31,"&gt;=50",$B$2:$B$31,"&lt;55")</f>
        <v>4</v>
      </c>
    </row>
    <row r="4" spans="1:6" x14ac:dyDescent="0.2">
      <c r="B4" s="1">
        <v>51.4</v>
      </c>
      <c r="C4" s="7">
        <v>55</v>
      </c>
      <c r="E4" t="s">
        <v>7</v>
      </c>
      <c r="F4">
        <f>COUNTIFS($B$2:$B$31,"&gt;=55",$B$2:$B$31,"&lt;60")</f>
        <v>7</v>
      </c>
    </row>
    <row r="5" spans="1:6" x14ac:dyDescent="0.2">
      <c r="B5" s="1">
        <v>51.8</v>
      </c>
      <c r="C5" s="7">
        <v>60</v>
      </c>
      <c r="E5" t="s">
        <v>5</v>
      </c>
      <c r="F5">
        <f>COUNTIFS($B$2:$B$31,"&gt;=60",$B$2:$B$31,"&lt;65")</f>
        <v>6</v>
      </c>
    </row>
    <row r="6" spans="1:6" x14ac:dyDescent="0.2">
      <c r="B6" s="1">
        <v>52.6</v>
      </c>
      <c r="C6" s="7">
        <v>65</v>
      </c>
      <c r="E6" t="s">
        <v>6</v>
      </c>
      <c r="F6">
        <f>COUNTIFS($B$2:$B$31,"&gt;=65",$B$2:$B$31,"&lt;70")</f>
        <v>4</v>
      </c>
    </row>
    <row r="7" spans="1:6" x14ac:dyDescent="0.2">
      <c r="B7" s="1">
        <v>53.6</v>
      </c>
      <c r="C7" s="7">
        <v>70</v>
      </c>
      <c r="E7" t="s">
        <v>8</v>
      </c>
      <c r="F7">
        <f>COUNTIFS($B$2:$B$31,"&gt;=70",$B$2:$B$31,"&lt;75")</f>
        <v>2</v>
      </c>
    </row>
    <row r="8" spans="1:6" x14ac:dyDescent="0.2">
      <c r="B8" s="1">
        <v>55.2</v>
      </c>
      <c r="C8" s="7">
        <v>75</v>
      </c>
      <c r="E8" t="s">
        <v>9</v>
      </c>
      <c r="F8">
        <f>COUNTIFS($B$2:$B$31,"&gt;=75",$B$2:$B$31,"&lt;80")</f>
        <v>2</v>
      </c>
    </row>
    <row r="9" spans="1:6" x14ac:dyDescent="0.2">
      <c r="B9" s="1">
        <v>56.5</v>
      </c>
      <c r="C9" s="7">
        <v>80</v>
      </c>
      <c r="E9" t="s">
        <v>10</v>
      </c>
      <c r="F9">
        <f>COUNTIFS($B$2:$B$31,"&gt;=80",$B$2:$B$31,"&lt;85")</f>
        <v>1</v>
      </c>
    </row>
    <row r="10" spans="1:6" x14ac:dyDescent="0.2">
      <c r="B10" s="1">
        <v>57.3</v>
      </c>
      <c r="C10" s="7">
        <v>85</v>
      </c>
      <c r="E10" t="s">
        <v>11</v>
      </c>
      <c r="F10">
        <f>COUNTIFS($B$2:$B$31,"&gt;=85",$B$2:$B$31,"&lt;90")</f>
        <v>1</v>
      </c>
    </row>
    <row r="11" spans="1:6" x14ac:dyDescent="0.2">
      <c r="B11" s="1">
        <v>57.6</v>
      </c>
      <c r="C11" s="7">
        <v>90</v>
      </c>
      <c r="E11" t="s">
        <v>12</v>
      </c>
      <c r="F11">
        <f>COUNTIFS($B$2:$B$31,"&gt;=90",$B$2:$B$31,"&lt;95")</f>
        <v>1</v>
      </c>
    </row>
    <row r="12" spans="1:6" x14ac:dyDescent="0.2">
      <c r="B12" s="1">
        <v>57.9</v>
      </c>
      <c r="E12" t="s">
        <v>14</v>
      </c>
      <c r="F12">
        <f>SUM(F2:F11)</f>
        <v>30</v>
      </c>
    </row>
    <row r="13" spans="1:6" x14ac:dyDescent="0.2">
      <c r="B13" s="1">
        <v>58</v>
      </c>
      <c r="E13" t="s">
        <v>22</v>
      </c>
      <c r="F13" s="1">
        <f>AVERAGE(B2:B31)</f>
        <v>63.82</v>
      </c>
    </row>
    <row r="14" spans="1:6" x14ac:dyDescent="0.2">
      <c r="B14" s="1">
        <v>58.5</v>
      </c>
      <c r="E14" t="s">
        <v>23</v>
      </c>
      <c r="F14" s="1">
        <f>MEDIAN(B2:B31)</f>
        <v>61.650000000000006</v>
      </c>
    </row>
    <row r="15" spans="1:6" x14ac:dyDescent="0.2">
      <c r="B15" s="1">
        <v>60.4</v>
      </c>
    </row>
    <row r="16" spans="1:6" x14ac:dyDescent="0.2">
      <c r="B16" s="1">
        <v>61.2</v>
      </c>
    </row>
    <row r="17" spans="2:2" x14ac:dyDescent="0.2">
      <c r="B17" s="1">
        <v>62.1</v>
      </c>
    </row>
    <row r="18" spans="2:2" x14ac:dyDescent="0.2">
      <c r="B18" s="1">
        <v>63</v>
      </c>
    </row>
    <row r="19" spans="2:2" ht="13.5" x14ac:dyDescent="0.15">
      <c r="B19" s="1">
        <v>63.3</v>
      </c>
    </row>
    <row r="20" spans="2:2" ht="13.5" x14ac:dyDescent="0.15">
      <c r="B20" s="1">
        <v>64.7</v>
      </c>
    </row>
    <row r="21" spans="2:2" ht="13.5" x14ac:dyDescent="0.15">
      <c r="B21" s="1">
        <v>65.099999999999994</v>
      </c>
    </row>
    <row r="22" spans="2:2" x14ac:dyDescent="0.2">
      <c r="B22" s="1">
        <v>66.400000000000006</v>
      </c>
    </row>
    <row r="23" spans="2:2" x14ac:dyDescent="0.2">
      <c r="B23" s="1">
        <v>68.3</v>
      </c>
    </row>
    <row r="24" spans="2:2" x14ac:dyDescent="0.2">
      <c r="B24" s="1">
        <v>68.8</v>
      </c>
    </row>
    <row r="25" spans="2:2" x14ac:dyDescent="0.2">
      <c r="B25" s="1">
        <v>71</v>
      </c>
    </row>
    <row r="26" spans="2:2" x14ac:dyDescent="0.2">
      <c r="B26" s="1">
        <v>72.099999999999994</v>
      </c>
    </row>
    <row r="27" spans="2:2" x14ac:dyDescent="0.2">
      <c r="B27" s="1">
        <v>76</v>
      </c>
    </row>
    <row r="28" spans="2:2" x14ac:dyDescent="0.2">
      <c r="B28" s="1">
        <v>79.400000000000006</v>
      </c>
    </row>
    <row r="29" spans="2:2" x14ac:dyDescent="0.2">
      <c r="B29" s="1">
        <v>82.7</v>
      </c>
    </row>
    <row r="30" spans="2:2" x14ac:dyDescent="0.2">
      <c r="B30" s="1">
        <v>89.6</v>
      </c>
    </row>
    <row r="31" spans="2:2" x14ac:dyDescent="0.2">
      <c r="B31" s="1">
        <v>92.2</v>
      </c>
    </row>
  </sheetData>
  <sortState ref="B2:B31">
    <sortCondition ref="B2:B31"/>
  </sortState>
  <phoneticPr fontId="1"/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C19" sqref="C19"/>
    </sheetView>
  </sheetViews>
  <sheetFormatPr defaultRowHeight="13.2" x14ac:dyDescent="0.2"/>
  <sheetData>
    <row r="1" spans="1:2" x14ac:dyDescent="0.2">
      <c r="A1" s="6" t="s">
        <v>37</v>
      </c>
      <c r="B1" s="6" t="s">
        <v>39</v>
      </c>
    </row>
    <row r="2" spans="1:2" x14ac:dyDescent="0.2">
      <c r="A2" s="3">
        <v>45</v>
      </c>
      <c r="B2" s="4">
        <v>0</v>
      </c>
    </row>
    <row r="3" spans="1:2" x14ac:dyDescent="0.2">
      <c r="A3" s="3">
        <v>50</v>
      </c>
      <c r="B3" s="4">
        <v>2</v>
      </c>
    </row>
    <row r="4" spans="1:2" x14ac:dyDescent="0.2">
      <c r="A4" s="3">
        <v>55</v>
      </c>
      <c r="B4" s="4">
        <v>4</v>
      </c>
    </row>
    <row r="5" spans="1:2" x14ac:dyDescent="0.2">
      <c r="A5" s="3">
        <v>60</v>
      </c>
      <c r="B5" s="4">
        <v>7</v>
      </c>
    </row>
    <row r="6" spans="1:2" x14ac:dyDescent="0.2">
      <c r="A6" s="3">
        <v>65</v>
      </c>
      <c r="B6" s="4">
        <v>6</v>
      </c>
    </row>
    <row r="7" spans="1:2" x14ac:dyDescent="0.2">
      <c r="A7" s="3">
        <v>70</v>
      </c>
      <c r="B7" s="4">
        <v>4</v>
      </c>
    </row>
    <row r="8" spans="1:2" x14ac:dyDescent="0.2">
      <c r="A8" s="3">
        <v>75</v>
      </c>
      <c r="B8" s="4">
        <v>2</v>
      </c>
    </row>
    <row r="9" spans="1:2" x14ac:dyDescent="0.2">
      <c r="A9" s="3">
        <v>80</v>
      </c>
      <c r="B9" s="4">
        <v>2</v>
      </c>
    </row>
    <row r="10" spans="1:2" x14ac:dyDescent="0.2">
      <c r="A10" s="3">
        <v>85</v>
      </c>
      <c r="B10" s="4">
        <v>1</v>
      </c>
    </row>
    <row r="11" spans="1:2" x14ac:dyDescent="0.2">
      <c r="A11" s="3">
        <v>90</v>
      </c>
      <c r="B11" s="4">
        <v>1</v>
      </c>
    </row>
    <row r="12" spans="1:2" ht="13.8" thickBot="1" x14ac:dyDescent="0.25">
      <c r="A12" s="5" t="s">
        <v>38</v>
      </c>
      <c r="B12" s="5">
        <v>1</v>
      </c>
    </row>
  </sheetData>
  <sortState ref="A2:A11">
    <sortCondition ref="A2"/>
  </sortState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1"/>
  <sheetViews>
    <sheetView topLeftCell="A12" workbookViewId="0">
      <selection activeCell="F13" sqref="F13"/>
    </sheetView>
  </sheetViews>
  <sheetFormatPr defaultRowHeight="13.2" x14ac:dyDescent="0.2"/>
  <cols>
    <col min="3" max="3" width="8.88671875" style="1"/>
    <col min="5" max="5" width="21.44140625" bestFit="1" customWidth="1"/>
  </cols>
  <sheetData>
    <row r="1" spans="2:9" x14ac:dyDescent="0.2">
      <c r="B1" t="s">
        <v>19</v>
      </c>
      <c r="C1" s="1" t="s">
        <v>15</v>
      </c>
      <c r="E1" t="s">
        <v>20</v>
      </c>
      <c r="F1" t="s">
        <v>16</v>
      </c>
      <c r="G1" t="s">
        <v>17</v>
      </c>
      <c r="H1" t="s">
        <v>21</v>
      </c>
      <c r="I1" t="s">
        <v>13</v>
      </c>
    </row>
    <row r="2" spans="2:9" x14ac:dyDescent="0.2">
      <c r="B2">
        <v>1</v>
      </c>
      <c r="C2" s="1">
        <v>4.0999999999999996</v>
      </c>
      <c r="F2">
        <v>4</v>
      </c>
      <c r="G2">
        <v>6</v>
      </c>
      <c r="H2" t="str">
        <f>F2&amp;"～"&amp;G2</f>
        <v>4～6</v>
      </c>
      <c r="I2">
        <f t="shared" ref="I2:I7" si="0">COUNTIFS(C$2:C$31,"&gt;="&amp;F2,C$2:C$31,"&lt;"&amp;G2)</f>
        <v>3</v>
      </c>
    </row>
    <row r="3" spans="2:9" x14ac:dyDescent="0.2">
      <c r="B3">
        <v>2</v>
      </c>
      <c r="C3" s="1">
        <v>5.5</v>
      </c>
      <c r="F3">
        <v>6</v>
      </c>
      <c r="G3">
        <v>8</v>
      </c>
      <c r="H3" t="str">
        <f t="shared" ref="H3:H7" si="1">F3&amp;"～"&amp;G3</f>
        <v>6～8</v>
      </c>
      <c r="I3">
        <f t="shared" si="0"/>
        <v>1</v>
      </c>
    </row>
    <row r="4" spans="2:9" x14ac:dyDescent="0.2">
      <c r="B4">
        <v>3</v>
      </c>
      <c r="C4" s="1">
        <v>5.6</v>
      </c>
      <c r="F4">
        <v>8</v>
      </c>
      <c r="G4">
        <v>10</v>
      </c>
      <c r="H4" t="str">
        <f t="shared" si="1"/>
        <v>8～10</v>
      </c>
      <c r="I4">
        <f t="shared" si="0"/>
        <v>9</v>
      </c>
    </row>
    <row r="5" spans="2:9" x14ac:dyDescent="0.2">
      <c r="B5">
        <v>4</v>
      </c>
      <c r="C5" s="1">
        <v>6.9</v>
      </c>
      <c r="F5">
        <v>10</v>
      </c>
      <c r="G5">
        <v>12</v>
      </c>
      <c r="H5" t="str">
        <f t="shared" si="1"/>
        <v>10～12</v>
      </c>
      <c r="I5">
        <f t="shared" si="0"/>
        <v>5</v>
      </c>
    </row>
    <row r="6" spans="2:9" x14ac:dyDescent="0.2">
      <c r="B6">
        <v>5</v>
      </c>
      <c r="C6" s="1">
        <v>8</v>
      </c>
      <c r="F6">
        <v>12</v>
      </c>
      <c r="G6">
        <v>14</v>
      </c>
      <c r="H6" t="str">
        <f t="shared" si="1"/>
        <v>12～14</v>
      </c>
      <c r="I6">
        <f t="shared" si="0"/>
        <v>7</v>
      </c>
    </row>
    <row r="7" spans="2:9" x14ac:dyDescent="0.2">
      <c r="B7">
        <v>6</v>
      </c>
      <c r="C7" s="1">
        <v>8.1</v>
      </c>
      <c r="F7">
        <v>14</v>
      </c>
      <c r="G7">
        <v>16</v>
      </c>
      <c r="H7" t="str">
        <f t="shared" si="1"/>
        <v>14～16</v>
      </c>
      <c r="I7">
        <f t="shared" si="0"/>
        <v>3</v>
      </c>
    </row>
    <row r="8" spans="2:9" x14ac:dyDescent="0.2">
      <c r="B8">
        <v>7</v>
      </c>
      <c r="C8" s="1">
        <v>8.1</v>
      </c>
      <c r="F8">
        <v>16</v>
      </c>
      <c r="G8" t="s">
        <v>18</v>
      </c>
      <c r="H8" t="str">
        <f>F8&amp;G8</f>
        <v>16～</v>
      </c>
      <c r="I8">
        <f>COUNTIF(C$2:C$31,"&gt;="&amp;F8)</f>
        <v>2</v>
      </c>
    </row>
    <row r="9" spans="2:9" x14ac:dyDescent="0.2">
      <c r="B9">
        <v>8</v>
      </c>
      <c r="C9" s="1">
        <v>8.4</v>
      </c>
      <c r="E9" t="s">
        <v>33</v>
      </c>
      <c r="F9" s="1">
        <f>MEDIAN(C2:C31)</f>
        <v>10.95</v>
      </c>
    </row>
    <row r="10" spans="2:9" x14ac:dyDescent="0.2">
      <c r="B10">
        <v>9</v>
      </c>
      <c r="C10" s="1">
        <v>8.4</v>
      </c>
      <c r="E10" t="s">
        <v>22</v>
      </c>
      <c r="F10" s="1">
        <f>AVERAGE(C2:C31)</f>
        <v>10.666666666666668</v>
      </c>
    </row>
    <row r="11" spans="2:9" x14ac:dyDescent="0.2">
      <c r="B11">
        <v>10</v>
      </c>
      <c r="C11" s="1">
        <v>8.6</v>
      </c>
      <c r="E11" t="s">
        <v>34</v>
      </c>
      <c r="F11" s="1">
        <f>MEDIAN(C2:C16)</f>
        <v>8.4</v>
      </c>
    </row>
    <row r="12" spans="2:9" x14ac:dyDescent="0.2">
      <c r="B12">
        <v>11</v>
      </c>
      <c r="C12" s="1">
        <v>8.9</v>
      </c>
      <c r="E12" t="s">
        <v>35</v>
      </c>
      <c r="F12" s="1">
        <f>MEDIAN(C17:C31)</f>
        <v>12.8</v>
      </c>
    </row>
    <row r="13" spans="2:9" x14ac:dyDescent="0.2">
      <c r="B13">
        <v>12</v>
      </c>
      <c r="C13" s="1">
        <v>9.3000000000000007</v>
      </c>
      <c r="E13" t="s">
        <v>36</v>
      </c>
      <c r="F13">
        <f>(F12-F11)/2</f>
        <v>2.2000000000000002</v>
      </c>
    </row>
    <row r="14" spans="2:9" x14ac:dyDescent="0.2">
      <c r="B14">
        <v>13</v>
      </c>
      <c r="C14" s="1">
        <v>9.5</v>
      </c>
    </row>
    <row r="15" spans="2:9" x14ac:dyDescent="0.2">
      <c r="B15">
        <v>14</v>
      </c>
      <c r="C15" s="1">
        <v>10.6</v>
      </c>
    </row>
    <row r="16" spans="2:9" x14ac:dyDescent="0.2">
      <c r="B16" s="2">
        <v>15</v>
      </c>
      <c r="C16" s="1">
        <v>10.7</v>
      </c>
    </row>
    <row r="17" spans="2:3" x14ac:dyDescent="0.2">
      <c r="B17" s="2">
        <v>16</v>
      </c>
      <c r="C17" s="1">
        <v>11.2</v>
      </c>
    </row>
    <row r="18" spans="2:3" x14ac:dyDescent="0.2">
      <c r="B18">
        <v>17</v>
      </c>
      <c r="C18" s="1">
        <v>11.5</v>
      </c>
    </row>
    <row r="19" spans="2:3" x14ac:dyDescent="0.2">
      <c r="B19">
        <v>18</v>
      </c>
      <c r="C19" s="1">
        <v>11.6</v>
      </c>
    </row>
    <row r="20" spans="2:3" x14ac:dyDescent="0.2">
      <c r="B20">
        <v>19</v>
      </c>
      <c r="C20" s="1">
        <v>12.2</v>
      </c>
    </row>
    <row r="21" spans="2:3" x14ac:dyDescent="0.2">
      <c r="B21">
        <v>20</v>
      </c>
      <c r="C21" s="1">
        <v>12.4</v>
      </c>
    </row>
    <row r="22" spans="2:3" x14ac:dyDescent="0.2">
      <c r="B22">
        <v>21</v>
      </c>
      <c r="C22" s="1">
        <v>12.4</v>
      </c>
    </row>
    <row r="23" spans="2:3" x14ac:dyDescent="0.2">
      <c r="B23">
        <v>22</v>
      </c>
      <c r="C23" s="1">
        <v>12.8</v>
      </c>
    </row>
    <row r="24" spans="2:3" x14ac:dyDescent="0.2">
      <c r="B24">
        <v>23</v>
      </c>
      <c r="C24" s="1">
        <v>12.8</v>
      </c>
    </row>
    <row r="25" spans="2:3" x14ac:dyDescent="0.2">
      <c r="B25">
        <v>24</v>
      </c>
      <c r="C25" s="1">
        <v>13</v>
      </c>
    </row>
    <row r="26" spans="2:3" x14ac:dyDescent="0.2">
      <c r="B26">
        <v>25</v>
      </c>
      <c r="C26" s="1">
        <v>13.3</v>
      </c>
    </row>
    <row r="27" spans="2:3" x14ac:dyDescent="0.2">
      <c r="B27">
        <v>26</v>
      </c>
      <c r="C27" s="1">
        <v>14.1</v>
      </c>
    </row>
    <row r="28" spans="2:3" x14ac:dyDescent="0.2">
      <c r="B28">
        <v>27</v>
      </c>
      <c r="C28" s="1">
        <v>14.7</v>
      </c>
    </row>
    <row r="29" spans="2:3" x14ac:dyDescent="0.2">
      <c r="B29">
        <v>28</v>
      </c>
      <c r="C29" s="1">
        <v>15.3</v>
      </c>
    </row>
    <row r="30" spans="2:3" ht="13.5" x14ac:dyDescent="0.15">
      <c r="B30">
        <v>29</v>
      </c>
      <c r="C30" s="1">
        <v>16</v>
      </c>
    </row>
    <row r="31" spans="2:3" ht="13.5" x14ac:dyDescent="0.15">
      <c r="B31">
        <v>30</v>
      </c>
      <c r="C31" s="1">
        <v>16</v>
      </c>
    </row>
  </sheetData>
  <phoneticPr fontId="1"/>
  <pageMargins left="0.7" right="0.7" top="0.75" bottom="0.75" header="0.3" footer="0.3"/>
  <pageSetup paperSize="9"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A16" sqref="A16"/>
    </sheetView>
  </sheetViews>
  <sheetFormatPr defaultRowHeight="13.2" x14ac:dyDescent="0.2"/>
  <cols>
    <col min="2" max="2" width="10.33203125" customWidth="1"/>
    <col min="3" max="3" width="11.21875" bestFit="1" customWidth="1"/>
  </cols>
  <sheetData>
    <row r="1" spans="1:6" x14ac:dyDescent="0.2">
      <c r="A1" t="s">
        <v>25</v>
      </c>
      <c r="B1" t="s">
        <v>24</v>
      </c>
      <c r="C1" t="s">
        <v>26</v>
      </c>
      <c r="D1" t="s">
        <v>27</v>
      </c>
      <c r="E1" t="s">
        <v>30</v>
      </c>
      <c r="F1" t="s">
        <v>28</v>
      </c>
    </row>
    <row r="2" spans="1:6" x14ac:dyDescent="0.2">
      <c r="A2">
        <v>1</v>
      </c>
      <c r="B2">
        <v>26</v>
      </c>
      <c r="C2">
        <f>B2-$B$13</f>
        <v>2.1999999999999993</v>
      </c>
      <c r="D2">
        <f>C2*C2</f>
        <v>4.8399999999999972</v>
      </c>
      <c r="E2">
        <f>COUNT(B2:B11)</f>
        <v>10</v>
      </c>
      <c r="F2">
        <f>B2*B2</f>
        <v>676</v>
      </c>
    </row>
    <row r="3" spans="1:6" x14ac:dyDescent="0.2">
      <c r="A3">
        <v>2</v>
      </c>
      <c r="B3">
        <v>18</v>
      </c>
      <c r="C3">
        <f t="shared" ref="C3:C11" si="0">B3-$B$13</f>
        <v>-5.8000000000000007</v>
      </c>
      <c r="D3">
        <f t="shared" ref="D3:D11" si="1">C3*C3</f>
        <v>33.640000000000008</v>
      </c>
      <c r="F3">
        <f t="shared" ref="F3:F11" si="2">B3*B3</f>
        <v>324</v>
      </c>
    </row>
    <row r="4" spans="1:6" x14ac:dyDescent="0.2">
      <c r="A4">
        <v>3</v>
      </c>
      <c r="B4">
        <v>23</v>
      </c>
      <c r="C4">
        <f t="shared" si="0"/>
        <v>-0.80000000000000071</v>
      </c>
      <c r="D4">
        <f t="shared" si="1"/>
        <v>0.64000000000000112</v>
      </c>
      <c r="F4">
        <f t="shared" si="2"/>
        <v>529</v>
      </c>
    </row>
    <row r="5" spans="1:6" x14ac:dyDescent="0.2">
      <c r="A5">
        <v>4</v>
      </c>
      <c r="B5">
        <v>25</v>
      </c>
      <c r="C5">
        <f t="shared" si="0"/>
        <v>1.1999999999999993</v>
      </c>
      <c r="D5">
        <f t="shared" si="1"/>
        <v>1.4399999999999984</v>
      </c>
      <c r="F5">
        <f t="shared" si="2"/>
        <v>625</v>
      </c>
    </row>
    <row r="6" spans="1:6" x14ac:dyDescent="0.2">
      <c r="A6">
        <v>5</v>
      </c>
      <c r="B6">
        <v>29</v>
      </c>
      <c r="C6">
        <f t="shared" si="0"/>
        <v>5.1999999999999993</v>
      </c>
      <c r="D6">
        <f t="shared" si="1"/>
        <v>27.039999999999992</v>
      </c>
      <c r="F6">
        <f t="shared" si="2"/>
        <v>841</v>
      </c>
    </row>
    <row r="7" spans="1:6" x14ac:dyDescent="0.2">
      <c r="A7">
        <v>6</v>
      </c>
      <c r="B7">
        <v>27</v>
      </c>
      <c r="C7">
        <f t="shared" si="0"/>
        <v>3.1999999999999993</v>
      </c>
      <c r="D7">
        <f t="shared" si="1"/>
        <v>10.239999999999995</v>
      </c>
      <c r="F7">
        <f t="shared" si="2"/>
        <v>729</v>
      </c>
    </row>
    <row r="8" spans="1:6" x14ac:dyDescent="0.2">
      <c r="A8">
        <v>7</v>
      </c>
      <c r="B8">
        <v>23</v>
      </c>
      <c r="C8">
        <f t="shared" si="0"/>
        <v>-0.80000000000000071</v>
      </c>
      <c r="D8">
        <f t="shared" si="1"/>
        <v>0.64000000000000112</v>
      </c>
      <c r="F8">
        <f t="shared" si="2"/>
        <v>529</v>
      </c>
    </row>
    <row r="9" spans="1:6" x14ac:dyDescent="0.2">
      <c r="A9">
        <v>8</v>
      </c>
      <c r="B9">
        <v>24</v>
      </c>
      <c r="C9">
        <f t="shared" si="0"/>
        <v>0.19999999999999929</v>
      </c>
      <c r="D9">
        <f t="shared" si="1"/>
        <v>3.9999999999999716E-2</v>
      </c>
      <c r="F9">
        <f t="shared" si="2"/>
        <v>576</v>
      </c>
    </row>
    <row r="10" spans="1:6" x14ac:dyDescent="0.2">
      <c r="A10">
        <v>9</v>
      </c>
      <c r="B10">
        <v>23</v>
      </c>
      <c r="C10">
        <f t="shared" si="0"/>
        <v>-0.80000000000000071</v>
      </c>
      <c r="D10">
        <f t="shared" si="1"/>
        <v>0.64000000000000112</v>
      </c>
      <c r="F10">
        <f t="shared" si="2"/>
        <v>529</v>
      </c>
    </row>
    <row r="11" spans="1:6" x14ac:dyDescent="0.2">
      <c r="A11">
        <v>10</v>
      </c>
      <c r="B11">
        <v>20</v>
      </c>
      <c r="C11">
        <f t="shared" si="0"/>
        <v>-3.8000000000000007</v>
      </c>
      <c r="D11">
        <f t="shared" si="1"/>
        <v>14.440000000000005</v>
      </c>
      <c r="F11">
        <f t="shared" si="2"/>
        <v>400</v>
      </c>
    </row>
    <row r="12" spans="1:6" x14ac:dyDescent="0.2">
      <c r="A12" t="s">
        <v>14</v>
      </c>
      <c r="B12">
        <f>SUM(B2:B11)</f>
        <v>238</v>
      </c>
      <c r="D12">
        <f>SUM(D2:D11)</f>
        <v>93.6</v>
      </c>
      <c r="F12">
        <f>SUM(F2:F11)</f>
        <v>5758</v>
      </c>
    </row>
    <row r="13" spans="1:6" x14ac:dyDescent="0.2">
      <c r="A13" t="s">
        <v>22</v>
      </c>
      <c r="B13">
        <f>AVERAGE(B2:B11)</f>
        <v>23.8</v>
      </c>
      <c r="C13" t="s">
        <v>29</v>
      </c>
      <c r="D13">
        <f>AVERAGE(D2:D11)</f>
        <v>9.36</v>
      </c>
      <c r="F13">
        <f>(F12-$E$2*B13*B13)/$E$2</f>
        <v>9.3599999999999461</v>
      </c>
    </row>
    <row r="14" spans="1:6" x14ac:dyDescent="0.2">
      <c r="C14" t="s">
        <v>31</v>
      </c>
      <c r="D14">
        <f>SQRT(D13)</f>
        <v>3.0594117081556709</v>
      </c>
    </row>
    <row r="15" spans="1:6" x14ac:dyDescent="0.2">
      <c r="B15" t="s">
        <v>32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topLeftCell="A3" workbookViewId="0">
      <selection activeCell="E2" sqref="E2"/>
    </sheetView>
  </sheetViews>
  <sheetFormatPr defaultRowHeight="13.2" x14ac:dyDescent="0.2"/>
  <cols>
    <col min="1" max="1" width="16.44140625" customWidth="1"/>
  </cols>
  <sheetData>
    <row r="1" spans="1:7" ht="14.25" thickBot="1" x14ac:dyDescent="0.2">
      <c r="A1" s="8" t="s">
        <v>41</v>
      </c>
    </row>
    <row r="2" spans="1:7" ht="15.6" thickBot="1" x14ac:dyDescent="0.25">
      <c r="A2" s="9" t="s">
        <v>42</v>
      </c>
      <c r="B2" s="9" t="s">
        <v>43</v>
      </c>
      <c r="C2" s="9" t="s">
        <v>44</v>
      </c>
      <c r="D2" s="9" t="s">
        <v>45</v>
      </c>
      <c r="E2" s="9" t="s">
        <v>46</v>
      </c>
      <c r="G2" s="13" t="s">
        <v>47</v>
      </c>
    </row>
    <row r="3" spans="1:7" ht="15.6" thickBot="1" x14ac:dyDescent="0.25">
      <c r="A3" s="10">
        <v>41403</v>
      </c>
      <c r="B3" s="11">
        <v>98.99</v>
      </c>
      <c r="C3" s="11">
        <v>100.79</v>
      </c>
      <c r="D3" s="11">
        <v>98.62</v>
      </c>
      <c r="E3" s="11">
        <v>100.59</v>
      </c>
      <c r="G3" s="12">
        <v>99</v>
      </c>
    </row>
    <row r="4" spans="1:7" ht="15.6" thickBot="1" x14ac:dyDescent="0.25">
      <c r="A4" s="10">
        <v>41404</v>
      </c>
      <c r="B4" s="11">
        <v>100.56</v>
      </c>
      <c r="C4" s="11">
        <v>101.98</v>
      </c>
      <c r="D4" s="11">
        <v>100.52</v>
      </c>
      <c r="E4" s="11">
        <v>101.58</v>
      </c>
      <c r="G4" s="12">
        <v>100</v>
      </c>
    </row>
    <row r="5" spans="1:7" ht="15.6" thickBot="1" x14ac:dyDescent="0.25">
      <c r="A5" s="10">
        <v>41407</v>
      </c>
      <c r="B5" s="11">
        <v>101.84</v>
      </c>
      <c r="C5" s="11">
        <v>102.14</v>
      </c>
      <c r="D5" s="11">
        <v>101.49</v>
      </c>
      <c r="E5" s="11">
        <v>101.82</v>
      </c>
      <c r="G5" s="12">
        <v>101</v>
      </c>
    </row>
    <row r="6" spans="1:7" ht="15.6" thickBot="1" x14ac:dyDescent="0.25">
      <c r="A6" s="10">
        <v>41408</v>
      </c>
      <c r="B6" s="11">
        <v>101.79</v>
      </c>
      <c r="C6" s="11">
        <v>102.4</v>
      </c>
      <c r="D6" s="11">
        <v>101.24</v>
      </c>
      <c r="E6" s="11">
        <v>102.35</v>
      </c>
      <c r="G6" s="12">
        <v>102</v>
      </c>
    </row>
    <row r="7" spans="1:7" ht="15.6" thickBot="1" x14ac:dyDescent="0.25">
      <c r="A7" s="10">
        <v>41409</v>
      </c>
      <c r="B7" s="11">
        <v>102.34</v>
      </c>
      <c r="C7" s="11">
        <v>102.76</v>
      </c>
      <c r="D7" s="11">
        <v>101.86</v>
      </c>
      <c r="E7" s="11">
        <v>102.23</v>
      </c>
      <c r="G7" s="12">
        <v>103</v>
      </c>
    </row>
    <row r="8" spans="1:7" ht="15.6" thickBot="1" x14ac:dyDescent="0.25">
      <c r="A8" s="10">
        <v>41410</v>
      </c>
      <c r="B8" s="11">
        <v>102.21</v>
      </c>
      <c r="C8" s="11">
        <v>102.68</v>
      </c>
      <c r="D8" s="11">
        <v>101.82</v>
      </c>
      <c r="E8" s="11">
        <v>102.24</v>
      </c>
      <c r="G8" s="12">
        <v>104</v>
      </c>
    </row>
    <row r="9" spans="1:7" ht="15.6" thickBot="1" x14ac:dyDescent="0.25">
      <c r="A9" s="10">
        <v>41411</v>
      </c>
      <c r="B9" s="11">
        <v>102.23</v>
      </c>
      <c r="C9" s="11">
        <v>103.3</v>
      </c>
      <c r="D9" s="11">
        <v>102.05</v>
      </c>
      <c r="E9" s="11">
        <v>103.18</v>
      </c>
    </row>
    <row r="10" spans="1:7" ht="15.6" thickBot="1" x14ac:dyDescent="0.25">
      <c r="A10" s="10">
        <v>41414</v>
      </c>
      <c r="B10" s="11">
        <v>102.94</v>
      </c>
      <c r="C10" s="11">
        <v>103.09</v>
      </c>
      <c r="D10" s="11">
        <v>102.16</v>
      </c>
      <c r="E10" s="11">
        <v>102.26</v>
      </c>
    </row>
    <row r="11" spans="1:7" ht="15.6" thickBot="1" x14ac:dyDescent="0.25">
      <c r="A11" s="10">
        <v>41415</v>
      </c>
      <c r="B11" s="11">
        <v>102.24</v>
      </c>
      <c r="C11" s="11">
        <v>102.88</v>
      </c>
      <c r="D11" s="11">
        <v>102.06</v>
      </c>
      <c r="E11" s="11">
        <v>102.46</v>
      </c>
    </row>
    <row r="12" spans="1:7" ht="15.6" thickBot="1" x14ac:dyDescent="0.25">
      <c r="A12" s="10">
        <v>41416</v>
      </c>
      <c r="B12" s="11">
        <v>102.47</v>
      </c>
      <c r="C12" s="11">
        <v>103.73</v>
      </c>
      <c r="D12" s="11">
        <v>102.33</v>
      </c>
      <c r="E12" s="11">
        <v>103.15</v>
      </c>
    </row>
    <row r="13" spans="1:7" ht="15.6" thickBot="1" x14ac:dyDescent="0.25">
      <c r="A13" s="10">
        <v>41417</v>
      </c>
      <c r="B13" s="11">
        <v>103.13</v>
      </c>
      <c r="C13" s="11">
        <v>103.56</v>
      </c>
      <c r="D13" s="11">
        <v>100.82</v>
      </c>
      <c r="E13" s="11">
        <v>102.01</v>
      </c>
    </row>
    <row r="14" spans="1:7" ht="15.6" thickBot="1" x14ac:dyDescent="0.25">
      <c r="A14" s="10">
        <v>41418</v>
      </c>
      <c r="B14" s="11">
        <v>102.01</v>
      </c>
      <c r="C14" s="11">
        <v>102.58</v>
      </c>
      <c r="D14" s="11">
        <v>100.68</v>
      </c>
      <c r="E14" s="11">
        <v>101.27</v>
      </c>
    </row>
    <row r="15" spans="1:7" ht="15.6" thickBot="1" x14ac:dyDescent="0.25">
      <c r="A15" s="10">
        <v>41421</v>
      </c>
      <c r="B15" s="11">
        <v>101.3</v>
      </c>
      <c r="C15" s="11">
        <v>101.66</v>
      </c>
      <c r="D15" s="11">
        <v>100.72</v>
      </c>
      <c r="E15" s="11">
        <v>100.93</v>
      </c>
    </row>
    <row r="16" spans="1:7" ht="15.6" thickBot="1" x14ac:dyDescent="0.25">
      <c r="A16" s="10">
        <v>41422</v>
      </c>
      <c r="B16" s="11">
        <v>100.93</v>
      </c>
      <c r="C16" s="11">
        <v>102.5</v>
      </c>
      <c r="D16" s="11">
        <v>100.9</v>
      </c>
      <c r="E16" s="11">
        <v>102.36</v>
      </c>
    </row>
    <row r="17" spans="1:5" ht="15.6" thickBot="1" x14ac:dyDescent="0.25">
      <c r="A17" s="10">
        <v>41423</v>
      </c>
      <c r="B17" s="11">
        <v>102.34</v>
      </c>
      <c r="C17" s="11">
        <v>102.52</v>
      </c>
      <c r="D17" s="11">
        <v>100.71</v>
      </c>
      <c r="E17" s="11">
        <v>101.13</v>
      </c>
    </row>
    <row r="18" spans="1:5" ht="15.6" thickBot="1" x14ac:dyDescent="0.25">
      <c r="A18" s="10">
        <v>41424</v>
      </c>
      <c r="B18" s="11">
        <v>101.13</v>
      </c>
      <c r="C18" s="11">
        <v>101.8</v>
      </c>
      <c r="D18" s="11">
        <v>100.45</v>
      </c>
      <c r="E18" s="11">
        <v>100.72</v>
      </c>
    </row>
    <row r="19" spans="1:5" ht="15.6" thickBot="1" x14ac:dyDescent="0.25">
      <c r="A19" s="10">
        <v>41425</v>
      </c>
      <c r="B19" s="11">
        <v>100.71</v>
      </c>
      <c r="C19" s="11">
        <v>101.27</v>
      </c>
      <c r="D19" s="11">
        <v>100.23</v>
      </c>
      <c r="E19" s="11">
        <v>100.46</v>
      </c>
    </row>
    <row r="20" spans="1:5" ht="15.6" thickBot="1" x14ac:dyDescent="0.25">
      <c r="A20" s="10">
        <v>41428</v>
      </c>
      <c r="B20" s="11">
        <v>100.35</v>
      </c>
      <c r="C20" s="11">
        <v>100.72</v>
      </c>
      <c r="D20" s="11">
        <v>98.86</v>
      </c>
      <c r="E20" s="11">
        <v>99.51</v>
      </c>
    </row>
    <row r="21" spans="1:5" ht="15.6" thickBot="1" x14ac:dyDescent="0.25">
      <c r="A21" s="10">
        <v>41429</v>
      </c>
      <c r="B21" s="11">
        <v>99.52</v>
      </c>
      <c r="C21" s="11">
        <v>100.41</v>
      </c>
      <c r="D21" s="11">
        <v>99.3</v>
      </c>
      <c r="E21" s="11">
        <v>100</v>
      </c>
    </row>
    <row r="22" spans="1:5" ht="15.6" thickBot="1" x14ac:dyDescent="0.25">
      <c r="A22" s="10">
        <v>41430</v>
      </c>
      <c r="B22" s="11">
        <v>100</v>
      </c>
      <c r="C22" s="11">
        <v>100.43</v>
      </c>
      <c r="D22" s="11">
        <v>98.95</v>
      </c>
      <c r="E22" s="11">
        <v>99.06</v>
      </c>
    </row>
  </sheetData>
  <sortState ref="A3:E22">
    <sortCondition ref="A3"/>
  </sortState>
  <phoneticPr fontId="1"/>
  <hyperlinks>
    <hyperlink ref="A1" r:id="rId1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tabSelected="1" workbookViewId="0">
      <selection activeCell="J13" sqref="J13"/>
    </sheetView>
  </sheetViews>
  <sheetFormatPr defaultRowHeight="13.2" x14ac:dyDescent="0.2"/>
  <sheetData>
    <row r="1" spans="1:2" x14ac:dyDescent="0.2">
      <c r="A1" s="6" t="s">
        <v>37</v>
      </c>
      <c r="B1" s="6" t="s">
        <v>39</v>
      </c>
    </row>
    <row r="2" spans="1:2" x14ac:dyDescent="0.2">
      <c r="A2" s="3">
        <v>99</v>
      </c>
      <c r="B2" s="4">
        <v>0</v>
      </c>
    </row>
    <row r="3" spans="1:2" x14ac:dyDescent="0.2">
      <c r="A3" s="3">
        <v>100</v>
      </c>
      <c r="B3" s="4">
        <v>3</v>
      </c>
    </row>
    <row r="4" spans="1:2" x14ac:dyDescent="0.2">
      <c r="A4" s="3">
        <v>101</v>
      </c>
      <c r="B4" s="4">
        <v>4</v>
      </c>
    </row>
    <row r="5" spans="1:2" x14ac:dyDescent="0.2">
      <c r="A5" s="3">
        <v>102</v>
      </c>
      <c r="B5" s="4">
        <v>4</v>
      </c>
    </row>
    <row r="6" spans="1:2" x14ac:dyDescent="0.2">
      <c r="A6" s="3">
        <v>103</v>
      </c>
      <c r="B6" s="4">
        <v>7</v>
      </c>
    </row>
    <row r="7" spans="1:2" x14ac:dyDescent="0.2">
      <c r="A7" s="3">
        <v>104</v>
      </c>
      <c r="B7" s="4">
        <v>2</v>
      </c>
    </row>
    <row r="8" spans="1:2" ht="13.8" thickBot="1" x14ac:dyDescent="0.25">
      <c r="A8" s="5" t="s">
        <v>38</v>
      </c>
      <c r="B8" s="5">
        <v>0</v>
      </c>
    </row>
  </sheetData>
  <sortState ref="A2:A7">
    <sortCondition ref="A2"/>
  </sortState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30人体重データ</vt:lpstr>
      <vt:lpstr>分析ツールによる生成結果</vt:lpstr>
      <vt:lpstr>演習問題1</vt:lpstr>
      <vt:lpstr>p.5</vt:lpstr>
      <vt:lpstr>USD</vt:lpstr>
      <vt:lpstr>Hist-USD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Akihiko SHIRAI</dc:creator>
  <cp:lastModifiedBy>Akihiko SHIRAI</cp:lastModifiedBy>
  <dcterms:created xsi:type="dcterms:W3CDTF">2013-06-06T01:40:21Z</dcterms:created>
  <dcterms:modified xsi:type="dcterms:W3CDTF">2013-06-06T12:41:47Z</dcterms:modified>
</cp:coreProperties>
</file>