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/>
  <mc:AlternateContent xmlns:mc="http://schemas.openxmlformats.org/markup-compatibility/2006">
    <mc:Choice Requires="x15">
      <x15ac:absPath xmlns:x15ac="http://schemas.microsoft.com/office/spreadsheetml/2010/11/ac" url="/Users/kaitlinrouse/Desktop/"/>
    </mc:Choice>
  </mc:AlternateContent>
  <xr:revisionPtr revIDLastSave="0" documentId="8_{3D8FD583-A154-624B-A285-2AA7EB17F22A}" xr6:coauthVersionLast="45" xr6:coauthVersionMax="45" xr10:uidLastSave="{00000000-0000-0000-0000-000000000000}"/>
  <bookViews>
    <workbookView xWindow="0" yWindow="460" windowWidth="28800" windowHeight="16120" xr2:uid="{00000000-000D-0000-FFFF-FFFF00000000}"/>
  </bookViews>
  <sheets>
    <sheet name="Original" sheetId="1" r:id="rId1"/>
    <sheet name="Cleaned up" sheetId="2" r:id="rId2"/>
    <sheet name="Table" sheetId="3" r:id="rId3"/>
    <sheet name="Totals over time" sheetId="4" r:id="rId4"/>
    <sheet name="Sum of Gross Sale" sheetId="9" r:id="rId5"/>
    <sheet name="Trade Sundays &amp; Gross Sale" sheetId="7" r:id="rId6"/>
    <sheet name="Trade Sundays &amp; Gross by Month" sheetId="8" r:id="rId7"/>
    <sheet name="Data Analysis" sheetId="6" r:id="rId8"/>
  </sheets>
  <calcPr calcId="191028"/>
  <pivotCaches>
    <pivotCache cacheId="5" r:id="rId9"/>
    <pivotCache cacheId="6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7" l="1"/>
  <c r="C12" i="7"/>
  <c r="C18" i="7"/>
  <c r="C19" i="7" l="1"/>
  <c r="E14" i="8"/>
  <c r="E10" i="8"/>
  <c r="E6" i="8"/>
  <c r="E7" i="8"/>
  <c r="E13" i="8"/>
  <c r="E9" i="8"/>
  <c r="E5" i="8"/>
  <c r="E16" i="8"/>
  <c r="E12" i="8"/>
  <c r="E8" i="8"/>
  <c r="E11" i="8"/>
  <c r="E15" i="8"/>
  <c r="E17" i="8" l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D364" i="3"/>
  <c r="G363" i="3"/>
  <c r="E363" i="3"/>
  <c r="H362" i="3"/>
  <c r="F362" i="3"/>
  <c r="B362" i="3"/>
  <c r="D362" i="3" s="1"/>
  <c r="H361" i="3"/>
  <c r="F361" i="3"/>
  <c r="B361" i="3"/>
  <c r="D361" i="3" s="1"/>
  <c r="H360" i="3"/>
  <c r="F360" i="3"/>
  <c r="B360" i="3"/>
  <c r="D360" i="3" s="1"/>
  <c r="H359" i="3"/>
  <c r="F359" i="3"/>
  <c r="B359" i="3"/>
  <c r="D359" i="3" s="1"/>
  <c r="H358" i="3"/>
  <c r="F358" i="3"/>
  <c r="B358" i="3"/>
  <c r="D358" i="3" s="1"/>
  <c r="H357" i="3"/>
  <c r="F357" i="3"/>
  <c r="B357" i="3"/>
  <c r="D357" i="3" s="1"/>
  <c r="H356" i="3"/>
  <c r="F356" i="3"/>
  <c r="B356" i="3"/>
  <c r="D356" i="3" s="1"/>
  <c r="H355" i="3"/>
  <c r="F355" i="3"/>
  <c r="B355" i="3"/>
  <c r="D355" i="3" s="1"/>
  <c r="H354" i="3"/>
  <c r="F354" i="3"/>
  <c r="B354" i="3"/>
  <c r="D354" i="3" s="1"/>
  <c r="H353" i="3"/>
  <c r="F353" i="3"/>
  <c r="B353" i="3"/>
  <c r="D353" i="3" s="1"/>
  <c r="H352" i="3"/>
  <c r="F352" i="3"/>
  <c r="B352" i="3"/>
  <c r="D352" i="3" s="1"/>
  <c r="H351" i="3"/>
  <c r="F351" i="3"/>
  <c r="B351" i="3"/>
  <c r="D351" i="3" s="1"/>
  <c r="H350" i="3"/>
  <c r="F350" i="3"/>
  <c r="B350" i="3"/>
  <c r="D350" i="3" s="1"/>
  <c r="H349" i="3"/>
  <c r="F349" i="3"/>
  <c r="B349" i="3"/>
  <c r="D349" i="3" s="1"/>
  <c r="H348" i="3"/>
  <c r="F348" i="3"/>
  <c r="B348" i="3"/>
  <c r="D348" i="3" s="1"/>
  <c r="H347" i="3"/>
  <c r="F347" i="3"/>
  <c r="B347" i="3"/>
  <c r="D347" i="3" s="1"/>
  <c r="H346" i="3"/>
  <c r="F346" i="3"/>
  <c r="B346" i="3"/>
  <c r="D346" i="3" s="1"/>
  <c r="H345" i="3"/>
  <c r="F345" i="3"/>
  <c r="B345" i="3"/>
  <c r="D345" i="3" s="1"/>
  <c r="H344" i="3"/>
  <c r="F344" i="3"/>
  <c r="B344" i="3"/>
  <c r="D344" i="3" s="1"/>
  <c r="H343" i="3"/>
  <c r="F343" i="3"/>
  <c r="B343" i="3"/>
  <c r="D343" i="3" s="1"/>
  <c r="H342" i="3"/>
  <c r="F342" i="3"/>
  <c r="B342" i="3"/>
  <c r="D342" i="3" s="1"/>
  <c r="H341" i="3"/>
  <c r="F341" i="3"/>
  <c r="B341" i="3"/>
  <c r="D341" i="3" s="1"/>
  <c r="H340" i="3"/>
  <c r="F340" i="3"/>
  <c r="B340" i="3"/>
  <c r="D340" i="3" s="1"/>
  <c r="H339" i="3"/>
  <c r="F339" i="3"/>
  <c r="B339" i="3"/>
  <c r="D339" i="3" s="1"/>
  <c r="H338" i="3"/>
  <c r="F338" i="3"/>
  <c r="B338" i="3"/>
  <c r="D338" i="3" s="1"/>
  <c r="H337" i="3"/>
  <c r="F337" i="3"/>
  <c r="B337" i="3"/>
  <c r="D337" i="3" s="1"/>
  <c r="H336" i="3"/>
  <c r="F336" i="3"/>
  <c r="B336" i="3"/>
  <c r="D336" i="3" s="1"/>
  <c r="H335" i="3"/>
  <c r="F335" i="3"/>
  <c r="B335" i="3"/>
  <c r="D335" i="3" s="1"/>
  <c r="H334" i="3"/>
  <c r="F334" i="3"/>
  <c r="B334" i="3"/>
  <c r="D334" i="3" s="1"/>
  <c r="H333" i="3"/>
  <c r="F333" i="3"/>
  <c r="B333" i="3"/>
  <c r="D333" i="3" s="1"/>
  <c r="H332" i="3"/>
  <c r="F332" i="3"/>
  <c r="B332" i="3"/>
  <c r="D332" i="3" s="1"/>
  <c r="H331" i="3"/>
  <c r="F331" i="3"/>
  <c r="B331" i="3"/>
  <c r="D331" i="3" s="1"/>
  <c r="H330" i="3"/>
  <c r="F330" i="3"/>
  <c r="B330" i="3"/>
  <c r="D330" i="3" s="1"/>
  <c r="H329" i="3"/>
  <c r="F329" i="3"/>
  <c r="B329" i="3"/>
  <c r="D329" i="3" s="1"/>
  <c r="H328" i="3"/>
  <c r="F328" i="3"/>
  <c r="B328" i="3"/>
  <c r="D328" i="3" s="1"/>
  <c r="H327" i="3"/>
  <c r="F327" i="3"/>
  <c r="B327" i="3"/>
  <c r="D327" i="3" s="1"/>
  <c r="H326" i="3"/>
  <c r="F326" i="3"/>
  <c r="B326" i="3"/>
  <c r="D326" i="3" s="1"/>
  <c r="H325" i="3"/>
  <c r="F325" i="3"/>
  <c r="B325" i="3"/>
  <c r="D325" i="3" s="1"/>
  <c r="H324" i="3"/>
  <c r="F324" i="3"/>
  <c r="B324" i="3"/>
  <c r="D324" i="3" s="1"/>
  <c r="H323" i="3"/>
  <c r="F323" i="3"/>
  <c r="B323" i="3"/>
  <c r="D323" i="3" s="1"/>
  <c r="H322" i="3"/>
  <c r="F322" i="3"/>
  <c r="B322" i="3"/>
  <c r="D322" i="3" s="1"/>
  <c r="H321" i="3"/>
  <c r="F321" i="3"/>
  <c r="B321" i="3"/>
  <c r="D321" i="3" s="1"/>
  <c r="H320" i="3"/>
  <c r="F320" i="3"/>
  <c r="B320" i="3"/>
  <c r="D320" i="3" s="1"/>
  <c r="H319" i="3"/>
  <c r="F319" i="3"/>
  <c r="B319" i="3"/>
  <c r="D319" i="3" s="1"/>
  <c r="H318" i="3"/>
  <c r="F318" i="3"/>
  <c r="B318" i="3"/>
  <c r="D318" i="3" s="1"/>
  <c r="H317" i="3"/>
  <c r="F317" i="3"/>
  <c r="B317" i="3"/>
  <c r="D317" i="3" s="1"/>
  <c r="H316" i="3"/>
  <c r="F316" i="3"/>
  <c r="B316" i="3"/>
  <c r="D316" i="3" s="1"/>
  <c r="H315" i="3"/>
  <c r="F315" i="3"/>
  <c r="B315" i="3"/>
  <c r="D315" i="3" s="1"/>
  <c r="H314" i="3"/>
  <c r="F314" i="3"/>
  <c r="B314" i="3"/>
  <c r="D314" i="3" s="1"/>
  <c r="H313" i="3"/>
  <c r="F313" i="3"/>
  <c r="B313" i="3"/>
  <c r="D313" i="3" s="1"/>
  <c r="H312" i="3"/>
  <c r="F312" i="3"/>
  <c r="B312" i="3"/>
  <c r="D312" i="3" s="1"/>
  <c r="H311" i="3"/>
  <c r="F311" i="3"/>
  <c r="B311" i="3"/>
  <c r="D311" i="3" s="1"/>
  <c r="H310" i="3"/>
  <c r="F310" i="3"/>
  <c r="B310" i="3"/>
  <c r="D310" i="3" s="1"/>
  <c r="H309" i="3"/>
  <c r="F309" i="3"/>
  <c r="B309" i="3"/>
  <c r="D309" i="3" s="1"/>
  <c r="H308" i="3"/>
  <c r="F308" i="3"/>
  <c r="B308" i="3"/>
  <c r="D308" i="3" s="1"/>
  <c r="H307" i="3"/>
  <c r="F307" i="3"/>
  <c r="B307" i="3"/>
  <c r="D307" i="3" s="1"/>
  <c r="H306" i="3"/>
  <c r="F306" i="3"/>
  <c r="B306" i="3"/>
  <c r="D306" i="3" s="1"/>
  <c r="H305" i="3"/>
  <c r="F305" i="3"/>
  <c r="B305" i="3"/>
  <c r="D305" i="3" s="1"/>
  <c r="H304" i="3"/>
  <c r="F304" i="3"/>
  <c r="B304" i="3"/>
  <c r="D304" i="3" s="1"/>
  <c r="H303" i="3"/>
  <c r="F303" i="3"/>
  <c r="B303" i="3"/>
  <c r="D303" i="3" s="1"/>
  <c r="H302" i="3"/>
  <c r="F302" i="3"/>
  <c r="B302" i="3"/>
  <c r="D302" i="3" s="1"/>
  <c r="H301" i="3"/>
  <c r="F301" i="3"/>
  <c r="B301" i="3"/>
  <c r="D301" i="3" s="1"/>
  <c r="H300" i="3"/>
  <c r="F300" i="3"/>
  <c r="B300" i="3"/>
  <c r="D300" i="3" s="1"/>
  <c r="H299" i="3"/>
  <c r="F299" i="3"/>
  <c r="B299" i="3"/>
  <c r="D299" i="3" s="1"/>
  <c r="H298" i="3"/>
  <c r="F298" i="3"/>
  <c r="B298" i="3"/>
  <c r="D298" i="3" s="1"/>
  <c r="H297" i="3"/>
  <c r="F297" i="3"/>
  <c r="B297" i="3"/>
  <c r="D297" i="3" s="1"/>
  <c r="H296" i="3"/>
  <c r="F296" i="3"/>
  <c r="B296" i="3"/>
  <c r="D296" i="3" s="1"/>
  <c r="H295" i="3"/>
  <c r="F295" i="3"/>
  <c r="B295" i="3"/>
  <c r="D295" i="3" s="1"/>
  <c r="H294" i="3"/>
  <c r="F294" i="3"/>
  <c r="B294" i="3"/>
  <c r="D294" i="3" s="1"/>
  <c r="H293" i="3"/>
  <c r="F293" i="3"/>
  <c r="B293" i="3"/>
  <c r="D293" i="3" s="1"/>
  <c r="H292" i="3"/>
  <c r="F292" i="3"/>
  <c r="B292" i="3"/>
  <c r="D292" i="3" s="1"/>
  <c r="H291" i="3"/>
  <c r="F291" i="3"/>
  <c r="B291" i="3"/>
  <c r="D291" i="3" s="1"/>
  <c r="H290" i="3"/>
  <c r="F290" i="3"/>
  <c r="B290" i="3"/>
  <c r="D290" i="3" s="1"/>
  <c r="H289" i="3"/>
  <c r="F289" i="3"/>
  <c r="B289" i="3"/>
  <c r="D289" i="3" s="1"/>
  <c r="H288" i="3"/>
  <c r="F288" i="3"/>
  <c r="B288" i="3"/>
  <c r="D288" i="3" s="1"/>
  <c r="H287" i="3"/>
  <c r="F287" i="3"/>
  <c r="B287" i="3"/>
  <c r="D287" i="3" s="1"/>
  <c r="H286" i="3"/>
  <c r="F286" i="3"/>
  <c r="B286" i="3"/>
  <c r="D286" i="3" s="1"/>
  <c r="H285" i="3"/>
  <c r="F285" i="3"/>
  <c r="B285" i="3"/>
  <c r="D285" i="3" s="1"/>
  <c r="H284" i="3"/>
  <c r="F284" i="3"/>
  <c r="B284" i="3"/>
  <c r="D284" i="3" s="1"/>
  <c r="H283" i="3"/>
  <c r="F283" i="3"/>
  <c r="B283" i="3"/>
  <c r="D283" i="3" s="1"/>
  <c r="H282" i="3"/>
  <c r="F282" i="3"/>
  <c r="B282" i="3"/>
  <c r="D282" i="3" s="1"/>
  <c r="H281" i="3"/>
  <c r="F281" i="3"/>
  <c r="B281" i="3"/>
  <c r="D281" i="3" s="1"/>
  <c r="H280" i="3"/>
  <c r="F280" i="3"/>
  <c r="B280" i="3"/>
  <c r="D280" i="3" s="1"/>
  <c r="H279" i="3"/>
  <c r="F279" i="3"/>
  <c r="B279" i="3"/>
  <c r="D279" i="3" s="1"/>
  <c r="H278" i="3"/>
  <c r="F278" i="3"/>
  <c r="B278" i="3"/>
  <c r="D278" i="3" s="1"/>
  <c r="H277" i="3"/>
  <c r="F277" i="3"/>
  <c r="B277" i="3"/>
  <c r="D277" i="3" s="1"/>
  <c r="H276" i="3"/>
  <c r="F276" i="3"/>
  <c r="B276" i="3"/>
  <c r="D276" i="3" s="1"/>
  <c r="H275" i="3"/>
  <c r="F275" i="3"/>
  <c r="B275" i="3"/>
  <c r="D275" i="3" s="1"/>
  <c r="H274" i="3"/>
  <c r="F274" i="3"/>
  <c r="B274" i="3"/>
  <c r="D274" i="3" s="1"/>
  <c r="H273" i="3"/>
  <c r="F273" i="3"/>
  <c r="B273" i="3"/>
  <c r="D273" i="3" s="1"/>
  <c r="H272" i="3"/>
  <c r="F272" i="3"/>
  <c r="B272" i="3"/>
  <c r="D272" i="3" s="1"/>
  <c r="H271" i="3"/>
  <c r="F271" i="3"/>
  <c r="B271" i="3"/>
  <c r="D271" i="3" s="1"/>
  <c r="H270" i="3"/>
  <c r="F270" i="3"/>
  <c r="B270" i="3"/>
  <c r="D270" i="3" s="1"/>
  <c r="H269" i="3"/>
  <c r="F269" i="3"/>
  <c r="B269" i="3"/>
  <c r="D269" i="3" s="1"/>
  <c r="H268" i="3"/>
  <c r="F268" i="3"/>
  <c r="B268" i="3"/>
  <c r="D268" i="3" s="1"/>
  <c r="H267" i="3"/>
  <c r="F267" i="3"/>
  <c r="B267" i="3"/>
  <c r="D267" i="3" s="1"/>
  <c r="H266" i="3"/>
  <c r="F266" i="3"/>
  <c r="B266" i="3"/>
  <c r="D266" i="3" s="1"/>
  <c r="H265" i="3"/>
  <c r="F265" i="3"/>
  <c r="B265" i="3"/>
  <c r="D265" i="3" s="1"/>
  <c r="H264" i="3"/>
  <c r="F264" i="3"/>
  <c r="B264" i="3"/>
  <c r="D264" i="3" s="1"/>
  <c r="H263" i="3"/>
  <c r="F263" i="3"/>
  <c r="B263" i="3"/>
  <c r="D263" i="3" s="1"/>
  <c r="H262" i="3"/>
  <c r="F262" i="3"/>
  <c r="B262" i="3"/>
  <c r="D262" i="3" s="1"/>
  <c r="H261" i="3"/>
  <c r="F261" i="3"/>
  <c r="B261" i="3"/>
  <c r="D261" i="3" s="1"/>
  <c r="H260" i="3"/>
  <c r="F260" i="3"/>
  <c r="B260" i="3"/>
  <c r="D260" i="3" s="1"/>
  <c r="H259" i="3"/>
  <c r="F259" i="3"/>
  <c r="B259" i="3"/>
  <c r="D259" i="3" s="1"/>
  <c r="H258" i="3"/>
  <c r="F258" i="3"/>
  <c r="B258" i="3"/>
  <c r="D258" i="3" s="1"/>
  <c r="H257" i="3"/>
  <c r="F257" i="3"/>
  <c r="B257" i="3"/>
  <c r="D257" i="3" s="1"/>
  <c r="H256" i="3"/>
  <c r="F256" i="3"/>
  <c r="B256" i="3"/>
  <c r="D256" i="3" s="1"/>
  <c r="H255" i="3"/>
  <c r="F255" i="3"/>
  <c r="B255" i="3"/>
  <c r="D255" i="3" s="1"/>
  <c r="H254" i="3"/>
  <c r="F254" i="3"/>
  <c r="B254" i="3"/>
  <c r="D254" i="3" s="1"/>
  <c r="H253" i="3"/>
  <c r="F253" i="3"/>
  <c r="B253" i="3"/>
  <c r="D253" i="3" s="1"/>
  <c r="H252" i="3"/>
  <c r="F252" i="3"/>
  <c r="B252" i="3"/>
  <c r="D252" i="3" s="1"/>
  <c r="H251" i="3"/>
  <c r="F251" i="3"/>
  <c r="B251" i="3"/>
  <c r="D251" i="3" s="1"/>
  <c r="H250" i="3"/>
  <c r="F250" i="3"/>
  <c r="B250" i="3"/>
  <c r="D250" i="3" s="1"/>
  <c r="H249" i="3"/>
  <c r="F249" i="3"/>
  <c r="B249" i="3"/>
  <c r="D249" i="3" s="1"/>
  <c r="H248" i="3"/>
  <c r="F248" i="3"/>
  <c r="B248" i="3"/>
  <c r="D248" i="3" s="1"/>
  <c r="H247" i="3"/>
  <c r="F247" i="3"/>
  <c r="B247" i="3"/>
  <c r="D247" i="3" s="1"/>
  <c r="H246" i="3"/>
  <c r="F246" i="3"/>
  <c r="B246" i="3"/>
  <c r="D246" i="3" s="1"/>
  <c r="H245" i="3"/>
  <c r="F245" i="3"/>
  <c r="B245" i="3"/>
  <c r="D245" i="3" s="1"/>
  <c r="H244" i="3"/>
  <c r="F244" i="3"/>
  <c r="B244" i="3"/>
  <c r="D244" i="3" s="1"/>
  <c r="H243" i="3"/>
  <c r="F243" i="3"/>
  <c r="B243" i="3"/>
  <c r="D243" i="3" s="1"/>
  <c r="H242" i="3"/>
  <c r="F242" i="3"/>
  <c r="B242" i="3"/>
  <c r="D242" i="3" s="1"/>
  <c r="H241" i="3"/>
  <c r="F241" i="3"/>
  <c r="B241" i="3"/>
  <c r="D241" i="3" s="1"/>
  <c r="H240" i="3"/>
  <c r="F240" i="3"/>
  <c r="B240" i="3"/>
  <c r="D240" i="3" s="1"/>
  <c r="H239" i="3"/>
  <c r="F239" i="3"/>
  <c r="B239" i="3"/>
  <c r="D239" i="3" s="1"/>
  <c r="H238" i="3"/>
  <c r="F238" i="3"/>
  <c r="B238" i="3"/>
  <c r="D238" i="3" s="1"/>
  <c r="H237" i="3"/>
  <c r="F237" i="3"/>
  <c r="B237" i="3"/>
  <c r="D237" i="3" s="1"/>
  <c r="H236" i="3"/>
  <c r="F236" i="3"/>
  <c r="B236" i="3"/>
  <c r="D236" i="3" s="1"/>
  <c r="H235" i="3"/>
  <c r="F235" i="3"/>
  <c r="B235" i="3"/>
  <c r="D235" i="3" s="1"/>
  <c r="H234" i="3"/>
  <c r="F234" i="3"/>
  <c r="B234" i="3"/>
  <c r="D234" i="3" s="1"/>
  <c r="H233" i="3"/>
  <c r="F233" i="3"/>
  <c r="B233" i="3"/>
  <c r="D233" i="3" s="1"/>
  <c r="H232" i="3"/>
  <c r="F232" i="3"/>
  <c r="B232" i="3"/>
  <c r="D232" i="3" s="1"/>
  <c r="H231" i="3"/>
  <c r="F231" i="3"/>
  <c r="B231" i="3"/>
  <c r="D231" i="3" s="1"/>
  <c r="H230" i="3"/>
  <c r="F230" i="3"/>
  <c r="B230" i="3"/>
  <c r="D230" i="3" s="1"/>
  <c r="H229" i="3"/>
  <c r="F229" i="3"/>
  <c r="B229" i="3"/>
  <c r="D229" i="3" s="1"/>
  <c r="H228" i="3"/>
  <c r="F228" i="3"/>
  <c r="B228" i="3"/>
  <c r="D228" i="3" s="1"/>
  <c r="H227" i="3"/>
  <c r="F227" i="3"/>
  <c r="B227" i="3"/>
  <c r="D227" i="3" s="1"/>
  <c r="H226" i="3"/>
  <c r="F226" i="3"/>
  <c r="B226" i="3"/>
  <c r="D226" i="3" s="1"/>
  <c r="H225" i="3"/>
  <c r="F225" i="3"/>
  <c r="B225" i="3"/>
  <c r="D225" i="3" s="1"/>
  <c r="H224" i="3"/>
  <c r="F224" i="3"/>
  <c r="B224" i="3"/>
  <c r="D224" i="3" s="1"/>
  <c r="H223" i="3"/>
  <c r="F223" i="3"/>
  <c r="B223" i="3"/>
  <c r="D223" i="3" s="1"/>
  <c r="H222" i="3"/>
  <c r="F222" i="3"/>
  <c r="B222" i="3"/>
  <c r="D222" i="3" s="1"/>
  <c r="H221" i="3"/>
  <c r="F221" i="3"/>
  <c r="B221" i="3"/>
  <c r="D221" i="3" s="1"/>
  <c r="H220" i="3"/>
  <c r="F220" i="3"/>
  <c r="B220" i="3"/>
  <c r="D220" i="3" s="1"/>
  <c r="H219" i="3"/>
  <c r="F219" i="3"/>
  <c r="B219" i="3"/>
  <c r="D219" i="3" s="1"/>
  <c r="H218" i="3"/>
  <c r="F218" i="3"/>
  <c r="B218" i="3"/>
  <c r="D218" i="3" s="1"/>
  <c r="H217" i="3"/>
  <c r="F217" i="3"/>
  <c r="B217" i="3"/>
  <c r="D217" i="3" s="1"/>
  <c r="H216" i="3"/>
  <c r="F216" i="3"/>
  <c r="B216" i="3"/>
  <c r="D216" i="3" s="1"/>
  <c r="H215" i="3"/>
  <c r="F215" i="3"/>
  <c r="B215" i="3"/>
  <c r="D215" i="3" s="1"/>
  <c r="H214" i="3"/>
  <c r="F214" i="3"/>
  <c r="B214" i="3"/>
  <c r="D214" i="3" s="1"/>
  <c r="H213" i="3"/>
  <c r="F213" i="3"/>
  <c r="B213" i="3"/>
  <c r="D213" i="3" s="1"/>
  <c r="H212" i="3"/>
  <c r="F212" i="3"/>
  <c r="B212" i="3"/>
  <c r="D212" i="3" s="1"/>
  <c r="H211" i="3"/>
  <c r="F211" i="3"/>
  <c r="B211" i="3"/>
  <c r="D211" i="3" s="1"/>
  <c r="H210" i="3"/>
  <c r="F210" i="3"/>
  <c r="B210" i="3"/>
  <c r="D210" i="3" s="1"/>
  <c r="H209" i="3"/>
  <c r="F209" i="3"/>
  <c r="B209" i="3"/>
  <c r="D209" i="3" s="1"/>
  <c r="H208" i="3"/>
  <c r="F208" i="3"/>
  <c r="B208" i="3"/>
  <c r="D208" i="3" s="1"/>
  <c r="H207" i="3"/>
  <c r="F207" i="3"/>
  <c r="B207" i="3"/>
  <c r="D207" i="3" s="1"/>
  <c r="H206" i="3"/>
  <c r="F206" i="3"/>
  <c r="B206" i="3"/>
  <c r="D206" i="3" s="1"/>
  <c r="H205" i="3"/>
  <c r="F205" i="3"/>
  <c r="B205" i="3"/>
  <c r="D205" i="3" s="1"/>
  <c r="H204" i="3"/>
  <c r="F204" i="3"/>
  <c r="B204" i="3"/>
  <c r="D204" i="3" s="1"/>
  <c r="H203" i="3"/>
  <c r="F203" i="3"/>
  <c r="B203" i="3"/>
  <c r="D203" i="3" s="1"/>
  <c r="H202" i="3"/>
  <c r="F202" i="3"/>
  <c r="B202" i="3"/>
  <c r="D202" i="3" s="1"/>
  <c r="H201" i="3"/>
  <c r="F201" i="3"/>
  <c r="B201" i="3"/>
  <c r="D201" i="3" s="1"/>
  <c r="H200" i="3"/>
  <c r="F200" i="3"/>
  <c r="B200" i="3"/>
  <c r="D200" i="3" s="1"/>
  <c r="H199" i="3"/>
  <c r="F199" i="3"/>
  <c r="B199" i="3"/>
  <c r="D199" i="3" s="1"/>
  <c r="H198" i="3"/>
  <c r="F198" i="3"/>
  <c r="B198" i="3"/>
  <c r="D198" i="3" s="1"/>
  <c r="H197" i="3"/>
  <c r="F197" i="3"/>
  <c r="B197" i="3"/>
  <c r="D197" i="3" s="1"/>
  <c r="H196" i="3"/>
  <c r="F196" i="3"/>
  <c r="B196" i="3"/>
  <c r="D196" i="3" s="1"/>
  <c r="H195" i="3"/>
  <c r="F195" i="3"/>
  <c r="B195" i="3"/>
  <c r="D195" i="3" s="1"/>
  <c r="H194" i="3"/>
  <c r="F194" i="3"/>
  <c r="B194" i="3"/>
  <c r="D194" i="3" s="1"/>
  <c r="H193" i="3"/>
  <c r="F193" i="3"/>
  <c r="B193" i="3"/>
  <c r="D193" i="3" s="1"/>
  <c r="H192" i="3"/>
  <c r="F192" i="3"/>
  <c r="B192" i="3"/>
  <c r="D192" i="3" s="1"/>
  <c r="H191" i="3"/>
  <c r="F191" i="3"/>
  <c r="B191" i="3"/>
  <c r="D191" i="3" s="1"/>
  <c r="H190" i="3"/>
  <c r="F190" i="3"/>
  <c r="B190" i="3"/>
  <c r="D190" i="3" s="1"/>
  <c r="H189" i="3"/>
  <c r="F189" i="3"/>
  <c r="B189" i="3"/>
  <c r="D189" i="3" s="1"/>
  <c r="H188" i="3"/>
  <c r="F188" i="3"/>
  <c r="B188" i="3"/>
  <c r="D188" i="3" s="1"/>
  <c r="H187" i="3"/>
  <c r="F187" i="3"/>
  <c r="B187" i="3"/>
  <c r="D187" i="3" s="1"/>
  <c r="H186" i="3"/>
  <c r="F186" i="3"/>
  <c r="B186" i="3"/>
  <c r="D186" i="3" s="1"/>
  <c r="H185" i="3"/>
  <c r="F185" i="3"/>
  <c r="B185" i="3"/>
  <c r="D185" i="3" s="1"/>
  <c r="H184" i="3"/>
  <c r="F184" i="3"/>
  <c r="B184" i="3"/>
  <c r="D184" i="3" s="1"/>
  <c r="H183" i="3"/>
  <c r="F183" i="3"/>
  <c r="B183" i="3"/>
  <c r="D183" i="3" s="1"/>
  <c r="H182" i="3"/>
  <c r="F182" i="3"/>
  <c r="B182" i="3"/>
  <c r="D182" i="3" s="1"/>
  <c r="H181" i="3"/>
  <c r="F181" i="3"/>
  <c r="B181" i="3"/>
  <c r="D181" i="3" s="1"/>
  <c r="H180" i="3"/>
  <c r="F180" i="3"/>
  <c r="B180" i="3"/>
  <c r="D180" i="3" s="1"/>
  <c r="H179" i="3"/>
  <c r="F179" i="3"/>
  <c r="B179" i="3"/>
  <c r="D179" i="3" s="1"/>
  <c r="H178" i="3"/>
  <c r="F178" i="3"/>
  <c r="B178" i="3"/>
  <c r="D178" i="3" s="1"/>
  <c r="H177" i="3"/>
  <c r="F177" i="3"/>
  <c r="B177" i="3"/>
  <c r="D177" i="3" s="1"/>
  <c r="H176" i="3"/>
  <c r="F176" i="3"/>
  <c r="B176" i="3"/>
  <c r="D176" i="3" s="1"/>
  <c r="H175" i="3"/>
  <c r="F175" i="3"/>
  <c r="B175" i="3"/>
  <c r="D175" i="3" s="1"/>
  <c r="H174" i="3"/>
  <c r="F174" i="3"/>
  <c r="B174" i="3"/>
  <c r="D174" i="3" s="1"/>
  <c r="H173" i="3"/>
  <c r="F173" i="3"/>
  <c r="B173" i="3"/>
  <c r="D173" i="3" s="1"/>
  <c r="H172" i="3"/>
  <c r="F172" i="3"/>
  <c r="B172" i="3"/>
  <c r="D172" i="3" s="1"/>
  <c r="H171" i="3"/>
  <c r="F171" i="3"/>
  <c r="B171" i="3"/>
  <c r="D171" i="3" s="1"/>
  <c r="H170" i="3"/>
  <c r="F170" i="3"/>
  <c r="B170" i="3"/>
  <c r="D170" i="3" s="1"/>
  <c r="H169" i="3"/>
  <c r="F169" i="3"/>
  <c r="B169" i="3"/>
  <c r="D169" i="3" s="1"/>
  <c r="H168" i="3"/>
  <c r="F168" i="3"/>
  <c r="B168" i="3"/>
  <c r="D168" i="3" s="1"/>
  <c r="H167" i="3"/>
  <c r="F167" i="3"/>
  <c r="B167" i="3"/>
  <c r="D167" i="3" s="1"/>
  <c r="H166" i="3"/>
  <c r="F166" i="3"/>
  <c r="B166" i="3"/>
  <c r="D166" i="3" s="1"/>
  <c r="H165" i="3"/>
  <c r="F165" i="3"/>
  <c r="B165" i="3"/>
  <c r="D165" i="3" s="1"/>
  <c r="H164" i="3"/>
  <c r="F164" i="3"/>
  <c r="B164" i="3"/>
  <c r="D164" i="3" s="1"/>
  <c r="H163" i="3"/>
  <c r="F163" i="3"/>
  <c r="B163" i="3"/>
  <c r="D163" i="3" s="1"/>
  <c r="H162" i="3"/>
  <c r="F162" i="3"/>
  <c r="B162" i="3"/>
  <c r="D162" i="3" s="1"/>
  <c r="H161" i="3"/>
  <c r="F161" i="3"/>
  <c r="B161" i="3"/>
  <c r="D161" i="3" s="1"/>
  <c r="H160" i="3"/>
  <c r="F160" i="3"/>
  <c r="B160" i="3"/>
  <c r="D160" i="3" s="1"/>
  <c r="H159" i="3"/>
  <c r="F159" i="3"/>
  <c r="B159" i="3"/>
  <c r="D159" i="3" s="1"/>
  <c r="H158" i="3"/>
  <c r="F158" i="3"/>
  <c r="B158" i="3"/>
  <c r="D158" i="3" s="1"/>
  <c r="H157" i="3"/>
  <c r="F157" i="3"/>
  <c r="B157" i="3"/>
  <c r="D157" i="3" s="1"/>
  <c r="H156" i="3"/>
  <c r="F156" i="3"/>
  <c r="B156" i="3"/>
  <c r="D156" i="3" s="1"/>
  <c r="H155" i="3"/>
  <c r="F155" i="3"/>
  <c r="B155" i="3"/>
  <c r="D155" i="3" s="1"/>
  <c r="H154" i="3"/>
  <c r="F154" i="3"/>
  <c r="B154" i="3"/>
  <c r="D154" i="3" s="1"/>
  <c r="H153" i="3"/>
  <c r="F153" i="3"/>
  <c r="B153" i="3"/>
  <c r="D153" i="3" s="1"/>
  <c r="H152" i="3"/>
  <c r="F152" i="3"/>
  <c r="B152" i="3"/>
  <c r="D152" i="3" s="1"/>
  <c r="H151" i="3"/>
  <c r="F151" i="3"/>
  <c r="B151" i="3"/>
  <c r="D151" i="3" s="1"/>
  <c r="H150" i="3"/>
  <c r="F150" i="3"/>
  <c r="B150" i="3"/>
  <c r="D150" i="3" s="1"/>
  <c r="H149" i="3"/>
  <c r="F149" i="3"/>
  <c r="B149" i="3"/>
  <c r="D149" i="3" s="1"/>
  <c r="H148" i="3"/>
  <c r="F148" i="3"/>
  <c r="B148" i="3"/>
  <c r="D148" i="3" s="1"/>
  <c r="H147" i="3"/>
  <c r="F147" i="3"/>
  <c r="B147" i="3"/>
  <c r="D147" i="3" s="1"/>
  <c r="H146" i="3"/>
  <c r="F146" i="3"/>
  <c r="B146" i="3"/>
  <c r="D146" i="3" s="1"/>
  <c r="H145" i="3"/>
  <c r="F145" i="3"/>
  <c r="B145" i="3"/>
  <c r="D145" i="3" s="1"/>
  <c r="H144" i="3"/>
  <c r="F144" i="3"/>
  <c r="B144" i="3"/>
  <c r="D144" i="3" s="1"/>
  <c r="H143" i="3"/>
  <c r="F143" i="3"/>
  <c r="B143" i="3"/>
  <c r="D143" i="3" s="1"/>
  <c r="H142" i="3"/>
  <c r="F142" i="3"/>
  <c r="B142" i="3"/>
  <c r="D142" i="3" s="1"/>
  <c r="H141" i="3"/>
  <c r="F141" i="3"/>
  <c r="B141" i="3"/>
  <c r="D141" i="3" s="1"/>
  <c r="H140" i="3"/>
  <c r="F140" i="3"/>
  <c r="B140" i="3"/>
  <c r="D140" i="3" s="1"/>
  <c r="H139" i="3"/>
  <c r="F139" i="3"/>
  <c r="B139" i="3"/>
  <c r="D139" i="3" s="1"/>
  <c r="H138" i="3"/>
  <c r="F138" i="3"/>
  <c r="B138" i="3"/>
  <c r="D138" i="3" s="1"/>
  <c r="H137" i="3"/>
  <c r="F137" i="3"/>
  <c r="B137" i="3"/>
  <c r="D137" i="3" s="1"/>
  <c r="H136" i="3"/>
  <c r="F136" i="3"/>
  <c r="B136" i="3"/>
  <c r="D136" i="3" s="1"/>
  <c r="H135" i="3"/>
  <c r="F135" i="3"/>
  <c r="B135" i="3"/>
  <c r="D135" i="3" s="1"/>
  <c r="H134" i="3"/>
  <c r="F134" i="3"/>
  <c r="B134" i="3"/>
  <c r="D134" i="3" s="1"/>
  <c r="H133" i="3"/>
  <c r="F133" i="3"/>
  <c r="B133" i="3"/>
  <c r="D133" i="3" s="1"/>
  <c r="H132" i="3"/>
  <c r="F132" i="3"/>
  <c r="B132" i="3"/>
  <c r="D132" i="3" s="1"/>
  <c r="H131" i="3"/>
  <c r="F131" i="3"/>
  <c r="B131" i="3"/>
  <c r="D131" i="3" s="1"/>
  <c r="H130" i="3"/>
  <c r="F130" i="3"/>
  <c r="B130" i="3"/>
  <c r="D130" i="3" s="1"/>
  <c r="H129" i="3"/>
  <c r="F129" i="3"/>
  <c r="B129" i="3"/>
  <c r="D129" i="3" s="1"/>
  <c r="H128" i="3"/>
  <c r="F128" i="3"/>
  <c r="B128" i="3"/>
  <c r="D128" i="3" s="1"/>
  <c r="H127" i="3"/>
  <c r="F127" i="3"/>
  <c r="B127" i="3"/>
  <c r="D127" i="3" s="1"/>
  <c r="H126" i="3"/>
  <c r="F126" i="3"/>
  <c r="B126" i="3"/>
  <c r="D126" i="3" s="1"/>
  <c r="H125" i="3"/>
  <c r="F125" i="3"/>
  <c r="B125" i="3"/>
  <c r="D125" i="3" s="1"/>
  <c r="H124" i="3"/>
  <c r="F124" i="3"/>
  <c r="B124" i="3"/>
  <c r="D124" i="3" s="1"/>
  <c r="H123" i="3"/>
  <c r="F123" i="3"/>
  <c r="B123" i="3"/>
  <c r="D123" i="3" s="1"/>
  <c r="H122" i="3"/>
  <c r="F122" i="3"/>
  <c r="B122" i="3"/>
  <c r="D122" i="3" s="1"/>
  <c r="H121" i="3"/>
  <c r="F121" i="3"/>
  <c r="B121" i="3"/>
  <c r="D121" i="3" s="1"/>
  <c r="H120" i="3"/>
  <c r="F120" i="3"/>
  <c r="B120" i="3"/>
  <c r="D120" i="3" s="1"/>
  <c r="H119" i="3"/>
  <c r="F119" i="3"/>
  <c r="B119" i="3"/>
  <c r="D119" i="3" s="1"/>
  <c r="H118" i="3"/>
  <c r="F118" i="3"/>
  <c r="B118" i="3"/>
  <c r="D118" i="3" s="1"/>
  <c r="H117" i="3"/>
  <c r="F117" i="3"/>
  <c r="B117" i="3"/>
  <c r="D117" i="3" s="1"/>
  <c r="H116" i="3"/>
  <c r="F116" i="3"/>
  <c r="B116" i="3"/>
  <c r="D116" i="3" s="1"/>
  <c r="H115" i="3"/>
  <c r="F115" i="3"/>
  <c r="B115" i="3"/>
  <c r="D115" i="3" s="1"/>
  <c r="H114" i="3"/>
  <c r="F114" i="3"/>
  <c r="B114" i="3"/>
  <c r="D114" i="3" s="1"/>
  <c r="H113" i="3"/>
  <c r="F113" i="3"/>
  <c r="B113" i="3"/>
  <c r="D113" i="3" s="1"/>
  <c r="H112" i="3"/>
  <c r="F112" i="3"/>
  <c r="B112" i="3"/>
  <c r="D112" i="3" s="1"/>
  <c r="H111" i="3"/>
  <c r="F111" i="3"/>
  <c r="B111" i="3"/>
  <c r="D111" i="3" s="1"/>
  <c r="H110" i="3"/>
  <c r="F110" i="3"/>
  <c r="B110" i="3"/>
  <c r="D110" i="3" s="1"/>
  <c r="H109" i="3"/>
  <c r="F109" i="3"/>
  <c r="B109" i="3"/>
  <c r="D109" i="3" s="1"/>
  <c r="H108" i="3"/>
  <c r="F108" i="3"/>
  <c r="B108" i="3"/>
  <c r="D108" i="3" s="1"/>
  <c r="H107" i="3"/>
  <c r="F107" i="3"/>
  <c r="B107" i="3"/>
  <c r="D107" i="3" s="1"/>
  <c r="H106" i="3"/>
  <c r="F106" i="3"/>
  <c r="B106" i="3"/>
  <c r="D106" i="3" s="1"/>
  <c r="H105" i="3"/>
  <c r="F105" i="3"/>
  <c r="B105" i="3"/>
  <c r="D105" i="3" s="1"/>
  <c r="H104" i="3"/>
  <c r="F104" i="3"/>
  <c r="B104" i="3"/>
  <c r="D104" i="3" s="1"/>
  <c r="H103" i="3"/>
  <c r="F103" i="3"/>
  <c r="B103" i="3"/>
  <c r="D103" i="3" s="1"/>
  <c r="H102" i="3"/>
  <c r="F102" i="3"/>
  <c r="B102" i="3"/>
  <c r="D102" i="3" s="1"/>
  <c r="H101" i="3"/>
  <c r="F101" i="3"/>
  <c r="B101" i="3"/>
  <c r="D101" i="3" s="1"/>
  <c r="H100" i="3"/>
  <c r="F100" i="3"/>
  <c r="B100" i="3"/>
  <c r="D100" i="3" s="1"/>
  <c r="H99" i="3"/>
  <c r="F99" i="3"/>
  <c r="B99" i="3"/>
  <c r="D99" i="3" s="1"/>
  <c r="H98" i="3"/>
  <c r="F98" i="3"/>
  <c r="B98" i="3"/>
  <c r="D98" i="3" s="1"/>
  <c r="H97" i="3"/>
  <c r="F97" i="3"/>
  <c r="B97" i="3"/>
  <c r="D97" i="3" s="1"/>
  <c r="H96" i="3"/>
  <c r="F96" i="3"/>
  <c r="B96" i="3"/>
  <c r="D96" i="3" s="1"/>
  <c r="H95" i="3"/>
  <c r="F95" i="3"/>
  <c r="B95" i="3"/>
  <c r="D95" i="3" s="1"/>
  <c r="H94" i="3"/>
  <c r="F94" i="3"/>
  <c r="B94" i="3"/>
  <c r="D94" i="3" s="1"/>
  <c r="H93" i="3"/>
  <c r="F93" i="3"/>
  <c r="B93" i="3"/>
  <c r="D93" i="3" s="1"/>
  <c r="H92" i="3"/>
  <c r="F92" i="3"/>
  <c r="B92" i="3"/>
  <c r="D92" i="3" s="1"/>
  <c r="H91" i="3"/>
  <c r="F91" i="3"/>
  <c r="B91" i="3"/>
  <c r="D91" i="3" s="1"/>
  <c r="H90" i="3"/>
  <c r="F90" i="3"/>
  <c r="B90" i="3"/>
  <c r="D90" i="3" s="1"/>
  <c r="H89" i="3"/>
  <c r="F89" i="3"/>
  <c r="B89" i="3"/>
  <c r="D89" i="3" s="1"/>
  <c r="H88" i="3"/>
  <c r="F88" i="3"/>
  <c r="B88" i="3"/>
  <c r="D88" i="3" s="1"/>
  <c r="H87" i="3"/>
  <c r="F87" i="3"/>
  <c r="B87" i="3"/>
  <c r="D87" i="3" s="1"/>
  <c r="H86" i="3"/>
  <c r="F86" i="3"/>
  <c r="B86" i="3"/>
  <c r="D86" i="3" s="1"/>
  <c r="H85" i="3"/>
  <c r="F85" i="3"/>
  <c r="B85" i="3"/>
  <c r="D85" i="3" s="1"/>
  <c r="H84" i="3"/>
  <c r="F84" i="3"/>
  <c r="B84" i="3"/>
  <c r="D84" i="3" s="1"/>
  <c r="H83" i="3"/>
  <c r="F83" i="3"/>
  <c r="B83" i="3"/>
  <c r="D83" i="3" s="1"/>
  <c r="H82" i="3"/>
  <c r="F82" i="3"/>
  <c r="B82" i="3"/>
  <c r="D82" i="3" s="1"/>
  <c r="H81" i="3"/>
  <c r="F81" i="3"/>
  <c r="B81" i="3"/>
  <c r="D81" i="3" s="1"/>
  <c r="H80" i="3"/>
  <c r="F80" i="3"/>
  <c r="B80" i="3"/>
  <c r="D80" i="3" s="1"/>
  <c r="H79" i="3"/>
  <c r="F79" i="3"/>
  <c r="B79" i="3"/>
  <c r="D79" i="3" s="1"/>
  <c r="H78" i="3"/>
  <c r="F78" i="3"/>
  <c r="B78" i="3"/>
  <c r="D78" i="3" s="1"/>
  <c r="H77" i="3"/>
  <c r="F77" i="3"/>
  <c r="B77" i="3"/>
  <c r="D77" i="3" s="1"/>
  <c r="H76" i="3"/>
  <c r="F76" i="3"/>
  <c r="B76" i="3"/>
  <c r="D76" i="3" s="1"/>
  <c r="H75" i="3"/>
  <c r="F75" i="3"/>
  <c r="B75" i="3"/>
  <c r="D75" i="3" s="1"/>
  <c r="H74" i="3"/>
  <c r="F74" i="3"/>
  <c r="B74" i="3"/>
  <c r="D74" i="3" s="1"/>
  <c r="H73" i="3"/>
  <c r="F73" i="3"/>
  <c r="B73" i="3"/>
  <c r="D73" i="3" s="1"/>
  <c r="H72" i="3"/>
  <c r="F72" i="3"/>
  <c r="B72" i="3"/>
  <c r="D72" i="3" s="1"/>
  <c r="H71" i="3"/>
  <c r="F71" i="3"/>
  <c r="B71" i="3"/>
  <c r="D71" i="3" s="1"/>
  <c r="H70" i="3"/>
  <c r="F70" i="3"/>
  <c r="B70" i="3"/>
  <c r="D70" i="3" s="1"/>
  <c r="H69" i="3"/>
  <c r="F69" i="3"/>
  <c r="B69" i="3"/>
  <c r="D69" i="3" s="1"/>
  <c r="H68" i="3"/>
  <c r="F68" i="3"/>
  <c r="B68" i="3"/>
  <c r="D68" i="3" s="1"/>
  <c r="H67" i="3"/>
  <c r="F67" i="3"/>
  <c r="B67" i="3"/>
  <c r="D67" i="3" s="1"/>
  <c r="H66" i="3"/>
  <c r="F66" i="3"/>
  <c r="B66" i="3"/>
  <c r="D66" i="3" s="1"/>
  <c r="H65" i="3"/>
  <c r="F65" i="3"/>
  <c r="B65" i="3"/>
  <c r="D65" i="3" s="1"/>
  <c r="H64" i="3"/>
  <c r="F64" i="3"/>
  <c r="B64" i="3"/>
  <c r="D64" i="3" s="1"/>
  <c r="H63" i="3"/>
  <c r="F63" i="3"/>
  <c r="B63" i="3"/>
  <c r="D63" i="3" s="1"/>
  <c r="H62" i="3"/>
  <c r="F62" i="3"/>
  <c r="B62" i="3"/>
  <c r="D62" i="3" s="1"/>
  <c r="H61" i="3"/>
  <c r="F61" i="3"/>
  <c r="B61" i="3"/>
  <c r="D61" i="3" s="1"/>
  <c r="H60" i="3"/>
  <c r="F60" i="3"/>
  <c r="B60" i="3"/>
  <c r="D60" i="3" s="1"/>
  <c r="H59" i="3"/>
  <c r="F59" i="3"/>
  <c r="B59" i="3"/>
  <c r="D59" i="3" s="1"/>
  <c r="H58" i="3"/>
  <c r="F58" i="3"/>
  <c r="B58" i="3"/>
  <c r="D58" i="3" s="1"/>
  <c r="H57" i="3"/>
  <c r="F57" i="3"/>
  <c r="B57" i="3"/>
  <c r="D57" i="3" s="1"/>
  <c r="H56" i="3"/>
  <c r="F56" i="3"/>
  <c r="B56" i="3"/>
  <c r="D56" i="3" s="1"/>
  <c r="H55" i="3"/>
  <c r="F55" i="3"/>
  <c r="B55" i="3"/>
  <c r="D55" i="3" s="1"/>
  <c r="H54" i="3"/>
  <c r="F54" i="3"/>
  <c r="B54" i="3"/>
  <c r="D54" i="3" s="1"/>
  <c r="H53" i="3"/>
  <c r="F53" i="3"/>
  <c r="B53" i="3"/>
  <c r="D53" i="3" s="1"/>
  <c r="H52" i="3"/>
  <c r="F52" i="3"/>
  <c r="B52" i="3"/>
  <c r="D52" i="3" s="1"/>
  <c r="H51" i="3"/>
  <c r="F51" i="3"/>
  <c r="B51" i="3"/>
  <c r="D51" i="3" s="1"/>
  <c r="H50" i="3"/>
  <c r="F50" i="3"/>
  <c r="B50" i="3"/>
  <c r="D50" i="3" s="1"/>
  <c r="H49" i="3"/>
  <c r="F49" i="3"/>
  <c r="B49" i="3"/>
  <c r="D49" i="3" s="1"/>
  <c r="H48" i="3"/>
  <c r="F48" i="3"/>
  <c r="B48" i="3"/>
  <c r="D48" i="3" s="1"/>
  <c r="H47" i="3"/>
  <c r="F47" i="3"/>
  <c r="B47" i="3"/>
  <c r="D47" i="3" s="1"/>
  <c r="H46" i="3"/>
  <c r="F46" i="3"/>
  <c r="B46" i="3"/>
  <c r="D46" i="3" s="1"/>
  <c r="H45" i="3"/>
  <c r="F45" i="3"/>
  <c r="B45" i="3"/>
  <c r="D45" i="3" s="1"/>
  <c r="H44" i="3"/>
  <c r="F44" i="3"/>
  <c r="B44" i="3"/>
  <c r="D44" i="3" s="1"/>
  <c r="H43" i="3"/>
  <c r="F43" i="3"/>
  <c r="B43" i="3"/>
  <c r="D43" i="3" s="1"/>
  <c r="H42" i="3"/>
  <c r="F42" i="3"/>
  <c r="B42" i="3"/>
  <c r="D42" i="3" s="1"/>
  <c r="H41" i="3"/>
  <c r="F41" i="3"/>
  <c r="B41" i="3"/>
  <c r="D41" i="3" s="1"/>
  <c r="H40" i="3"/>
  <c r="F40" i="3"/>
  <c r="B40" i="3"/>
  <c r="D40" i="3" s="1"/>
  <c r="H39" i="3"/>
  <c r="F39" i="3"/>
  <c r="B39" i="3"/>
  <c r="D39" i="3" s="1"/>
  <c r="H38" i="3"/>
  <c r="F38" i="3"/>
  <c r="B38" i="3"/>
  <c r="D38" i="3" s="1"/>
  <c r="H37" i="3"/>
  <c r="F37" i="3"/>
  <c r="B37" i="3"/>
  <c r="D37" i="3" s="1"/>
  <c r="H36" i="3"/>
  <c r="F36" i="3"/>
  <c r="B36" i="3"/>
  <c r="D36" i="3" s="1"/>
  <c r="H35" i="3"/>
  <c r="F35" i="3"/>
  <c r="B35" i="3"/>
  <c r="D35" i="3" s="1"/>
  <c r="H34" i="3"/>
  <c r="F34" i="3"/>
  <c r="B34" i="3"/>
  <c r="D34" i="3" s="1"/>
  <c r="H33" i="3"/>
  <c r="F33" i="3"/>
  <c r="B33" i="3"/>
  <c r="D33" i="3" s="1"/>
  <c r="H32" i="3"/>
  <c r="F32" i="3"/>
  <c r="B32" i="3"/>
  <c r="D32" i="3" s="1"/>
  <c r="H31" i="3"/>
  <c r="F31" i="3"/>
  <c r="B31" i="3"/>
  <c r="D31" i="3" s="1"/>
  <c r="H30" i="3"/>
  <c r="F30" i="3"/>
  <c r="B30" i="3"/>
  <c r="D30" i="3" s="1"/>
  <c r="H29" i="3"/>
  <c r="F29" i="3"/>
  <c r="B29" i="3"/>
  <c r="D29" i="3" s="1"/>
  <c r="H28" i="3"/>
  <c r="F28" i="3"/>
  <c r="B28" i="3"/>
  <c r="D28" i="3" s="1"/>
  <c r="H27" i="3"/>
  <c r="F27" i="3"/>
  <c r="B27" i="3"/>
  <c r="D27" i="3" s="1"/>
  <c r="H26" i="3"/>
  <c r="F26" i="3"/>
  <c r="B26" i="3"/>
  <c r="D26" i="3" s="1"/>
  <c r="H25" i="3"/>
  <c r="F25" i="3"/>
  <c r="B25" i="3"/>
  <c r="D25" i="3" s="1"/>
  <c r="H24" i="3"/>
  <c r="F24" i="3"/>
  <c r="B24" i="3"/>
  <c r="D24" i="3" s="1"/>
  <c r="H23" i="3"/>
  <c r="F23" i="3"/>
  <c r="B23" i="3"/>
  <c r="D23" i="3" s="1"/>
  <c r="H22" i="3"/>
  <c r="F22" i="3"/>
  <c r="B22" i="3"/>
  <c r="D22" i="3" s="1"/>
  <c r="H21" i="3"/>
  <c r="F21" i="3"/>
  <c r="B21" i="3"/>
  <c r="D21" i="3" s="1"/>
  <c r="H20" i="3"/>
  <c r="F20" i="3"/>
  <c r="B20" i="3"/>
  <c r="D20" i="3" s="1"/>
  <c r="H19" i="3"/>
  <c r="F19" i="3"/>
  <c r="B19" i="3"/>
  <c r="D19" i="3" s="1"/>
  <c r="H18" i="3"/>
  <c r="F18" i="3"/>
  <c r="B18" i="3"/>
  <c r="D18" i="3" s="1"/>
  <c r="H17" i="3"/>
  <c r="F17" i="3"/>
  <c r="B17" i="3"/>
  <c r="D17" i="3" s="1"/>
  <c r="H16" i="3"/>
  <c r="F16" i="3"/>
  <c r="B16" i="3"/>
  <c r="D16" i="3" s="1"/>
  <c r="H15" i="3"/>
  <c r="F15" i="3"/>
  <c r="B15" i="3"/>
  <c r="D15" i="3" s="1"/>
  <c r="H14" i="3"/>
  <c r="F14" i="3"/>
  <c r="B14" i="3"/>
  <c r="D14" i="3" s="1"/>
  <c r="H13" i="3"/>
  <c r="F13" i="3"/>
  <c r="B13" i="3"/>
  <c r="D13" i="3" s="1"/>
  <c r="H12" i="3"/>
  <c r="F12" i="3"/>
  <c r="B12" i="3"/>
  <c r="D12" i="3" s="1"/>
  <c r="H11" i="3"/>
  <c r="F11" i="3"/>
  <c r="B11" i="3"/>
  <c r="D11" i="3" s="1"/>
  <c r="H10" i="3"/>
  <c r="F10" i="3"/>
  <c r="B10" i="3"/>
  <c r="D10" i="3" s="1"/>
  <c r="H9" i="3"/>
  <c r="F9" i="3"/>
  <c r="B9" i="3"/>
  <c r="D9" i="3" s="1"/>
  <c r="H8" i="3"/>
  <c r="F8" i="3"/>
  <c r="B8" i="3"/>
  <c r="D8" i="3" s="1"/>
  <c r="H7" i="3"/>
  <c r="F7" i="3"/>
  <c r="B7" i="3"/>
  <c r="D7" i="3" s="1"/>
  <c r="H6" i="3"/>
  <c r="F6" i="3"/>
  <c r="B6" i="3"/>
  <c r="D6" i="3" s="1"/>
  <c r="H5" i="3"/>
  <c r="F5" i="3"/>
  <c r="B5" i="3"/>
  <c r="D5" i="3" s="1"/>
  <c r="H4" i="3"/>
  <c r="F4" i="3"/>
  <c r="B4" i="3"/>
  <c r="D4" i="3" s="1"/>
  <c r="H3" i="3"/>
  <c r="F3" i="3"/>
  <c r="B3" i="3"/>
  <c r="D3" i="3" s="1"/>
  <c r="H2" i="3"/>
  <c r="F2" i="3"/>
  <c r="B2" i="3"/>
  <c r="D2" i="3" s="1"/>
  <c r="E36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D323" i="2" s="1"/>
  <c r="B324" i="2"/>
  <c r="D324" i="2" s="1"/>
  <c r="B325" i="2"/>
  <c r="D325" i="2" s="1"/>
  <c r="B326" i="2"/>
  <c r="D326" i="2" s="1"/>
  <c r="B327" i="2"/>
  <c r="D327" i="2" s="1"/>
  <c r="B328" i="2"/>
  <c r="D328" i="2" s="1"/>
  <c r="B329" i="2"/>
  <c r="D329" i="2" s="1"/>
  <c r="B330" i="2"/>
  <c r="D330" i="2" s="1"/>
  <c r="B331" i="2"/>
  <c r="D331" i="2" s="1"/>
  <c r="B332" i="2"/>
  <c r="D332" i="2" s="1"/>
  <c r="B333" i="2"/>
  <c r="D333" i="2" s="1"/>
  <c r="B334" i="2"/>
  <c r="D334" i="2" s="1"/>
  <c r="B335" i="2"/>
  <c r="D335" i="2" s="1"/>
  <c r="B336" i="2"/>
  <c r="D336" i="2" s="1"/>
  <c r="B337" i="2"/>
  <c r="D337" i="2" s="1"/>
  <c r="B338" i="2"/>
  <c r="D338" i="2" s="1"/>
  <c r="B339" i="2"/>
  <c r="D339" i="2" s="1"/>
  <c r="B340" i="2"/>
  <c r="D340" i="2" s="1"/>
  <c r="B341" i="2"/>
  <c r="D341" i="2" s="1"/>
  <c r="B342" i="2"/>
  <c r="D342" i="2" s="1"/>
  <c r="B343" i="2"/>
  <c r="D343" i="2" s="1"/>
  <c r="B344" i="2"/>
  <c r="D344" i="2" s="1"/>
  <c r="B345" i="2"/>
  <c r="D345" i="2" s="1"/>
  <c r="B346" i="2"/>
  <c r="D346" i="2" s="1"/>
  <c r="B347" i="2"/>
  <c r="D347" i="2" s="1"/>
  <c r="B348" i="2"/>
  <c r="D348" i="2" s="1"/>
  <c r="B349" i="2"/>
  <c r="D349" i="2" s="1"/>
  <c r="B350" i="2"/>
  <c r="D350" i="2" s="1"/>
  <c r="B351" i="2"/>
  <c r="D351" i="2" s="1"/>
  <c r="B352" i="2"/>
  <c r="D352" i="2" s="1"/>
  <c r="B353" i="2"/>
  <c r="D353" i="2" s="1"/>
  <c r="B354" i="2"/>
  <c r="D354" i="2" s="1"/>
  <c r="B355" i="2"/>
  <c r="D355" i="2" s="1"/>
  <c r="B356" i="2"/>
  <c r="D356" i="2" s="1"/>
  <c r="B357" i="2"/>
  <c r="D357" i="2" s="1"/>
  <c r="B358" i="2"/>
  <c r="D358" i="2" s="1"/>
  <c r="B359" i="2"/>
  <c r="D359" i="2" s="1"/>
  <c r="B360" i="2"/>
  <c r="D360" i="2" s="1"/>
  <c r="B361" i="2"/>
  <c r="D361" i="2" s="1"/>
  <c r="B362" i="2"/>
  <c r="D362" i="2" s="1"/>
  <c r="B2" i="2"/>
</calcChain>
</file>

<file path=xl/sharedStrings.xml><?xml version="1.0" encoding="utf-8"?>
<sst xmlns="http://schemas.openxmlformats.org/spreadsheetml/2006/main" count="3495" uniqueCount="1858">
  <si>
    <t>Row Labels</t>
  </si>
  <si>
    <t>Sum of Gross sale ($)</t>
  </si>
  <si>
    <t>Sum of Margin per day ($)</t>
  </si>
  <si>
    <t>Sum of Net purchase per sale ($)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</si>
  <si>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</si>
  <si>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</si>
  <si>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</si>
  <si>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</si>
  <si>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</si>
  <si>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</si>
  <si>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</si>
  <si>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</si>
  <si>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</si>
  <si>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</si>
  <si>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</si>
  <si>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</si>
  <si>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</si>
  <si>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Tax of sell per day ($)</t>
  </si>
  <si>
    <t>Date</t>
  </si>
  <si>
    <t>(Multiple Items)</t>
  </si>
  <si>
    <t>Average of Gross sale ($)</t>
  </si>
  <si>
    <t>Column Labels</t>
  </si>
  <si>
    <t>2018</t>
  </si>
  <si>
    <t>Open</t>
  </si>
  <si>
    <t>Trade Ban (Open)</t>
  </si>
  <si>
    <t>Net purchase per day (PLN)</t>
  </si>
  <si>
    <t>Total Sale ($)</t>
  </si>
  <si>
    <t>Gross Sale per day (PLN)</t>
  </si>
  <si>
    <t>Gross sale ($)</t>
  </si>
  <si>
    <t>tax of sell per day</t>
  </si>
  <si>
    <t>Tax of sell per day ($)</t>
  </si>
  <si>
    <t>Margin per day ($)</t>
  </si>
  <si>
    <t>Margin per day(PLN)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</si>
  <si>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</si>
  <si>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</si>
  <si>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</si>
  <si>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</si>
  <si>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</si>
  <si>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</si>
  <si>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</si>
  <si>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</si>
  <si>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</si>
  <si>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</si>
  <si>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</si>
  <si>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</si>
  <si>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</si>
  <si>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</si>
  <si>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</si>
  <si>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</si>
  <si>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Date (English)</t>
  </si>
  <si>
    <t>Trade Ban</t>
  </si>
  <si>
    <t>Month</t>
  </si>
  <si>
    <t>Net purchase per sale ($)</t>
  </si>
  <si>
    <t>24.12.2017</t>
  </si>
  <si>
    <t>27.12.2017</t>
  </si>
  <si>
    <t>28.12.2017</t>
  </si>
  <si>
    <t>29.12.2017</t>
  </si>
  <si>
    <t>30.12.2017</t>
  </si>
  <si>
    <t>31.12.2017</t>
  </si>
  <si>
    <t>01.01.2018</t>
  </si>
  <si>
    <t>02.01.2018</t>
  </si>
  <si>
    <t>03.01.2018</t>
  </si>
  <si>
    <t>04.01.2018</t>
  </si>
  <si>
    <t>05.01.2018</t>
  </si>
  <si>
    <t>06.01.2018</t>
  </si>
  <si>
    <t>07.01.2018</t>
  </si>
  <si>
    <t>08.01.2018</t>
  </si>
  <si>
    <t>09.01.2018</t>
  </si>
  <si>
    <t>10.01.2018</t>
  </si>
  <si>
    <t>11.01.2018</t>
  </si>
  <si>
    <t>12.01.2018</t>
  </si>
  <si>
    <t>13.01.2018</t>
  </si>
  <si>
    <t>14.01.2018</t>
  </si>
  <si>
    <t>15.01.2018</t>
  </si>
  <si>
    <t>16.01.2018</t>
  </si>
  <si>
    <t>17.01.2018</t>
  </si>
  <si>
    <t>18.01.2018</t>
  </si>
  <si>
    <t>19.01.2018</t>
  </si>
  <si>
    <t>20.01.2018</t>
  </si>
  <si>
    <t>21.01.2018</t>
  </si>
  <si>
    <t>22.01.2018</t>
  </si>
  <si>
    <t>23.01.2018</t>
  </si>
  <si>
    <t>24.01.2018</t>
  </si>
  <si>
    <t>25.01.2018</t>
  </si>
  <si>
    <t>26.01.2018</t>
  </si>
  <si>
    <t>27.01.2018</t>
  </si>
  <si>
    <t>28.01.2018</t>
  </si>
  <si>
    <t>29.01.2018</t>
  </si>
  <si>
    <t>30.01.2018</t>
  </si>
  <si>
    <t>31.01.2018</t>
  </si>
  <si>
    <t>01.02.2018</t>
  </si>
  <si>
    <t>02.02.2018</t>
  </si>
  <si>
    <t>03.02.2018</t>
  </si>
  <si>
    <t>04.02.2018</t>
  </si>
  <si>
    <t>05.02.2018</t>
  </si>
  <si>
    <t>06.02.2018</t>
  </si>
  <si>
    <t>07.02.2018</t>
  </si>
  <si>
    <t>08.02.2018</t>
  </si>
  <si>
    <t>09.02.2018</t>
  </si>
  <si>
    <t>10.02.2018</t>
  </si>
  <si>
    <t>11.02.2018</t>
  </si>
  <si>
    <t>12.02.2018</t>
  </si>
  <si>
    <t>13.02.2018</t>
  </si>
  <si>
    <t>14.02.2018</t>
  </si>
  <si>
    <t>15.02.2018</t>
  </si>
  <si>
    <t>16.02.2018</t>
  </si>
  <si>
    <t>17.02.2018</t>
  </si>
  <si>
    <t>18.02.2018</t>
  </si>
  <si>
    <t>19.02.2018</t>
  </si>
  <si>
    <t>20.02.2018</t>
  </si>
  <si>
    <t>21.02.2018</t>
  </si>
  <si>
    <t>22.02.2018</t>
  </si>
  <si>
    <t>23.02.2018</t>
  </si>
  <si>
    <t>24.02.2018</t>
  </si>
  <si>
    <t>25.02.2018</t>
  </si>
  <si>
    <t>26.02.2018</t>
  </si>
  <si>
    <t>27.02.2018</t>
  </si>
  <si>
    <t>28.02.2018</t>
  </si>
  <si>
    <t>01.03.2018</t>
  </si>
  <si>
    <t>02.03.2018</t>
  </si>
  <si>
    <t>03.03.2018</t>
  </si>
  <si>
    <t>04.03.2018</t>
  </si>
  <si>
    <t>05.03.2018</t>
  </si>
  <si>
    <t>06.03.2018</t>
  </si>
  <si>
    <t>07.03.2018</t>
  </si>
  <si>
    <t>08.03.2018</t>
  </si>
  <si>
    <t>09.03.2018</t>
  </si>
  <si>
    <t>10.03.2018</t>
  </si>
  <si>
    <t>11.03.2018</t>
  </si>
  <si>
    <t>12.03.2018</t>
  </si>
  <si>
    <t>13.03.2018</t>
  </si>
  <si>
    <t>14.03.2018</t>
  </si>
  <si>
    <t>15.03.2018</t>
  </si>
  <si>
    <t>16.03.2018</t>
  </si>
  <si>
    <t>17.03.2018</t>
  </si>
  <si>
    <t>18.03.2018</t>
  </si>
  <si>
    <t>19.03.2018</t>
  </si>
  <si>
    <t>20.03.2018</t>
  </si>
  <si>
    <t>21.03.2018</t>
  </si>
  <si>
    <t>22.03.2018</t>
  </si>
  <si>
    <t>23.03.2018</t>
  </si>
  <si>
    <t>24.03.2018</t>
  </si>
  <si>
    <t>25.03.2018</t>
  </si>
  <si>
    <t>26.03.2018</t>
  </si>
  <si>
    <t>27.03.2018</t>
  </si>
  <si>
    <t>28.03.2018</t>
  </si>
  <si>
    <t>29.03.2018</t>
  </si>
  <si>
    <t>30.03.2018</t>
  </si>
  <si>
    <t>31.03.2018</t>
  </si>
  <si>
    <t>03.04.2018</t>
  </si>
  <si>
    <t>04.04.2018</t>
  </si>
  <si>
    <t>05.04.2018</t>
  </si>
  <si>
    <t>06.04.2018</t>
  </si>
  <si>
    <t>07.04.2018</t>
  </si>
  <si>
    <t>08.04.2018</t>
  </si>
  <si>
    <t>09.04.2018</t>
  </si>
  <si>
    <t>10.04.2018</t>
  </si>
  <si>
    <t>11.04.2018</t>
  </si>
  <si>
    <t>12.04.2018</t>
  </si>
  <si>
    <t>13.04.2018</t>
  </si>
  <si>
    <t>14.04.2018</t>
  </si>
  <si>
    <t>15.04.2018</t>
  </si>
  <si>
    <t>16.04.2018</t>
  </si>
  <si>
    <t>17.04.2018</t>
  </si>
  <si>
    <t>18.04.2018</t>
  </si>
  <si>
    <t>19.04.2018</t>
  </si>
  <si>
    <t>20.04.2018</t>
  </si>
  <si>
    <t>21.04.2018</t>
  </si>
  <si>
    <t>22.04.2018</t>
  </si>
  <si>
    <t>23.04.2018</t>
  </si>
  <si>
    <t>24.04.2018</t>
  </si>
  <si>
    <t>25.04.2018</t>
  </si>
  <si>
    <t>26.04.2018</t>
  </si>
  <si>
    <t>27.04.2018</t>
  </si>
  <si>
    <t>28.04.2018</t>
  </si>
  <si>
    <t>29.04.2018</t>
  </si>
  <si>
    <t>30.04.2018</t>
  </si>
  <si>
    <t>01.05.2018</t>
  </si>
  <si>
    <t>02.05.2018</t>
  </si>
  <si>
    <t>03.05.2018</t>
  </si>
  <si>
    <t>04.05.2018</t>
  </si>
  <si>
    <t>05.05.2018</t>
  </si>
  <si>
    <t>06.05.2018</t>
  </si>
  <si>
    <t>07.05.2018</t>
  </si>
  <si>
    <t>08.05.2018</t>
  </si>
  <si>
    <t>09.05.2018</t>
  </si>
  <si>
    <t>10.05.2018</t>
  </si>
  <si>
    <t>11.05.2018</t>
  </si>
  <si>
    <t>12.05.2018</t>
  </si>
  <si>
    <t>13.05.2018</t>
  </si>
  <si>
    <t>14.05.2018</t>
  </si>
  <si>
    <t>15.05.2018</t>
  </si>
  <si>
    <t>16.05.2018</t>
  </si>
  <si>
    <t>17.05.2018</t>
  </si>
  <si>
    <t>18.05.2018</t>
  </si>
  <si>
    <t>19.05.2018</t>
  </si>
  <si>
    <t>20.05.2018</t>
  </si>
  <si>
    <t>21.05.2018</t>
  </si>
  <si>
    <t>22.05.2018</t>
  </si>
  <si>
    <t>23.05.2018</t>
  </si>
  <si>
    <t>24.05.2018</t>
  </si>
  <si>
    <t>25.05.2018</t>
  </si>
  <si>
    <t>26.05.2018</t>
  </si>
  <si>
    <t>27.05.2018</t>
  </si>
  <si>
    <t>28.05.2018</t>
  </si>
  <si>
    <t>29.05.2018</t>
  </si>
  <si>
    <t>30.05.2018</t>
  </si>
  <si>
    <t>31.05.2018</t>
  </si>
  <si>
    <t>01.06.2018</t>
  </si>
  <si>
    <t>02.06.2018</t>
  </si>
  <si>
    <t>03.06.2018</t>
  </si>
  <si>
    <t>04.06.2018</t>
  </si>
  <si>
    <t>05.06.2018</t>
  </si>
  <si>
    <t>06.06.2018</t>
  </si>
  <si>
    <t>07.06.2018</t>
  </si>
  <si>
    <t>08.06.2018</t>
  </si>
  <si>
    <t>09.06.2018</t>
  </si>
  <si>
    <t>10.06.2018</t>
  </si>
  <si>
    <t>11.06.2018</t>
  </si>
  <si>
    <t>12.06.2018</t>
  </si>
  <si>
    <t>13.06.2018</t>
  </si>
  <si>
    <t>14.06.2018</t>
  </si>
  <si>
    <t>15.06.2018</t>
  </si>
  <si>
    <t>16.06.2018</t>
  </si>
  <si>
    <t>17.06.2018</t>
  </si>
  <si>
    <t>18.06.2018</t>
  </si>
  <si>
    <t>19.06.2018</t>
  </si>
  <si>
    <t>20.06.2018</t>
  </si>
  <si>
    <t>21.06.2018</t>
  </si>
  <si>
    <t>22.06.2018</t>
  </si>
  <si>
    <t>23.06.2018</t>
  </si>
  <si>
    <t>24.06.2018</t>
  </si>
  <si>
    <t>25.06.2018</t>
  </si>
  <si>
    <t>26.06.2018</t>
  </si>
  <si>
    <t>27.06.2018</t>
  </si>
  <si>
    <t>28.06.2018</t>
  </si>
  <si>
    <t>29.06.2018</t>
  </si>
  <si>
    <t>30.06.2018</t>
  </si>
  <si>
    <t>01.07.2018</t>
  </si>
  <si>
    <t>02.07.2018</t>
  </si>
  <si>
    <t>03.07.2018</t>
  </si>
  <si>
    <t>04.07.2018</t>
  </si>
  <si>
    <t>05.07.2018</t>
  </si>
  <si>
    <t>06.07.2018</t>
  </si>
  <si>
    <t>07.07.2018</t>
  </si>
  <si>
    <t>08.07.2018</t>
  </si>
  <si>
    <t>09.07.2018</t>
  </si>
  <si>
    <t>10.07.2018</t>
  </si>
  <si>
    <t>11.07.2018</t>
  </si>
  <si>
    <t>12.07.2018</t>
  </si>
  <si>
    <t>13.07.2018</t>
  </si>
  <si>
    <t>14.07.2018</t>
  </si>
  <si>
    <t>15.07.2018</t>
  </si>
  <si>
    <t>16.07.2018</t>
  </si>
  <si>
    <t>17.07.2018</t>
  </si>
  <si>
    <t>18.07.2018</t>
  </si>
  <si>
    <t>19.07.2018</t>
  </si>
  <si>
    <t>20.07.2018</t>
  </si>
  <si>
    <t>21.07.2018</t>
  </si>
  <si>
    <t>22.07.2018</t>
  </si>
  <si>
    <t>23.07.2018</t>
  </si>
  <si>
    <t>24.07.2018</t>
  </si>
  <si>
    <t>25.07.2018</t>
  </si>
  <si>
    <t>26.07.2018</t>
  </si>
  <si>
    <t>27.07.2018</t>
  </si>
  <si>
    <t>28.07.2018</t>
  </si>
  <si>
    <t>29.07.2018</t>
  </si>
  <si>
    <t>30.07.2018</t>
  </si>
  <si>
    <t>31.07.2018</t>
  </si>
  <si>
    <t>01.08.2018</t>
  </si>
  <si>
    <t>02.08.2018</t>
  </si>
  <si>
    <t>03.08.2018</t>
  </si>
  <si>
    <t>04.08.2018</t>
  </si>
  <si>
    <t>05.08.2018</t>
  </si>
  <si>
    <t>06.08.2018</t>
  </si>
  <si>
    <t>07.08.2018</t>
  </si>
  <si>
    <t>08.08.2018</t>
  </si>
  <si>
    <t>09.08.2018</t>
  </si>
  <si>
    <t>10.08.2018</t>
  </si>
  <si>
    <t>11.08.2018</t>
  </si>
  <si>
    <t>12.08.2018</t>
  </si>
  <si>
    <t>13.08.2018</t>
  </si>
  <si>
    <t>14.08.2018</t>
  </si>
  <si>
    <t>15.08.2018</t>
  </si>
  <si>
    <t>16.08.2018</t>
  </si>
  <si>
    <t>17.08.2018</t>
  </si>
  <si>
    <t>18.08.2018</t>
  </si>
  <si>
    <t>19.08.2018</t>
  </si>
  <si>
    <t>20.08.2018</t>
  </si>
  <si>
    <t>21.08.2018</t>
  </si>
  <si>
    <t>22.08.2018</t>
  </si>
  <si>
    <t>23.08.2018</t>
  </si>
  <si>
    <t>24.08.2018</t>
  </si>
  <si>
    <t>25.08.2018</t>
  </si>
  <si>
    <t>26.08.2018</t>
  </si>
  <si>
    <t>27.08.2018</t>
  </si>
  <si>
    <t>28.08.2018</t>
  </si>
  <si>
    <t>29.08.2018</t>
  </si>
  <si>
    <t>30.08.2018</t>
  </si>
  <si>
    <t>31.08.2018</t>
  </si>
  <si>
    <t>01.09.2018</t>
  </si>
  <si>
    <t>02.09.2018</t>
  </si>
  <si>
    <t>03.09.2018</t>
  </si>
  <si>
    <t>04.09.2018</t>
  </si>
  <si>
    <t>05.09.2018</t>
  </si>
  <si>
    <t>06.09.2018</t>
  </si>
  <si>
    <t>07.09.2018</t>
  </si>
  <si>
    <t>08.09.2018</t>
  </si>
  <si>
    <t>09.09.2018</t>
  </si>
  <si>
    <t>10.09.2018</t>
  </si>
  <si>
    <t>11.09.2018</t>
  </si>
  <si>
    <t>12.09.2018</t>
  </si>
  <si>
    <t>13.09.2018</t>
  </si>
  <si>
    <t>14.09.2018</t>
  </si>
  <si>
    <t>15.09.2018</t>
  </si>
  <si>
    <t>16.09.2018</t>
  </si>
  <si>
    <t>17.09.2018</t>
  </si>
  <si>
    <t>18.09.2018</t>
  </si>
  <si>
    <t>19.09.2018</t>
  </si>
  <si>
    <t>20.09.2018</t>
  </si>
  <si>
    <t>21.09.2018</t>
  </si>
  <si>
    <t>22.09.2018</t>
  </si>
  <si>
    <t>23.09.2018</t>
  </si>
  <si>
    <t>24.09.2018</t>
  </si>
  <si>
    <t>25.09.2018</t>
  </si>
  <si>
    <t>26.09.2018</t>
  </si>
  <si>
    <t>27.09.2018</t>
  </si>
  <si>
    <t>28.09.2018</t>
  </si>
  <si>
    <t>29.09.2018</t>
  </si>
  <si>
    <t>30.09.2018</t>
  </si>
  <si>
    <t>01.10.2018</t>
  </si>
  <si>
    <t>02.10.2018</t>
  </si>
  <si>
    <t>03.10.2018</t>
  </si>
  <si>
    <t>04.10.2018</t>
  </si>
  <si>
    <t>05.10.2018</t>
  </si>
  <si>
    <t>06.10.2018</t>
  </si>
  <si>
    <t>07.10.2018</t>
  </si>
  <si>
    <t>08.10.2018</t>
  </si>
  <si>
    <t>09.10.2018</t>
  </si>
  <si>
    <t>10.10.2018</t>
  </si>
  <si>
    <t>11.10.2018</t>
  </si>
  <si>
    <t>12.10.2018</t>
  </si>
  <si>
    <t>13.10.2018</t>
  </si>
  <si>
    <t>14.10.2018</t>
  </si>
  <si>
    <t>15.10.2018</t>
  </si>
  <si>
    <t>16.10.2018</t>
  </si>
  <si>
    <t>17.10.2018</t>
  </si>
  <si>
    <t>18.10.2018</t>
  </si>
  <si>
    <t>19.10.2018</t>
  </si>
  <si>
    <t>20.10.2018</t>
  </si>
  <si>
    <t>22.10.2018</t>
  </si>
  <si>
    <t>23.10.2018</t>
  </si>
  <si>
    <t>24.10.2018</t>
  </si>
  <si>
    <t>25.10.2018</t>
  </si>
  <si>
    <t>26.10.2018</t>
  </si>
  <si>
    <t>27.10.2018</t>
  </si>
  <si>
    <t>28.10.2018</t>
  </si>
  <si>
    <t>29.10.2018</t>
  </si>
  <si>
    <t>30.10.2018</t>
  </si>
  <si>
    <t>31.10.2018</t>
  </si>
  <si>
    <t>01.11.2018</t>
  </si>
  <si>
    <t>02.11.2018</t>
  </si>
  <si>
    <t>03.11.2018</t>
  </si>
  <si>
    <t>04.11.2018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</si>
  <si>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</si>
  <si>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</si>
  <si>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</si>
  <si>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</si>
  <si>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</si>
  <si>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</si>
  <si>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</si>
  <si>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</si>
  <si>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</si>
  <si>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</si>
  <si>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</si>
  <si>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</si>
  <si>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17.11.2018</t>
  </si>
  <si>
    <t>18.11.2018</t>
  </si>
  <si>
    <t>19.11.2018</t>
  </si>
  <si>
    <t>20.11.2018</t>
  </si>
  <si>
    <t>21.11.2018</t>
  </si>
  <si>
    <t>22.11.2018</t>
  </si>
  <si>
    <t>23.11.2018</t>
  </si>
  <si>
    <t>24.11.2018</t>
  </si>
  <si>
    <t>25.11.2018</t>
  </si>
  <si>
    <t>26.11.2018</t>
  </si>
  <si>
    <t>27.11.2018</t>
  </si>
  <si>
    <t>28.11.2018</t>
  </si>
  <si>
    <t>29.11.2018</t>
  </si>
  <si>
    <t>30.11.2018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</si>
  <si>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</si>
  <si>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</si>
  <si>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</si>
  <si>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</si>
  <si>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</si>
  <si>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</si>
  <si>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</si>
  <si>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</si>
  <si>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</si>
  <si>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</si>
  <si>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</si>
  <si>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</si>
  <si>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</si>
  <si>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</si>
  <si>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</si>
  <si>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16.12.2018</t>
  </si>
  <si>
    <t>17.12.2018</t>
  </si>
  <si>
    <t>18.12.2018</t>
  </si>
  <si>
    <t>19.12.2018</t>
  </si>
  <si>
    <t>20.12.2018</t>
  </si>
  <si>
    <t>21.12.2018</t>
  </si>
  <si>
    <t>22.12.2018</t>
  </si>
  <si>
    <t>23.12.2018</t>
  </si>
  <si>
    <t>24.12.2018</t>
  </si>
  <si>
    <t>Net Purchase per day (PLN)</t>
  </si>
  <si>
    <t>tax of sale per day (PLN)</t>
  </si>
  <si>
    <t>Margin per day (PLN)</t>
  </si>
  <si>
    <t>zn</t>
  </si>
  <si>
    <t>sb</t>
  </si>
  <si>
    <t>tax</t>
  </si>
  <si>
    <t>marza</t>
  </si>
  <si>
    <t>1334,95</t>
  </si>
  <si>
    <t>1903,82</t>
  </si>
  <si>
    <t>284,07</t>
  </si>
  <si>
    <t>284,8</t>
  </si>
  <si>
    <t>2154,04</t>
  </si>
  <si>
    <t>2953,43</t>
  </si>
  <si>
    <t>420,77</t>
  </si>
  <si>
    <t>378,62</t>
  </si>
  <si>
    <t>2120,66</t>
  </si>
  <si>
    <t>2914,02</t>
  </si>
  <si>
    <t>397,22</t>
  </si>
  <si>
    <t>396,14</t>
  </si>
  <si>
    <t>2280,09</t>
  </si>
  <si>
    <t>3152,23</t>
  </si>
  <si>
    <t>409,6</t>
  </si>
  <si>
    <t>462,54</t>
  </si>
  <si>
    <t>3463,87</t>
  </si>
  <si>
    <t>4823,36</t>
  </si>
  <si>
    <t>629,44</t>
  </si>
  <si>
    <t>730,05</t>
  </si>
  <si>
    <t>1761,74</t>
  </si>
  <si>
    <t>2561,25</t>
  </si>
  <si>
    <t>404,21</t>
  </si>
  <si>
    <t>395,3</t>
  </si>
  <si>
    <t>1217,9</t>
  </si>
  <si>
    <t>1770,28</t>
  </si>
  <si>
    <t>284,98</t>
  </si>
  <si>
    <t>267,4</t>
  </si>
  <si>
    <t>1994,54</t>
  </si>
  <si>
    <t>2758,13</t>
  </si>
  <si>
    <t>349,96</t>
  </si>
  <si>
    <t>413,63</t>
  </si>
  <si>
    <t>2161,07</t>
  </si>
  <si>
    <t>2972,24</t>
  </si>
  <si>
    <t>371,92</t>
  </si>
  <si>
    <t>439,25</t>
  </si>
  <si>
    <t>1990,31</t>
  </si>
  <si>
    <t>2705,36</t>
  </si>
  <si>
    <t>346,3</t>
  </si>
  <si>
    <t>368,75</t>
  </si>
  <si>
    <t>3706,07</t>
  </si>
  <si>
    <t>5086,59</t>
  </si>
  <si>
    <t>604,85</t>
  </si>
  <si>
    <t>775,67</t>
  </si>
  <si>
    <t>1433,94</t>
  </si>
  <si>
    <t>2096,9</t>
  </si>
  <si>
    <t>312,47</t>
  </si>
  <si>
    <t>350,49</t>
  </si>
  <si>
    <t>1128,87</t>
  </si>
  <si>
    <t>1547,66</t>
  </si>
  <si>
    <t>226,34</t>
  </si>
  <si>
    <t>192,45</t>
  </si>
  <si>
    <t>2428,43</t>
  </si>
  <si>
    <t>3268,87</t>
  </si>
  <si>
    <t>426,95</t>
  </si>
  <si>
    <t>413,49</t>
  </si>
  <si>
    <t>2204,73</t>
  </si>
  <si>
    <t>3079,31</t>
  </si>
  <si>
    <t>402,68</t>
  </si>
  <si>
    <t>471,9</t>
  </si>
  <si>
    <t>2429,82</t>
  </si>
  <si>
    <t>3258,05</t>
  </si>
  <si>
    <t>424,96</t>
  </si>
  <si>
    <t>403,27</t>
  </si>
  <si>
    <t>1944,37</t>
  </si>
  <si>
    <t>2693,39</t>
  </si>
  <si>
    <t>341,73</t>
  </si>
  <si>
    <t>407,29</t>
  </si>
  <si>
    <t>2548,01</t>
  </si>
  <si>
    <t>3556,79</t>
  </si>
  <si>
    <t>463,95</t>
  </si>
  <si>
    <t>544,83</t>
  </si>
  <si>
    <t>2769,85</t>
  </si>
  <si>
    <t>3879,42</t>
  </si>
  <si>
    <t>481,97</t>
  </si>
  <si>
    <t>627,6</t>
  </si>
  <si>
    <t>1402,86</t>
  </si>
  <si>
    <t>1921,23</t>
  </si>
  <si>
    <t>289,51</t>
  </si>
  <si>
    <t>228,86</t>
  </si>
  <si>
    <t>2404,1</t>
  </si>
  <si>
    <t>2845,07</t>
  </si>
  <si>
    <t>380,92</t>
  </si>
  <si>
    <t>60,05</t>
  </si>
  <si>
    <t>2259,8</t>
  </si>
  <si>
    <t>2782,53</t>
  </si>
  <si>
    <t>352,38</t>
  </si>
  <si>
    <t>170,35</t>
  </si>
  <si>
    <t>2365,23</t>
  </si>
  <si>
    <t>3003,17</t>
  </si>
  <si>
    <t>375,2</t>
  </si>
  <si>
    <t>262,74</t>
  </si>
  <si>
    <t>2717,3</t>
  </si>
  <si>
    <t>3248,48</t>
  </si>
  <si>
    <t>377,02</t>
  </si>
  <si>
    <t>154,16</t>
  </si>
  <si>
    <t>2632,54</t>
  </si>
  <si>
    <t>3478,17</t>
  </si>
  <si>
    <t>442,09</t>
  </si>
  <si>
    <t>403,54</t>
  </si>
  <si>
    <t>2976,79</t>
  </si>
  <si>
    <t>4017,92</t>
  </si>
  <si>
    <t>494,77</t>
  </si>
  <si>
    <t>546,36</t>
  </si>
  <si>
    <t>1130,02</t>
  </si>
  <si>
    <t>1644,11</t>
  </si>
  <si>
    <t>271,09</t>
  </si>
  <si>
    <t>2488,23</t>
  </si>
  <si>
    <t>2733,88</t>
  </si>
  <si>
    <t>341,1</t>
  </si>
  <si>
    <t>-95,45</t>
  </si>
  <si>
    <t>2087,14</t>
  </si>
  <si>
    <t>2421,66</t>
  </si>
  <si>
    <t>303,02</t>
  </si>
  <si>
    <t>31,5</t>
  </si>
  <si>
    <t>2462,28</t>
  </si>
  <si>
    <t>3146,68</t>
  </si>
  <si>
    <t>411,8</t>
  </si>
  <si>
    <t>272,6</t>
  </si>
  <si>
    <t>2210,85</t>
  </si>
  <si>
    <t>2678,28</t>
  </si>
  <si>
    <t>331,15</t>
  </si>
  <si>
    <t>136,28</t>
  </si>
  <si>
    <t>2482,9</t>
  </si>
  <si>
    <t>3253,28</t>
  </si>
  <si>
    <t>397,47</t>
  </si>
  <si>
    <t>372,91</t>
  </si>
  <si>
    <t>2712,46</t>
  </si>
  <si>
    <t>481,43</t>
  </si>
  <si>
    <t>474,11</t>
  </si>
  <si>
    <t>1019,12</t>
  </si>
  <si>
    <t>1454,72</t>
  </si>
  <si>
    <t>215,69</t>
  </si>
  <si>
    <t>219,91</t>
  </si>
  <si>
    <t>2528,64</t>
  </si>
  <si>
    <t>2721,08</t>
  </si>
  <si>
    <t>347,44</t>
  </si>
  <si>
    <t>1871,75</t>
  </si>
  <si>
    <t>2545,89</t>
  </si>
  <si>
    <t>332,56</t>
  </si>
  <si>
    <t>341,58</t>
  </si>
  <si>
    <t>2335,74</t>
  </si>
  <si>
    <t>3002,04</t>
  </si>
  <si>
    <t>373,34</t>
  </si>
  <si>
    <t>292,96</t>
  </si>
  <si>
    <t>2257,26</t>
  </si>
  <si>
    <t>2725,32</t>
  </si>
  <si>
    <t>326,09</t>
  </si>
  <si>
    <t>141,97</t>
  </si>
  <si>
    <t>2299,24</t>
  </si>
  <si>
    <t>3096,93</t>
  </si>
  <si>
    <t>408,39</t>
  </si>
  <si>
    <t>389,3</t>
  </si>
  <si>
    <t>3155,6</t>
  </si>
  <si>
    <t>4287,65</t>
  </si>
  <si>
    <t>535,86</t>
  </si>
  <si>
    <t>596,19</t>
  </si>
  <si>
    <t>1065,16</t>
  </si>
  <si>
    <t>1460,04</t>
  </si>
  <si>
    <t>208,98</t>
  </si>
  <si>
    <t>185,9</t>
  </si>
  <si>
    <t>2384,47</t>
  </si>
  <si>
    <t>2725,3</t>
  </si>
  <si>
    <t>333,47</t>
  </si>
  <si>
    <t>7,36</t>
  </si>
  <si>
    <t>1992,72</t>
  </si>
  <si>
    <t>2513,54</t>
  </si>
  <si>
    <t>326,83</t>
  </si>
  <si>
    <t>193,99</t>
  </si>
  <si>
    <t>2092,75</t>
  </si>
  <si>
    <t>2756,85</t>
  </si>
  <si>
    <t>337,68</t>
  </si>
  <si>
    <t>326,42</t>
  </si>
  <si>
    <t>2832,77</t>
  </si>
  <si>
    <t>3363,98</t>
  </si>
  <si>
    <t>429,53</t>
  </si>
  <si>
    <t>101,68</t>
  </si>
  <si>
    <t>2460,1</t>
  </si>
  <si>
    <t>3123,62</t>
  </si>
  <si>
    <t>392,87</t>
  </si>
  <si>
    <t>270,65</t>
  </si>
  <si>
    <t>2919,11</t>
  </si>
  <si>
    <t>500,29</t>
  </si>
  <si>
    <t>543,6</t>
  </si>
  <si>
    <t>1217,88</t>
  </si>
  <si>
    <t>1757,54</t>
  </si>
  <si>
    <t>263,27</t>
  </si>
  <si>
    <t>276,39</t>
  </si>
  <si>
    <t>2382,23</t>
  </si>
  <si>
    <t>2793,07</t>
  </si>
  <si>
    <t>352,18</t>
  </si>
  <si>
    <t>58,66</t>
  </si>
  <si>
    <t>2391,07</t>
  </si>
  <si>
    <t>3198,37</t>
  </si>
  <si>
    <t>385,23</t>
  </si>
  <si>
    <t>422,07</t>
  </si>
  <si>
    <t>2436,99</t>
  </si>
  <si>
    <t>3157,78</t>
  </si>
  <si>
    <t>379,23</t>
  </si>
  <si>
    <t>341,56</t>
  </si>
  <si>
    <t>2365,59</t>
  </si>
  <si>
    <t>3083,64</t>
  </si>
  <si>
    <t>398,11</t>
  </si>
  <si>
    <t>319,94</t>
  </si>
  <si>
    <t>2407,98</t>
  </si>
  <si>
    <t>3147,8</t>
  </si>
  <si>
    <t>403,36</t>
  </si>
  <si>
    <t>336,46</t>
  </si>
  <si>
    <t>2788,49</t>
  </si>
  <si>
    <t>4043,71</t>
  </si>
  <si>
    <t>531,36</t>
  </si>
  <si>
    <t>723,86</t>
  </si>
  <si>
    <t>1140,7</t>
  </si>
  <si>
    <t>1612,03</t>
  </si>
  <si>
    <t>236,95</t>
  </si>
  <si>
    <t>234,38</t>
  </si>
  <si>
    <t>2523,98</t>
  </si>
  <si>
    <t>2940,65</t>
  </si>
  <si>
    <t>382,95</t>
  </si>
  <si>
    <t>33,72</t>
  </si>
  <si>
    <t>2360,56</t>
  </si>
  <si>
    <t>3014,4</t>
  </si>
  <si>
    <t>386,98</t>
  </si>
  <si>
    <t>266,86</t>
  </si>
  <si>
    <t>2230,18</t>
  </si>
  <si>
    <t>3005,01</t>
  </si>
  <si>
    <t>393,89</t>
  </si>
  <si>
    <t>380,94</t>
  </si>
  <si>
    <t>2416,26</t>
  </si>
  <si>
    <t>3055,68</t>
  </si>
  <si>
    <t>374,93</t>
  </si>
  <si>
    <t>264,49</t>
  </si>
  <si>
    <t>2401,78</t>
  </si>
  <si>
    <t>3497,33</t>
  </si>
  <si>
    <t>463,11</t>
  </si>
  <si>
    <t>632,44</t>
  </si>
  <si>
    <t>2656,48</t>
  </si>
  <si>
    <t>3842,31</t>
  </si>
  <si>
    <t>480,25</t>
  </si>
  <si>
    <t>705,58</t>
  </si>
  <si>
    <t>1134,22</t>
  </si>
  <si>
    <t>1665,57</t>
  </si>
  <si>
    <t>232,1</t>
  </si>
  <si>
    <t>299,25</t>
  </si>
  <si>
    <t>2083,39</t>
  </si>
  <si>
    <t>2973,1</t>
  </si>
  <si>
    <t>357,4</t>
  </si>
  <si>
    <t>532,31</t>
  </si>
  <si>
    <t>1830,62</t>
  </si>
  <si>
    <t>2637,33</t>
  </si>
  <si>
    <t>335,05</t>
  </si>
  <si>
    <t>471,66</t>
  </si>
  <si>
    <t>1933,29</t>
  </si>
  <si>
    <t>2786,81</t>
  </si>
  <si>
    <t>347,72</t>
  </si>
  <si>
    <t>505,8</t>
  </si>
  <si>
    <t>1852,25</t>
  </si>
  <si>
    <t>2680,46</t>
  </si>
  <si>
    <t>338,66</t>
  </si>
  <si>
    <t>489,55</t>
  </si>
  <si>
    <t>1989,99</t>
  </si>
  <si>
    <t>2887,8</t>
  </si>
  <si>
    <t>553,81</t>
  </si>
  <si>
    <t>2472,97</t>
  </si>
  <si>
    <t>3567,05</t>
  </si>
  <si>
    <t>423,36</t>
  </si>
  <si>
    <t>670,72</t>
  </si>
  <si>
    <t>1199,01</t>
  </si>
  <si>
    <t>1753,97</t>
  </si>
  <si>
    <t>245,9</t>
  </si>
  <si>
    <t>309,06</t>
  </si>
  <si>
    <t>1902,65</t>
  </si>
  <si>
    <t>346,18</t>
  </si>
  <si>
    <t>497,17</t>
  </si>
  <si>
    <t>1834,64</t>
  </si>
  <si>
    <t>2619,29</t>
  </si>
  <si>
    <t>345,02</t>
  </si>
  <si>
    <t>439,63</t>
  </si>
  <si>
    <t>1957,29</t>
  </si>
  <si>
    <t>2820,88</t>
  </si>
  <si>
    <t>360,8</t>
  </si>
  <si>
    <t>502,79</t>
  </si>
  <si>
    <t>2083,1</t>
  </si>
  <si>
    <t>3000,42</t>
  </si>
  <si>
    <t>411,94</t>
  </si>
  <si>
    <t>505,38</t>
  </si>
  <si>
    <t>2175,99</t>
  </si>
  <si>
    <t>3096,25</t>
  </si>
  <si>
    <t>417,75</t>
  </si>
  <si>
    <t>502,51</t>
  </si>
  <si>
    <t>2781,1</t>
  </si>
  <si>
    <t>4022,61</t>
  </si>
  <si>
    <t>517,5</t>
  </si>
  <si>
    <t>724,01</t>
  </si>
  <si>
    <t>2873,67</t>
  </si>
  <si>
    <t>4304,73</t>
  </si>
  <si>
    <t>663,86</t>
  </si>
  <si>
    <t>767,2</t>
  </si>
  <si>
    <t>1753,89</t>
  </si>
  <si>
    <t>2513,36</t>
  </si>
  <si>
    <t>313,81</t>
  </si>
  <si>
    <t>445,66</t>
  </si>
  <si>
    <t>1966,78</t>
  </si>
  <si>
    <t>2840,93</t>
  </si>
  <si>
    <t>350,43</t>
  </si>
  <si>
    <t>523,72</t>
  </si>
  <si>
    <t>1672,88</t>
  </si>
  <si>
    <t>2407,96</t>
  </si>
  <si>
    <t>306,12</t>
  </si>
  <si>
    <t>428,96</t>
  </si>
  <si>
    <t>1843,19</t>
  </si>
  <si>
    <t>2690,64</t>
  </si>
  <si>
    <t>343,96</t>
  </si>
  <si>
    <t>503,49</t>
  </si>
  <si>
    <t>2229,45</t>
  </si>
  <si>
    <t>3254,54</t>
  </si>
  <si>
    <t>405,22</t>
  </si>
  <si>
    <t>619,87</t>
  </si>
  <si>
    <t>2674,75</t>
  </si>
  <si>
    <t>3825,54</t>
  </si>
  <si>
    <t>452,47</t>
  </si>
  <si>
    <t>698,32</t>
  </si>
  <si>
    <t>1482,25</t>
  </si>
  <si>
    <t>2196,45</t>
  </si>
  <si>
    <t>316,97</t>
  </si>
  <si>
    <t>397,23</t>
  </si>
  <si>
    <t>2077,63</t>
  </si>
  <si>
    <t>2995,92</t>
  </si>
  <si>
    <t>361,06</t>
  </si>
  <si>
    <t>557,23</t>
  </si>
  <si>
    <t>2123,95</t>
  </si>
  <si>
    <t>3056,16</t>
  </si>
  <si>
    <t>392,57</t>
  </si>
  <si>
    <t>539,64</t>
  </si>
  <si>
    <t>2083,35</t>
  </si>
  <si>
    <t>3049,4</t>
  </si>
  <si>
    <t>392,63</t>
  </si>
  <si>
    <t>573,42</t>
  </si>
  <si>
    <t>1949,37</t>
  </si>
  <si>
    <t>2750,17</t>
  </si>
  <si>
    <t>338,77</t>
  </si>
  <si>
    <t>462,03</t>
  </si>
  <si>
    <t>2382,71</t>
  </si>
  <si>
    <t>3447,65</t>
  </si>
  <si>
    <t>459,3</t>
  </si>
  <si>
    <t>605,64</t>
  </si>
  <si>
    <t>2587,33</t>
  </si>
  <si>
    <t>3756,3</t>
  </si>
  <si>
    <t>486,41</t>
  </si>
  <si>
    <t>682,56</t>
  </si>
  <si>
    <t>949,74</t>
  </si>
  <si>
    <t>1397,6</t>
  </si>
  <si>
    <t>213,55</t>
  </si>
  <si>
    <t>234,31</t>
  </si>
  <si>
    <t>2129,86</t>
  </si>
  <si>
    <t>3030,32</t>
  </si>
  <si>
    <t>373,33</t>
  </si>
  <si>
    <t>527,13</t>
  </si>
  <si>
    <t>2439,08</t>
  </si>
  <si>
    <t>3507,32</t>
  </si>
  <si>
    <t>436,87</t>
  </si>
  <si>
    <t>631,37</t>
  </si>
  <si>
    <t>2505,3</t>
  </si>
  <si>
    <t>3576,26</t>
  </si>
  <si>
    <t>449,42</t>
  </si>
  <si>
    <t>621,54</t>
  </si>
  <si>
    <t>3629,22</t>
  </si>
  <si>
    <t>5273,42</t>
  </si>
  <si>
    <t>694,12</t>
  </si>
  <si>
    <t>950,08</t>
  </si>
  <si>
    <t>3690,63</t>
  </si>
  <si>
    <t>5353,31</t>
  </si>
  <si>
    <t>678,08</t>
  </si>
  <si>
    <t>984,6</t>
  </si>
  <si>
    <t>3769,29</t>
  </si>
  <si>
    <t>5340,24</t>
  </si>
  <si>
    <t>673,78</t>
  </si>
  <si>
    <t>897,17</t>
  </si>
  <si>
    <t>2123,69</t>
  </si>
  <si>
    <t>2968,66</t>
  </si>
  <si>
    <t>424,76</t>
  </si>
  <si>
    <t>420,21</t>
  </si>
  <si>
    <t>2011,55</t>
  </si>
  <si>
    <t>2909,58</t>
  </si>
  <si>
    <t>400,87</t>
  </si>
  <si>
    <t>497,16</t>
  </si>
  <si>
    <t>1968,16</t>
  </si>
  <si>
    <t>2736,23</t>
  </si>
  <si>
    <t>356,65</t>
  </si>
  <si>
    <t>411,42</t>
  </si>
  <si>
    <t>2183,61</t>
  </si>
  <si>
    <t>3116,66</t>
  </si>
  <si>
    <t>423,58</t>
  </si>
  <si>
    <t>509,47</t>
  </si>
  <si>
    <t>2677,37</t>
  </si>
  <si>
    <t>3834,9</t>
  </si>
  <si>
    <t>467,35</t>
  </si>
  <si>
    <t>690,18</t>
  </si>
  <si>
    <t>1722,98</t>
  </si>
  <si>
    <t>2540,19</t>
  </si>
  <si>
    <t>380,46</t>
  </si>
  <si>
    <t>436,75</t>
  </si>
  <si>
    <t>2055,83</t>
  </si>
  <si>
    <t>2957,19</t>
  </si>
  <si>
    <t>373,24</t>
  </si>
  <si>
    <t>528,12</t>
  </si>
  <si>
    <t>2283,48</t>
  </si>
  <si>
    <t>3274,03</t>
  </si>
  <si>
    <t>432,55</t>
  </si>
  <si>
    <t>2032,95</t>
  </si>
  <si>
    <t>2950,7</t>
  </si>
  <si>
    <t>393,85</t>
  </si>
  <si>
    <t>523,9</t>
  </si>
  <si>
    <t>2169,32</t>
  </si>
  <si>
    <t>3141,08</t>
  </si>
  <si>
    <t>401,66</t>
  </si>
  <si>
    <t>570,1</t>
  </si>
  <si>
    <t>2550,92</t>
  </si>
  <si>
    <t>3711,75</t>
  </si>
  <si>
    <t>488,61</t>
  </si>
  <si>
    <t>672,22</t>
  </si>
  <si>
    <t>2833,32</t>
  </si>
  <si>
    <t>4035,74</t>
  </si>
  <si>
    <t>494,99</t>
  </si>
  <si>
    <t>707,43</t>
  </si>
  <si>
    <t>2891,27</t>
  </si>
  <si>
    <t>394,3</t>
  </si>
  <si>
    <t>535,97</t>
  </si>
  <si>
    <t>2197,41</t>
  </si>
  <si>
    <t>3179,02</t>
  </si>
  <si>
    <t>405,11</t>
  </si>
  <si>
    <t>576,5</t>
  </si>
  <si>
    <t>1997,59</t>
  </si>
  <si>
    <t>2881,29</t>
  </si>
  <si>
    <t>389,67</t>
  </si>
  <si>
    <t>494,03</t>
  </si>
  <si>
    <t>2286,72</t>
  </si>
  <si>
    <t>3311,25</t>
  </si>
  <si>
    <t>445,38</t>
  </si>
  <si>
    <t>579,15</t>
  </si>
  <si>
    <t>2075,3</t>
  </si>
  <si>
    <t>3017,22</t>
  </si>
  <si>
    <t>547,62</t>
  </si>
  <si>
    <t>2715,7</t>
  </si>
  <si>
    <t>3970,38</t>
  </si>
  <si>
    <t>535,44</t>
  </si>
  <si>
    <t>719,24</t>
  </si>
  <si>
    <t>3363,06</t>
  </si>
  <si>
    <t>4816,65</t>
  </si>
  <si>
    <t>642,36</t>
  </si>
  <si>
    <t>811,23</t>
  </si>
  <si>
    <t>1992,81</t>
  </si>
  <si>
    <t>2994,49</t>
  </si>
  <si>
    <t>446,6</t>
  </si>
  <si>
    <t>555,08</t>
  </si>
  <si>
    <t>2289,79</t>
  </si>
  <si>
    <t>3235,58</t>
  </si>
  <si>
    <t>415,31</t>
  </si>
  <si>
    <t>530,48</t>
  </si>
  <si>
    <t>2068,68</t>
  </si>
  <si>
    <t>2937,94</t>
  </si>
  <si>
    <t>397,76</t>
  </si>
  <si>
    <t>471,5</t>
  </si>
  <si>
    <t>2115,05</t>
  </si>
  <si>
    <t>2994,38</t>
  </si>
  <si>
    <t>393,94</t>
  </si>
  <si>
    <t>485,39</t>
  </si>
  <si>
    <t>3767,15</t>
  </si>
  <si>
    <t>5400,46</t>
  </si>
  <si>
    <t>685,2</t>
  </si>
  <si>
    <t>948,11</t>
  </si>
  <si>
    <t>2672,15</t>
  </si>
  <si>
    <t>3787,22</t>
  </si>
  <si>
    <t>476,32</t>
  </si>
  <si>
    <t>638,75</t>
  </si>
  <si>
    <t>3235,62</t>
  </si>
  <si>
    <t>4628,85</t>
  </si>
  <si>
    <t>557,39</t>
  </si>
  <si>
    <t>835,84</t>
  </si>
  <si>
    <t>1496,1</t>
  </si>
  <si>
    <t>2176,83</t>
  </si>
  <si>
    <t>325,46</t>
  </si>
  <si>
    <t>355,27</t>
  </si>
  <si>
    <t>3366,93</t>
  </si>
  <si>
    <t>4780,18</t>
  </si>
  <si>
    <t>571,15</t>
  </si>
  <si>
    <t>842,1</t>
  </si>
  <si>
    <t>2316,85</t>
  </si>
  <si>
    <t>3406,41</t>
  </si>
  <si>
    <t>504,35</t>
  </si>
  <si>
    <t>585,21</t>
  </si>
  <si>
    <t>3463,29</t>
  </si>
  <si>
    <t>4897,15</t>
  </si>
  <si>
    <t>619,43</t>
  </si>
  <si>
    <t>814,43</t>
  </si>
  <si>
    <t>1966,32</t>
  </si>
  <si>
    <t>2915,78</t>
  </si>
  <si>
    <t>407,25</t>
  </si>
  <si>
    <t>542,21</t>
  </si>
  <si>
    <t>2937,05</t>
  </si>
  <si>
    <t>4145,83</t>
  </si>
  <si>
    <t>542,55</t>
  </si>
  <si>
    <t>666,23</t>
  </si>
  <si>
    <t>3317,53</t>
  </si>
  <si>
    <t>4840,66</t>
  </si>
  <si>
    <t>652,96</t>
  </si>
  <si>
    <t>870,17</t>
  </si>
  <si>
    <t>1537,54</t>
  </si>
  <si>
    <t>2237,83</t>
  </si>
  <si>
    <t>324,5</t>
  </si>
  <si>
    <t>375,79</t>
  </si>
  <si>
    <t>2572,63</t>
  </si>
  <si>
    <t>3659,54</t>
  </si>
  <si>
    <t>445,78</t>
  </si>
  <si>
    <t>641,13</t>
  </si>
  <si>
    <t>2445,57</t>
  </si>
  <si>
    <t>3448,15</t>
  </si>
  <si>
    <t>416,21</t>
  </si>
  <si>
    <t>586,37</t>
  </si>
  <si>
    <t>2334,53</t>
  </si>
  <si>
    <t>3332,45</t>
  </si>
  <si>
    <t>423,85</t>
  </si>
  <si>
    <t>574,07</t>
  </si>
  <si>
    <t>2672,22</t>
  </si>
  <si>
    <t>3880,65</t>
  </si>
  <si>
    <t>482,63</t>
  </si>
  <si>
    <t>725,8</t>
  </si>
  <si>
    <t>2817,14</t>
  </si>
  <si>
    <t>4081,17</t>
  </si>
  <si>
    <t>520,39</t>
  </si>
  <si>
    <t>743,64</t>
  </si>
  <si>
    <t>3509,02</t>
  </si>
  <si>
    <t>5110,99</t>
  </si>
  <si>
    <t>623,07</t>
  </si>
  <si>
    <t>978,9</t>
  </si>
  <si>
    <t>2527,79</t>
  </si>
  <si>
    <t>3749,23</t>
  </si>
  <si>
    <t>526,23</t>
  </si>
  <si>
    <t>695,21</t>
  </si>
  <si>
    <t>2452,13</t>
  </si>
  <si>
    <t>3495,13</t>
  </si>
  <si>
    <t>452,34</t>
  </si>
  <si>
    <t>590,66</t>
  </si>
  <si>
    <t>2572,72</t>
  </si>
  <si>
    <t>3600,05</t>
  </si>
  <si>
    <t>448,35</t>
  </si>
  <si>
    <t>578,98</t>
  </si>
  <si>
    <t>2134,15</t>
  </si>
  <si>
    <t>3057,95</t>
  </si>
  <si>
    <t>388,67</t>
  </si>
  <si>
    <t>535,13</t>
  </si>
  <si>
    <t>2206,26</t>
  </si>
  <si>
    <t>3136,34</t>
  </si>
  <si>
    <t>368,16</t>
  </si>
  <si>
    <t>561,92</t>
  </si>
  <si>
    <t>2796,9</t>
  </si>
  <si>
    <t>3972,59</t>
  </si>
  <si>
    <t>506,36</t>
  </si>
  <si>
    <t>669,33</t>
  </si>
  <si>
    <t>3171,72</t>
  </si>
  <si>
    <t>4592,7</t>
  </si>
  <si>
    <t>593,77</t>
  </si>
  <si>
    <t>827,21</t>
  </si>
  <si>
    <t>1924,62</t>
  </si>
  <si>
    <t>2846,19</t>
  </si>
  <si>
    <t>414,54</t>
  </si>
  <si>
    <t>507,03</t>
  </si>
  <si>
    <t>2155,06</t>
  </si>
  <si>
    <t>3066,76</t>
  </si>
  <si>
    <t>369,2</t>
  </si>
  <si>
    <t>542,5</t>
  </si>
  <si>
    <t>2279,34</t>
  </si>
  <si>
    <t>3247,53</t>
  </si>
  <si>
    <t>389,74</t>
  </si>
  <si>
    <t>578,45</t>
  </si>
  <si>
    <t>2243,79</t>
  </si>
  <si>
    <t>3224,31</t>
  </si>
  <si>
    <t>392,65</t>
  </si>
  <si>
    <t>587,87</t>
  </si>
  <si>
    <t>2374,4</t>
  </si>
  <si>
    <t>3546,75</t>
  </si>
  <si>
    <t>426,2</t>
  </si>
  <si>
    <t>746,15</t>
  </si>
  <si>
    <t>3176,8</t>
  </si>
  <si>
    <t>4594,62</t>
  </si>
  <si>
    <t>601,71</t>
  </si>
  <si>
    <t>816,11</t>
  </si>
  <si>
    <t>3668,88</t>
  </si>
  <si>
    <t>5376,94</t>
  </si>
  <si>
    <t>676,28</t>
  </si>
  <si>
    <t>1031,78</t>
  </si>
  <si>
    <t>1661,09</t>
  </si>
  <si>
    <t>2481,94</t>
  </si>
  <si>
    <t>340,8</t>
  </si>
  <si>
    <t>480,05</t>
  </si>
  <si>
    <t>2304,97</t>
  </si>
  <si>
    <t>3343,22</t>
  </si>
  <si>
    <t>403,57</t>
  </si>
  <si>
    <t>634,68</t>
  </si>
  <si>
    <t>2309,83</t>
  </si>
  <si>
    <t>3363,99</t>
  </si>
  <si>
    <t>395,26</t>
  </si>
  <si>
    <t>658,9</t>
  </si>
  <si>
    <t>3299,84</t>
  </si>
  <si>
    <t>4816,34</t>
  </si>
  <si>
    <t>565,64</t>
  </si>
  <si>
    <t>950,86</t>
  </si>
  <si>
    <t>763,98</t>
  </si>
  <si>
    <t>1156,74</t>
  </si>
  <si>
    <t>161,04</t>
  </si>
  <si>
    <t>231,72</t>
  </si>
  <si>
    <t>2931,78</t>
  </si>
  <si>
    <t>4242,5</t>
  </si>
  <si>
    <t>536,59</t>
  </si>
  <si>
    <t>774,13</t>
  </si>
  <si>
    <t>3151,48</t>
  </si>
  <si>
    <t>4620,12</t>
  </si>
  <si>
    <t>590,84</t>
  </si>
  <si>
    <t>877,8</t>
  </si>
  <si>
    <t>1739,99</t>
  </si>
  <si>
    <t>2593,42</t>
  </si>
  <si>
    <t>375,01</t>
  </si>
  <si>
    <t>478,42</t>
  </si>
  <si>
    <t>2610,38</t>
  </si>
  <si>
    <t>3765,55</t>
  </si>
  <si>
    <t>452,13</t>
  </si>
  <si>
    <t>703,04</t>
  </si>
  <si>
    <t>2456,68</t>
  </si>
  <si>
    <t>3460,19</t>
  </si>
  <si>
    <t>406,81</t>
  </si>
  <si>
    <t>596,7</t>
  </si>
  <si>
    <t>2346,8</t>
  </si>
  <si>
    <t>3385,85</t>
  </si>
  <si>
    <t>416,78</t>
  </si>
  <si>
    <t>622,27</t>
  </si>
  <si>
    <t>2499,38</t>
  </si>
  <si>
    <t>3604,16</t>
  </si>
  <si>
    <t>440,65</t>
  </si>
  <si>
    <t>664,13</t>
  </si>
  <si>
    <t>3227,08</t>
  </si>
  <si>
    <t>4675,58</t>
  </si>
  <si>
    <t>619,82</t>
  </si>
  <si>
    <t>828,68</t>
  </si>
  <si>
    <t>3600,32</t>
  </si>
  <si>
    <t>5262,52</t>
  </si>
  <si>
    <t>674,14</t>
  </si>
  <si>
    <t>988,06</t>
  </si>
  <si>
    <t>3390,38</t>
  </si>
  <si>
    <t>5130,45</t>
  </si>
  <si>
    <t>726,15</t>
  </si>
  <si>
    <t>1013,92</t>
  </si>
  <si>
    <t>2471,04</t>
  </si>
  <si>
    <t>3539,22</t>
  </si>
  <si>
    <t>433,73</t>
  </si>
  <si>
    <t>634,45</t>
  </si>
  <si>
    <t>2602,16</t>
  </si>
  <si>
    <t>3711,85</t>
  </si>
  <si>
    <t>470,8</t>
  </si>
  <si>
    <t>638,89</t>
  </si>
  <si>
    <t>2053,7</t>
  </si>
  <si>
    <t>2965,53</t>
  </si>
  <si>
    <t>358,07</t>
  </si>
  <si>
    <t>553,76</t>
  </si>
  <si>
    <t>2130,8</t>
  </si>
  <si>
    <t>3119,54</t>
  </si>
  <si>
    <t>382,58</t>
  </si>
  <si>
    <t>606,16</t>
  </si>
  <si>
    <t>2771,93</t>
  </si>
  <si>
    <t>4103,49</t>
  </si>
  <si>
    <t>523,66</t>
  </si>
  <si>
    <t>807,9</t>
  </si>
  <si>
    <t>2945,48</t>
  </si>
  <si>
    <t>4229,39</t>
  </si>
  <si>
    <t>512,19</t>
  </si>
  <si>
    <t>771,72</t>
  </si>
  <si>
    <t>2095,73</t>
  </si>
  <si>
    <t>3160,66</t>
  </si>
  <si>
    <t>441,86</t>
  </si>
  <si>
    <t>2272,01</t>
  </si>
  <si>
    <t>3341,68</t>
  </si>
  <si>
    <t>666,4</t>
  </si>
  <si>
    <t>2458,85</t>
  </si>
  <si>
    <t>3623,95</t>
  </si>
  <si>
    <t>486,51</t>
  </si>
  <si>
    <t>678,59</t>
  </si>
  <si>
    <t>2385,43</t>
  </si>
  <si>
    <t>456,41</t>
  </si>
  <si>
    <t>684,16</t>
  </si>
  <si>
    <t>2363,67</t>
  </si>
  <si>
    <t>3451,19</t>
  </si>
  <si>
    <t>435,07</t>
  </si>
  <si>
    <t>652,45</t>
  </si>
  <si>
    <t>2325,17</t>
  </si>
  <si>
    <t>3381,43</t>
  </si>
  <si>
    <t>434,98</t>
  </si>
  <si>
    <t>621,28</t>
  </si>
  <si>
    <t>2858,51</t>
  </si>
  <si>
    <t>4217,88</t>
  </si>
  <si>
    <t>518,44</t>
  </si>
  <si>
    <t>840,93</t>
  </si>
  <si>
    <t>1514,97</t>
  </si>
  <si>
    <t>2174,69</t>
  </si>
  <si>
    <t>300,67</t>
  </si>
  <si>
    <t>359,05</t>
  </si>
  <si>
    <t>1967,53</t>
  </si>
  <si>
    <t>2854,01</t>
  </si>
  <si>
    <t>354,29</t>
  </si>
  <si>
    <t>532,19</t>
  </si>
  <si>
    <t>2086,99</t>
  </si>
  <si>
    <t>2974,26</t>
  </si>
  <si>
    <t>380,03</t>
  </si>
  <si>
    <t>507,24</t>
  </si>
  <si>
    <t>1922,46</t>
  </si>
  <si>
    <t>2815,55</t>
  </si>
  <si>
    <t>370,95</t>
  </si>
  <si>
    <t>522,14</t>
  </si>
  <si>
    <t>2209,21</t>
  </si>
  <si>
    <t>3193,45</t>
  </si>
  <si>
    <t>399,98</t>
  </si>
  <si>
    <t>584,26</t>
  </si>
  <si>
    <t>2515,12</t>
  </si>
  <si>
    <t>3643,1</t>
  </si>
  <si>
    <t>487,49</t>
  </si>
  <si>
    <t>640,49</t>
  </si>
  <si>
    <t>2621,42</t>
  </si>
  <si>
    <t>3828,72</t>
  </si>
  <si>
    <t>451,25</t>
  </si>
  <si>
    <t>756,05</t>
  </si>
  <si>
    <t>1746,11</t>
  </si>
  <si>
    <t>2535,69</t>
  </si>
  <si>
    <t>357,06</t>
  </si>
  <si>
    <t>432,52</t>
  </si>
  <si>
    <t>2060,12</t>
  </si>
  <si>
    <t>2987,92</t>
  </si>
  <si>
    <t>376,25</t>
  </si>
  <si>
    <t>551,55</t>
  </si>
  <si>
    <t>2428,49</t>
  </si>
  <si>
    <t>3521,41</t>
  </si>
  <si>
    <t>448,23</t>
  </si>
  <si>
    <t>644,69</t>
  </si>
  <si>
    <t>2272,81</t>
  </si>
  <si>
    <t>3361,07</t>
  </si>
  <si>
    <t>420,52</t>
  </si>
  <si>
    <t>667,74</t>
  </si>
  <si>
    <t>2421,16</t>
  </si>
  <si>
    <t>3551,39</t>
  </si>
  <si>
    <t>447,86</t>
  </si>
  <si>
    <t>682,37</t>
  </si>
  <si>
    <t>3551,66</t>
  </si>
  <si>
    <t>5121,74</t>
  </si>
  <si>
    <t>697,61</t>
  </si>
  <si>
    <t>872,47</t>
  </si>
  <si>
    <t>2675,52</t>
  </si>
  <si>
    <t>447,68</t>
  </si>
  <si>
    <t>715,8</t>
  </si>
  <si>
    <t>2734,41</t>
  </si>
  <si>
    <t>4074,55</t>
  </si>
  <si>
    <t>573,91</t>
  </si>
  <si>
    <t>766,23</t>
  </si>
  <si>
    <t>2502,09</t>
  </si>
  <si>
    <t>3692,62</t>
  </si>
  <si>
    <t>461,95</t>
  </si>
  <si>
    <t>728,58</t>
  </si>
  <si>
    <t>2503,71</t>
  </si>
  <si>
    <t>3646,83</t>
  </si>
  <si>
    <t>459,97</t>
  </si>
  <si>
    <t>683,15</t>
  </si>
  <si>
    <t>2357,85</t>
  </si>
  <si>
    <t>3398,34</t>
  </si>
  <si>
    <t>429,69</t>
  </si>
  <si>
    <t>610,8</t>
  </si>
  <si>
    <t>2242,68</t>
  </si>
  <si>
    <t>3258,18</t>
  </si>
  <si>
    <t>404,2</t>
  </si>
  <si>
    <t>611,3</t>
  </si>
  <si>
    <t>2671,04</t>
  </si>
  <si>
    <t>3901,68</t>
  </si>
  <si>
    <t>482,14</t>
  </si>
  <si>
    <t>748,5</t>
  </si>
  <si>
    <t>3198,92</t>
  </si>
  <si>
    <t>4610,27</t>
  </si>
  <si>
    <t>590,5</t>
  </si>
  <si>
    <t>820,85</t>
  </si>
  <si>
    <t>2740,3</t>
  </si>
  <si>
    <t>4137,27</t>
  </si>
  <si>
    <t>588,76</t>
  </si>
  <si>
    <t>808,21</t>
  </si>
  <si>
    <t>2814,59</t>
  </si>
  <si>
    <t>4091,96</t>
  </si>
  <si>
    <t>503,82</t>
  </si>
  <si>
    <t>773,55</t>
  </si>
  <si>
    <t>2150,78</t>
  </si>
  <si>
    <t>3097,02</t>
  </si>
  <si>
    <t>385,54</t>
  </si>
  <si>
    <t>560,7</t>
  </si>
  <si>
    <t>2352,53</t>
  </si>
  <si>
    <t>3371,1</t>
  </si>
  <si>
    <t>433,27</t>
  </si>
  <si>
    <t>585,3</t>
  </si>
  <si>
    <t>2393,89</t>
  </si>
  <si>
    <t>3534,77</t>
  </si>
  <si>
    <t>435,04</t>
  </si>
  <si>
    <t>705,84</t>
  </si>
  <si>
    <t>2468,72</t>
  </si>
  <si>
    <t>3608,69</t>
  </si>
  <si>
    <t>461,55</t>
  </si>
  <si>
    <t>678,42</t>
  </si>
  <si>
    <t>3393,01</t>
  </si>
  <si>
    <t>4969,58</t>
  </si>
  <si>
    <t>633,47</t>
  </si>
  <si>
    <t>943,1</t>
  </si>
  <si>
    <t>2652,09</t>
  </si>
  <si>
    <t>3993,64</t>
  </si>
  <si>
    <t>577,67</t>
  </si>
  <si>
    <t>763,88</t>
  </si>
  <si>
    <t>2299,31</t>
  </si>
  <si>
    <t>3373,93</t>
  </si>
  <si>
    <t>422,77</t>
  </si>
  <si>
    <t>651,85</t>
  </si>
  <si>
    <t>2471,11</t>
  </si>
  <si>
    <t>3634,7</t>
  </si>
  <si>
    <t>472,73</t>
  </si>
  <si>
    <t>690,86</t>
  </si>
  <si>
    <t>2392,87</t>
  </si>
  <si>
    <t>3516,46</t>
  </si>
  <si>
    <t>449,94</t>
  </si>
  <si>
    <t>673,65</t>
  </si>
  <si>
    <t>2599,44</t>
  </si>
  <si>
    <t>3796,7</t>
  </si>
  <si>
    <t>458,7</t>
  </si>
  <si>
    <t>738,56</t>
  </si>
  <si>
    <t>2926,5</t>
  </si>
  <si>
    <t>4259,75</t>
  </si>
  <si>
    <t>563,05</t>
  </si>
  <si>
    <t>770,2</t>
  </si>
  <si>
    <t>3158,79</t>
  </si>
  <si>
    <t>4553,56</t>
  </si>
  <si>
    <t>574,81</t>
  </si>
  <si>
    <t>819,96</t>
  </si>
  <si>
    <t>1644,33</t>
  </si>
  <si>
    <t>2424,9</t>
  </si>
  <si>
    <t>352,73</t>
  </si>
  <si>
    <t>427,84</t>
  </si>
  <si>
    <t>2714,87</t>
  </si>
  <si>
    <t>3960,67</t>
  </si>
  <si>
    <t>478,05</t>
  </si>
  <si>
    <t>767,75</t>
  </si>
  <si>
    <t>2520,67</t>
  </si>
  <si>
    <t>3660,78</t>
  </si>
  <si>
    <t>455,72</t>
  </si>
  <si>
    <t>684,39</t>
  </si>
  <si>
    <t>2791,15</t>
  </si>
  <si>
    <t>4042,06</t>
  </si>
  <si>
    <t>507,16</t>
  </si>
  <si>
    <t>743,75</t>
  </si>
  <si>
    <t>2511,73</t>
  </si>
  <si>
    <t>3655,72</t>
  </si>
  <si>
    <t>456,17</t>
  </si>
  <si>
    <t>687,82</t>
  </si>
  <si>
    <t>2720,45</t>
  </si>
  <si>
    <t>3976,89</t>
  </si>
  <si>
    <t>501,03</t>
  </si>
  <si>
    <t>755,41</t>
  </si>
  <si>
    <t>3094,15</t>
  </si>
  <si>
    <t>4487,57</t>
  </si>
  <si>
    <t>566,45</t>
  </si>
  <si>
    <t>826,97</t>
  </si>
  <si>
    <t>1769,36</t>
  </si>
  <si>
    <t>2637,52</t>
  </si>
  <si>
    <t>395,58</t>
  </si>
  <si>
    <t>472,58</t>
  </si>
  <si>
    <t>2301,58</t>
  </si>
  <si>
    <t>3353,16</t>
  </si>
  <si>
    <t>413,72</t>
  </si>
  <si>
    <t>637,86</t>
  </si>
  <si>
    <t>2496,23</t>
  </si>
  <si>
    <t>3638,66</t>
  </si>
  <si>
    <t>483,87</t>
  </si>
  <si>
    <t>658,56</t>
  </si>
  <si>
    <t>2897,4</t>
  </si>
  <si>
    <t>4215,63</t>
  </si>
  <si>
    <t>528,47</t>
  </si>
  <si>
    <t>789,76</t>
  </si>
  <si>
    <t>2973,99</t>
  </si>
  <si>
    <t>4367,1</t>
  </si>
  <si>
    <t>588,44</t>
  </si>
  <si>
    <t>804,67</t>
  </si>
  <si>
    <t>2778,86</t>
  </si>
  <si>
    <t>4022,66</t>
  </si>
  <si>
    <t>513,12</t>
  </si>
  <si>
    <t>730,68</t>
  </si>
  <si>
    <t>3322,23</t>
  </si>
  <si>
    <t>4790,46</t>
  </si>
  <si>
    <t>594,95</t>
  </si>
  <si>
    <t>873,28</t>
  </si>
  <si>
    <t>2548,74</t>
  </si>
  <si>
    <t>3743,66</t>
  </si>
  <si>
    <t>533,15</t>
  </si>
  <si>
    <t>661,77</t>
  </si>
  <si>
    <t>2741,25</t>
  </si>
  <si>
    <t>3988,93</t>
  </si>
  <si>
    <t>507,57</t>
  </si>
  <si>
    <t>740,11</t>
  </si>
  <si>
    <t>3299,23</t>
  </si>
  <si>
    <t>4720,66</t>
  </si>
  <si>
    <t>567,7</t>
  </si>
  <si>
    <t>853,73</t>
  </si>
  <si>
    <t>2401,6</t>
  </si>
  <si>
    <t>3646,59</t>
  </si>
  <si>
    <t>554,79</t>
  </si>
  <si>
    <t>690,2</t>
  </si>
  <si>
    <t>2564,79</t>
  </si>
  <si>
    <t>3761,71</t>
  </si>
  <si>
    <t>487,72</t>
  </si>
  <si>
    <t>709,2</t>
  </si>
  <si>
    <t>2967,91</t>
  </si>
  <si>
    <t>4335,47</t>
  </si>
  <si>
    <t>542,19</t>
  </si>
  <si>
    <t>825,37</t>
  </si>
  <si>
    <t>3470,14</t>
  </si>
  <si>
    <t>4987,51</t>
  </si>
  <si>
    <t>637,03</t>
  </si>
  <si>
    <t>880,34</t>
  </si>
  <si>
    <t>1526,14</t>
  </si>
  <si>
    <t>2276,82</t>
  </si>
  <si>
    <t>309,24</t>
  </si>
  <si>
    <t>441,44</t>
  </si>
  <si>
    <t>2622,75</t>
  </si>
  <si>
    <t>3826,15</t>
  </si>
  <si>
    <t>486,64</t>
  </si>
  <si>
    <t>716,76</t>
  </si>
  <si>
    <t>2500,06</t>
  </si>
  <si>
    <t>3581,79</t>
  </si>
  <si>
    <t>470,29</t>
  </si>
  <si>
    <t>611,44</t>
  </si>
  <si>
    <t>2591,52</t>
  </si>
  <si>
    <t>3669,52</t>
  </si>
  <si>
    <t>483,03</t>
  </si>
  <si>
    <t>594,97</t>
  </si>
  <si>
    <t>2554,52</t>
  </si>
  <si>
    <t>3693,3</t>
  </si>
  <si>
    <t>461,29</t>
  </si>
  <si>
    <t>677,49</t>
  </si>
  <si>
    <t>2796,88</t>
  </si>
  <si>
    <t>4093,35</t>
  </si>
  <si>
    <t>515,51</t>
  </si>
  <si>
    <t>780,96</t>
  </si>
  <si>
    <t>2925,97</t>
  </si>
  <si>
    <t>4231,75</t>
  </si>
  <si>
    <t>534,21</t>
  </si>
  <si>
    <t>771,57</t>
  </si>
  <si>
    <t>1382,96</t>
  </si>
  <si>
    <t>2077,27</t>
  </si>
  <si>
    <t>285,67</t>
  </si>
  <si>
    <t>408,64</t>
  </si>
  <si>
    <t>2222,27</t>
  </si>
  <si>
    <t>3217,89</t>
  </si>
  <si>
    <t>394,59</t>
  </si>
  <si>
    <t>601,03</t>
  </si>
  <si>
    <t>2072,04</t>
  </si>
  <si>
    <t>2991,56</t>
  </si>
  <si>
    <t>372,37</t>
  </si>
  <si>
    <t>547,15</t>
  </si>
  <si>
    <t>2445,48</t>
  </si>
  <si>
    <t>3516,83</t>
  </si>
  <si>
    <t>446,41</t>
  </si>
  <si>
    <t>624,94</t>
  </si>
  <si>
    <t>2517,88</t>
  </si>
  <si>
    <t>3546,53</t>
  </si>
  <si>
    <t>450,95</t>
  </si>
  <si>
    <t>577,7</t>
  </si>
  <si>
    <t>2963,33</t>
  </si>
  <si>
    <t>4221,77</t>
  </si>
  <si>
    <t>544,84</t>
  </si>
  <si>
    <t>713,6</t>
  </si>
  <si>
    <t>3634,82</t>
  </si>
  <si>
    <t>5325,8</t>
  </si>
  <si>
    <t>736,87</t>
  </si>
  <si>
    <t>954,11</t>
  </si>
  <si>
    <t>1771,04</t>
  </si>
  <si>
    <t>2597,66</t>
  </si>
  <si>
    <t>373,57</t>
  </si>
  <si>
    <t>453,05</t>
  </si>
  <si>
    <t>2011,04</t>
  </si>
  <si>
    <t>2920,77</t>
  </si>
  <si>
    <t>367,42</t>
  </si>
  <si>
    <t>542,31</t>
  </si>
  <si>
    <t>2402,65</t>
  </si>
  <si>
    <t>3349,67</t>
  </si>
  <si>
    <t>435,03</t>
  </si>
  <si>
    <t>511,99</t>
  </si>
  <si>
    <t>2378,85</t>
  </si>
  <si>
    <t>3381,15</t>
  </si>
  <si>
    <t>437,49</t>
  </si>
  <si>
    <t>564,81</t>
  </si>
  <si>
    <t>2293,25</t>
  </si>
  <si>
    <t>3334,25</t>
  </si>
  <si>
    <t>425,96</t>
  </si>
  <si>
    <t>615,04</t>
  </si>
  <si>
    <t>2768,72</t>
  </si>
  <si>
    <t>4009,1</t>
  </si>
  <si>
    <t>528,87</t>
  </si>
  <si>
    <t>711,51</t>
  </si>
  <si>
    <t>2942,11</t>
  </si>
  <si>
    <t>4247,56</t>
  </si>
  <si>
    <t>528,33</t>
  </si>
  <si>
    <t>777,12</t>
  </si>
  <si>
    <t>2873,13</t>
  </si>
  <si>
    <t>4348,09</t>
  </si>
  <si>
    <t>600,19</t>
  </si>
  <si>
    <t>874,77</t>
  </si>
  <si>
    <t>2519,61</t>
  </si>
  <si>
    <t>3692,54</t>
  </si>
  <si>
    <t>460,11</t>
  </si>
  <si>
    <t>712,82</t>
  </si>
  <si>
    <t>2325,19</t>
  </si>
  <si>
    <t>3279,01</t>
  </si>
  <si>
    <t>400,51</t>
  </si>
  <si>
    <t>553,31</t>
  </si>
  <si>
    <t>2343,45</t>
  </si>
  <si>
    <t>3339,02</t>
  </si>
  <si>
    <t>423,54</t>
  </si>
  <si>
    <t>572,03</t>
  </si>
  <si>
    <t>2290,37</t>
  </si>
  <si>
    <t>3316,48</t>
  </si>
  <si>
    <t>413,77</t>
  </si>
  <si>
    <t>612,34</t>
  </si>
  <si>
    <t>2890,19</t>
  </si>
  <si>
    <t>4186,32</t>
  </si>
  <si>
    <t>533,95</t>
  </si>
  <si>
    <t>762,18</t>
  </si>
  <si>
    <t>3457,23</t>
  </si>
  <si>
    <t>5016,97</t>
  </si>
  <si>
    <t>657,01</t>
  </si>
  <si>
    <t>902,73</t>
  </si>
  <si>
    <t>2529,44</t>
  </si>
  <si>
    <t>3760,2</t>
  </si>
  <si>
    <t>532,6</t>
  </si>
  <si>
    <t>698,16</t>
  </si>
  <si>
    <t>2069,36</t>
  </si>
  <si>
    <t>2969,54</t>
  </si>
  <si>
    <t>387,81</t>
  </si>
  <si>
    <t>512,37</t>
  </si>
  <si>
    <t>1858,5</t>
  </si>
  <si>
    <t>2751,58</t>
  </si>
  <si>
    <t>327,38</t>
  </si>
  <si>
    <t>565,7</t>
  </si>
  <si>
    <t>2307,75</t>
  </si>
  <si>
    <t>3391,42</t>
  </si>
  <si>
    <t>440,72</t>
  </si>
  <si>
    <t>642,95</t>
  </si>
  <si>
    <t>2311,63</t>
  </si>
  <si>
    <t>3344,06</t>
  </si>
  <si>
    <t>406,65</t>
  </si>
  <si>
    <t>625,78</t>
  </si>
  <si>
    <t>2698,23</t>
  </si>
  <si>
    <t>3975,31</t>
  </si>
  <si>
    <t>506,65</t>
  </si>
  <si>
    <t>770,43</t>
  </si>
  <si>
    <t>3585,85</t>
  </si>
  <si>
    <t>5221,78</t>
  </si>
  <si>
    <t>666,14</t>
  </si>
  <si>
    <t>969,79</t>
  </si>
  <si>
    <t>2538,16</t>
  </si>
  <si>
    <t>3779,01</t>
  </si>
  <si>
    <t>703,85</t>
  </si>
  <si>
    <t>2334,82</t>
  </si>
  <si>
    <t>3378,04</t>
  </si>
  <si>
    <t>421,16</t>
  </si>
  <si>
    <t>622,06</t>
  </si>
  <si>
    <t>1769,85</t>
  </si>
  <si>
    <t>2564,17</t>
  </si>
  <si>
    <t>317,7</t>
  </si>
  <si>
    <t>476,62</t>
  </si>
  <si>
    <t>2146,14</t>
  </si>
  <si>
    <t>3108,26</t>
  </si>
  <si>
    <t>387,21</t>
  </si>
  <si>
    <t>574,91</t>
  </si>
  <si>
    <t>2295,77</t>
  </si>
  <si>
    <t>3367,39</t>
  </si>
  <si>
    <t>407,72</t>
  </si>
  <si>
    <t>663,9</t>
  </si>
  <si>
    <t>2826,1</t>
  </si>
  <si>
    <t>4093,02</t>
  </si>
  <si>
    <t>524,13</t>
  </si>
  <si>
    <t>742,79</t>
  </si>
  <si>
    <t>2964,47</t>
  </si>
  <si>
    <t>4328,54</t>
  </si>
  <si>
    <t>532,89</t>
  </si>
  <si>
    <t>831,18</t>
  </si>
  <si>
    <t>1428,14</t>
  </si>
  <si>
    <t>2157,33</t>
  </si>
  <si>
    <t>320,68</t>
  </si>
  <si>
    <t>408,51</t>
  </si>
  <si>
    <t>2423,87</t>
  </si>
  <si>
    <t>3522,07</t>
  </si>
  <si>
    <t>652,2</t>
  </si>
  <si>
    <t>1849,28</t>
  </si>
  <si>
    <t>2672,38</t>
  </si>
  <si>
    <t>327,21</t>
  </si>
  <si>
    <t>495,89</t>
  </si>
  <si>
    <t>2164,74</t>
  </si>
  <si>
    <t>3184,2</t>
  </si>
  <si>
    <t>397,12</t>
  </si>
  <si>
    <t>622,34</t>
  </si>
  <si>
    <t>1936,18</t>
  </si>
  <si>
    <t>2792,77</t>
  </si>
  <si>
    <t>359,97</t>
  </si>
  <si>
    <t>496,62</t>
  </si>
  <si>
    <t>2523,7</t>
  </si>
  <si>
    <t>3635,61</t>
  </si>
  <si>
    <t>474,16</t>
  </si>
  <si>
    <t>637,75</t>
  </si>
  <si>
    <t>3018,1</t>
  </si>
  <si>
    <t>4348,15</t>
  </si>
  <si>
    <t>518,11</t>
  </si>
  <si>
    <t>811,94</t>
  </si>
  <si>
    <t>1111,86</t>
  </si>
  <si>
    <t>1690,06</t>
  </si>
  <si>
    <t>239,31</t>
  </si>
  <si>
    <t>338,89</t>
  </si>
  <si>
    <t>2064,21</t>
  </si>
  <si>
    <t>3021,46</t>
  </si>
  <si>
    <t>389,88</t>
  </si>
  <si>
    <t>567,37</t>
  </si>
  <si>
    <t>2277,27</t>
  </si>
  <si>
    <t>3376,6</t>
  </si>
  <si>
    <t>409,23</t>
  </si>
  <si>
    <t>690,1</t>
  </si>
  <si>
    <t>2248,83</t>
  </si>
  <si>
    <t>3277,5</t>
  </si>
  <si>
    <t>445,86</t>
  </si>
  <si>
    <t>582,81</t>
  </si>
  <si>
    <t>2017,98</t>
  </si>
  <si>
    <t>3017,56</t>
  </si>
  <si>
    <t>367,63</t>
  </si>
  <si>
    <t>631,95</t>
  </si>
  <si>
    <t>2260,05</t>
  </si>
  <si>
    <t>3384,25</t>
  </si>
  <si>
    <t>428,9</t>
  </si>
  <si>
    <t>695,3</t>
  </si>
  <si>
    <t>3129,93</t>
  </si>
  <si>
    <t>4622,21</t>
  </si>
  <si>
    <t>589,55</t>
  </si>
  <si>
    <t>2294,71</t>
  </si>
  <si>
    <t>3450,93</t>
  </si>
  <si>
    <t>505,85</t>
  </si>
  <si>
    <t>650,37</t>
  </si>
  <si>
    <t>2355,89</t>
  </si>
  <si>
    <t>3461,83</t>
  </si>
  <si>
    <t>454,21</t>
  </si>
  <si>
    <t>651,73</t>
  </si>
  <si>
    <t>2315,31</t>
  </si>
  <si>
    <t>3438,75</t>
  </si>
  <si>
    <t>424,77</t>
  </si>
  <si>
    <t>698,67</t>
  </si>
  <si>
    <t>1895,34</t>
  </si>
  <si>
    <t>2793,44</t>
  </si>
  <si>
    <t>360,43</t>
  </si>
  <si>
    <t>537,67</t>
  </si>
  <si>
    <t>2089,61</t>
  </si>
  <si>
    <t>3023,57</t>
  </si>
  <si>
    <t>378,29</t>
  </si>
  <si>
    <t>555,67</t>
  </si>
  <si>
    <t>2375,55</t>
  </si>
  <si>
    <t>3492,8</t>
  </si>
  <si>
    <t>444,6</t>
  </si>
  <si>
    <t>672,65</t>
  </si>
  <si>
    <t>2960,63</t>
  </si>
  <si>
    <t>4278,91</t>
  </si>
  <si>
    <t>535,22</t>
  </si>
  <si>
    <t>783,06</t>
  </si>
  <si>
    <t>2092,9</t>
  </si>
  <si>
    <t>2969,41</t>
  </si>
  <si>
    <t>357,78</t>
  </si>
  <si>
    <t>518,73</t>
  </si>
  <si>
    <t>1767,11</t>
  </si>
  <si>
    <t>2433,12</t>
  </si>
  <si>
    <t>276,31</t>
  </si>
  <si>
    <t>389,7</t>
  </si>
  <si>
    <t>2066,44</t>
  </si>
  <si>
    <t>2927,23</t>
  </si>
  <si>
    <t>351,31</t>
  </si>
  <si>
    <t>509,48</t>
  </si>
  <si>
    <t>2079,79</t>
  </si>
  <si>
    <t>3072,61</t>
  </si>
  <si>
    <t>389,07</t>
  </si>
  <si>
    <t>603,75</t>
  </si>
  <si>
    <t>2095,32</t>
  </si>
  <si>
    <t>3057,1</t>
  </si>
  <si>
    <t>389,87</t>
  </si>
  <si>
    <t>571,91</t>
  </si>
  <si>
    <t>3262,43</t>
  </si>
  <si>
    <t>4731,89</t>
  </si>
  <si>
    <t>581,88</t>
  </si>
  <si>
    <t>887,58</t>
  </si>
  <si>
    <t>1294,9</t>
  </si>
  <si>
    <t>1900,04</t>
  </si>
  <si>
    <t>287,28</t>
  </si>
  <si>
    <t>317,86</t>
  </si>
  <si>
    <t>2108,23</t>
  </si>
  <si>
    <t>2968,75</t>
  </si>
  <si>
    <t>380,16</t>
  </si>
  <si>
    <t>480,36</t>
  </si>
  <si>
    <t>2257,2</t>
  </si>
  <si>
    <t>3238,31</t>
  </si>
  <si>
    <t>396,84</t>
  </si>
  <si>
    <t>584,27</t>
  </si>
  <si>
    <t>3591,39</t>
  </si>
  <si>
    <t>5114,83</t>
  </si>
  <si>
    <t>641,79</t>
  </si>
  <si>
    <t>881,65</t>
  </si>
  <si>
    <t>396,81</t>
  </si>
  <si>
    <t>584,31</t>
  </si>
  <si>
    <t>83,55</t>
  </si>
  <si>
    <t>103,95</t>
  </si>
  <si>
    <t>2510,2</t>
  </si>
  <si>
    <t>3655,65</t>
  </si>
  <si>
    <t>471,86</t>
  </si>
  <si>
    <t>673,59</t>
  </si>
  <si>
    <t>2872,22</t>
  </si>
  <si>
    <t>4158,62</t>
  </si>
  <si>
    <t>540,12</t>
  </si>
  <si>
    <t>746,28</t>
  </si>
  <si>
    <t>857,75</t>
  </si>
  <si>
    <t>1268,72</t>
  </si>
  <si>
    <t>177,51</t>
  </si>
  <si>
    <t>233,46</t>
  </si>
  <si>
    <t>2107,2</t>
  </si>
  <si>
    <t>3003,36</t>
  </si>
  <si>
    <t>373,72</t>
  </si>
  <si>
    <t>522,44</t>
  </si>
  <si>
    <t>2042,23</t>
  </si>
  <si>
    <t>2916,4</t>
  </si>
  <si>
    <t>356,26</t>
  </si>
  <si>
    <t>517,91</t>
  </si>
  <si>
    <t>2007,41</t>
  </si>
  <si>
    <t>2826,26</t>
  </si>
  <si>
    <t>366,63</t>
  </si>
  <si>
    <t>452,22</t>
  </si>
  <si>
    <t>2173,77</t>
  </si>
  <si>
    <t>3092,87</t>
  </si>
  <si>
    <t>371,16</t>
  </si>
  <si>
    <t>547,94</t>
  </si>
  <si>
    <t>3019,66</t>
  </si>
  <si>
    <t>4326,5</t>
  </si>
  <si>
    <t>540,25</t>
  </si>
  <si>
    <t>766,59</t>
  </si>
  <si>
    <t>3772,85</t>
  </si>
  <si>
    <t>5364,4</t>
  </si>
  <si>
    <t>989,55</t>
  </si>
  <si>
    <t>2283,47</t>
  </si>
  <si>
    <t>3447,79</t>
  </si>
  <si>
    <t>645,59</t>
  </si>
  <si>
    <t>2513,58</t>
  </si>
  <si>
    <t>3793,4</t>
  </si>
  <si>
    <t>508,21</t>
  </si>
  <si>
    <t>771,61</t>
  </si>
  <si>
    <t>2027,45</t>
  </si>
  <si>
    <t>2942,91</t>
  </si>
  <si>
    <t>376,99</t>
  </si>
  <si>
    <t>538,47</t>
  </si>
  <si>
    <t>2120,02</t>
  </si>
  <si>
    <t>3076,3</t>
  </si>
  <si>
    <t>382,09</t>
  </si>
  <si>
    <t>574,19</t>
  </si>
  <si>
    <t>1982,82</t>
  </si>
  <si>
    <t>2858,96</t>
  </si>
  <si>
    <t>339,95</t>
  </si>
  <si>
    <t>536,19</t>
  </si>
  <si>
    <t>2585,1</t>
  </si>
  <si>
    <t>3773,14</t>
  </si>
  <si>
    <t>488,28</t>
  </si>
  <si>
    <t>699,76</t>
  </si>
  <si>
    <t>3240,54</t>
  </si>
  <si>
    <t>4587,84</t>
  </si>
  <si>
    <t>556,11</t>
  </si>
  <si>
    <t>791,19</t>
  </si>
  <si>
    <t>1874,63</t>
  </si>
  <si>
    <t>2828,14</t>
  </si>
  <si>
    <t>398,24</t>
  </si>
  <si>
    <t>555,27</t>
  </si>
  <si>
    <t>1808,6</t>
  </si>
  <si>
    <t>2629,13</t>
  </si>
  <si>
    <t>319,95</t>
  </si>
  <si>
    <t>500,58</t>
  </si>
  <si>
    <t>1970,63</t>
  </si>
  <si>
    <t>2863,28</t>
  </si>
  <si>
    <t>350,31</t>
  </si>
  <si>
    <t>542,34</t>
  </si>
  <si>
    <t>1737,11</t>
  </si>
  <si>
    <t>2465,98</t>
  </si>
  <si>
    <t>291,28</t>
  </si>
  <si>
    <t>437,59</t>
  </si>
  <si>
    <t>1678,62</t>
  </si>
  <si>
    <t>2461,44</t>
  </si>
  <si>
    <t>310,26</t>
  </si>
  <si>
    <t>472,56</t>
  </si>
  <si>
    <t>2658,45</t>
  </si>
  <si>
    <t>3855,13</t>
  </si>
  <si>
    <t>474,75</t>
  </si>
  <si>
    <t>721,93</t>
  </si>
  <si>
    <t>3111,6</t>
  </si>
  <si>
    <t>4534,47</t>
  </si>
  <si>
    <t>552,28</t>
  </si>
  <si>
    <t>870,59</t>
  </si>
  <si>
    <t>1125,63</t>
  </si>
  <si>
    <t>1675,96</t>
  </si>
  <si>
    <t>254,49</t>
  </si>
  <si>
    <t>295,84</t>
  </si>
  <si>
    <t>1769,09</t>
  </si>
  <si>
    <t>2608,07</t>
  </si>
  <si>
    <t>318,37</t>
  </si>
  <si>
    <t>520,61</t>
  </si>
  <si>
    <t>1785,25</t>
  </si>
  <si>
    <t>2535,49</t>
  </si>
  <si>
    <t>312,39</t>
  </si>
  <si>
    <t>437,85</t>
  </si>
  <si>
    <t>2980,55</t>
  </si>
  <si>
    <t>360,53</t>
  </si>
  <si>
    <t>522,02</t>
  </si>
  <si>
    <t>1924,46</t>
  </si>
  <si>
    <t>2762,31</t>
  </si>
  <si>
    <t>328,09</t>
  </si>
  <si>
    <t>509,76</t>
  </si>
  <si>
    <t>2192,24</t>
  </si>
  <si>
    <t>3187,18</t>
  </si>
  <si>
    <t>432,26</t>
  </si>
  <si>
    <t>562,68</t>
  </si>
  <si>
    <t>2838,86</t>
  </si>
  <si>
    <t>3988,51</t>
  </si>
  <si>
    <t>462,76</t>
  </si>
  <si>
    <t>686,89</t>
  </si>
  <si>
    <t>1214,18</t>
  </si>
  <si>
    <t>1852,31</t>
  </si>
  <si>
    <t>263,78</t>
  </si>
  <si>
    <t>374,35</t>
  </si>
  <si>
    <t>1878,76</t>
  </si>
  <si>
    <t>2721,83</t>
  </si>
  <si>
    <t>329,35</t>
  </si>
  <si>
    <t>513,72</t>
  </si>
  <si>
    <t>1873,09</t>
  </si>
  <si>
    <t>2696,48</t>
  </si>
  <si>
    <t>333,31</t>
  </si>
  <si>
    <t>490,08</t>
  </si>
  <si>
    <t>2157,09</t>
  </si>
  <si>
    <t>3136,35</t>
  </si>
  <si>
    <t>390,95</t>
  </si>
  <si>
    <t>588,31</t>
  </si>
  <si>
    <t>2164,13</t>
  </si>
  <si>
    <t>3200,47</t>
  </si>
  <si>
    <t>393,56</t>
  </si>
  <si>
    <t>642,78</t>
  </si>
  <si>
    <t>2250,3</t>
  </si>
  <si>
    <t>3249,44</t>
  </si>
  <si>
    <t>599,14</t>
  </si>
  <si>
    <t>2788,95</t>
  </si>
  <si>
    <t>4058,28</t>
  </si>
  <si>
    <t>469,97</t>
  </si>
  <si>
    <t>799,36</t>
  </si>
  <si>
    <t>2330,93</t>
  </si>
  <si>
    <t>3034,95</t>
  </si>
  <si>
    <t>436,7</t>
  </si>
  <si>
    <t>267,32</t>
  </si>
  <si>
    <t>2192,35</t>
  </si>
  <si>
    <t>3207,43</t>
  </si>
  <si>
    <t>391,19</t>
  </si>
  <si>
    <t>623,89</t>
  </si>
  <si>
    <t>1980,57</t>
  </si>
  <si>
    <t>2873,09</t>
  </si>
  <si>
    <t>354,48</t>
  </si>
  <si>
    <t>538,04</t>
  </si>
  <si>
    <t>1987,04</t>
  </si>
  <si>
    <t>2838,57</t>
  </si>
  <si>
    <t>334,38</t>
  </si>
  <si>
    <t>517,15</t>
  </si>
  <si>
    <t>1881,58</t>
  </si>
  <si>
    <t>2755,24</t>
  </si>
  <si>
    <t>325,59</t>
  </si>
  <si>
    <t>548,07</t>
  </si>
  <si>
    <t>2324,52</t>
  </si>
  <si>
    <t>3325,41</t>
  </si>
  <si>
    <t>410,45</t>
  </si>
  <si>
    <t>590,44</t>
  </si>
  <si>
    <t>2538,05</t>
  </si>
  <si>
    <t>3640,13</t>
  </si>
  <si>
    <t>438,68</t>
  </si>
  <si>
    <t>663,4</t>
  </si>
  <si>
    <t>1031,22</t>
  </si>
  <si>
    <t>1512,84</t>
  </si>
  <si>
    <t>211,67</t>
  </si>
  <si>
    <t>269,95</t>
  </si>
  <si>
    <t>1970,52</t>
  </si>
  <si>
    <t>2816,91</t>
  </si>
  <si>
    <t>338,83</t>
  </si>
  <si>
    <t>507,56</t>
  </si>
  <si>
    <t>2150,68</t>
  </si>
  <si>
    <t>3108,87</t>
  </si>
  <si>
    <t>374,85</t>
  </si>
  <si>
    <t>583,34</t>
  </si>
  <si>
    <t>2437,73</t>
  </si>
  <si>
    <t>3529,52</t>
  </si>
  <si>
    <t>418,36</t>
  </si>
  <si>
    <t>673,43</t>
  </si>
  <si>
    <t>2635,35</t>
  </si>
  <si>
    <t>3770,3</t>
  </si>
  <si>
    <t>446,82</t>
  </si>
  <si>
    <t>688,13</t>
  </si>
  <si>
    <t>2757,31</t>
  </si>
  <si>
    <t>3961,29</t>
  </si>
  <si>
    <t>473,52</t>
  </si>
  <si>
    <t>730,46</t>
  </si>
  <si>
    <t>4416,64</t>
  </si>
  <si>
    <t>6426,81</t>
  </si>
  <si>
    <t>734,23</t>
  </si>
  <si>
    <t>1275,94</t>
  </si>
  <si>
    <t>2136,16</t>
  </si>
  <si>
    <t>3134,6</t>
  </si>
  <si>
    <t>415,48</t>
  </si>
  <si>
    <t>582,96</t>
  </si>
  <si>
    <t>3807,9</t>
  </si>
  <si>
    <t>5518,87</t>
  </si>
  <si>
    <t>701,45</t>
  </si>
  <si>
    <t>1009,52</t>
  </si>
  <si>
    <t>5414124,75</t>
  </si>
  <si>
    <t>1218719,16</t>
  </si>
  <si>
    <t>1220682,59</t>
  </si>
  <si>
    <t>365027,61</t>
  </si>
  <si>
    <t>Open WITHOUT trade ban</t>
  </si>
  <si>
    <t>Open WITH trade ban</t>
  </si>
  <si>
    <t>Total days open</t>
  </si>
  <si>
    <t>Total Average of Gross sale ($)</t>
  </si>
  <si>
    <t>Total Count of Month</t>
  </si>
  <si>
    <t>Count of Month</t>
  </si>
  <si>
    <t>difference</t>
  </si>
  <si>
    <t>Number of Days</t>
  </si>
  <si>
    <t>Precent of 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</si>
</sst>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PLN]\ * #,##0.00_);_([$PLN]\ * \(#,##0.00\);_([$PLN]\ * &quot;-&quot;??_);_(@_)"/>
    <numFmt numFmtId="165" formatCode="[$-409]mmmm\-yy;@"/>
  </numFmts>
  <fonts count="9">
    <font>
      <sz val="10"/>
      <color indexed="8"/>
      <name val="Helvetica"/>
    </font>
    <font>
      <b/>
      <sz val="10"/>
      <color indexed="8"/>
      <name val="Helvetica"/>
      <family val="2"/>
    </font>
    <font>
      <sz val="10"/>
      <color indexed="8"/>
      <name val="Helvetica"/>
      <family val="2"/>
    </font>
    <font>
      <sz val="10"/>
      <color theme="1"/>
      <name val="Helvetica"/>
      <family val="2"/>
    </font>
    <font>
      <b/>
      <sz val="10"/>
      <color indexed="8"/>
      <name val="Helvetica"/>
      <family val="2"/>
    </font>
    <font>
      <sz val="10"/>
      <color indexed="8"/>
      <name val="Helvetica"/>
      <family val="2"/>
    </font>
    <font>
      <i/>
      <sz val="10"/>
      <color indexed="8"/>
      <name val="Helvetica"/>
      <family val="2"/>
    </font>
    <font>
      <b/>
      <sz val="10"/>
      <color theme="1"/>
      <name val="Helvetica"/>
      <family val="2"/>
    </font>
    <font>
      <sz val="10"/>
      <color indexed="8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2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44" fontId="2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1" fillId="3" borderId="5" xfId="0" applyFont="1" applyFill="1" applyBorder="1" applyAlignment="1">
      <alignment vertical="top"/>
    </xf>
    <xf numFmtId="2" fontId="0" fillId="0" borderId="0" xfId="0" applyNumberFormat="1" applyFont="1" applyAlignment="1">
      <alignment vertical="top"/>
    </xf>
    <xf numFmtId="14" fontId="4" fillId="3" borderId="8" xfId="0" applyNumberFormat="1" applyFont="1" applyFill="1" applyBorder="1" applyAlignment="1">
      <alignment vertical="top"/>
    </xf>
    <xf numFmtId="165" fontId="4" fillId="3" borderId="9" xfId="0" applyNumberFormat="1" applyFont="1" applyFill="1" applyBorder="1" applyAlignment="1">
      <alignment vertical="top"/>
    </xf>
    <xf numFmtId="0" fontId="1" fillId="3" borderId="10" xfId="0" applyFont="1" applyFill="1" applyBorder="1" applyAlignment="1">
      <alignment vertical="top"/>
    </xf>
    <xf numFmtId="164" fontId="0" fillId="0" borderId="11" xfId="1" applyNumberFormat="1" applyFont="1" applyBorder="1" applyAlignment="1">
      <alignment vertical="top"/>
    </xf>
    <xf numFmtId="44" fontId="0" fillId="0" borderId="12" xfId="1" applyFont="1" applyBorder="1" applyAlignment="1">
      <alignment vertical="top"/>
    </xf>
    <xf numFmtId="164" fontId="0" fillId="0" borderId="13" xfId="1" applyNumberFormat="1" applyFont="1" applyBorder="1" applyAlignment="1">
      <alignment vertical="top"/>
    </xf>
    <xf numFmtId="44" fontId="0" fillId="0" borderId="13" xfId="1" applyFont="1" applyBorder="1" applyAlignment="1">
      <alignment vertical="top"/>
    </xf>
    <xf numFmtId="2" fontId="0" fillId="0" borderId="13" xfId="1" applyNumberFormat="1" applyFont="1" applyBorder="1" applyAlignment="1">
      <alignment vertical="top"/>
    </xf>
    <xf numFmtId="49" fontId="1" fillId="2" borderId="9" xfId="0" applyNumberFormat="1" applyFont="1" applyFill="1" applyBorder="1" applyAlignment="1">
      <alignment vertical="top"/>
    </xf>
    <xf numFmtId="49" fontId="4" fillId="2" borderId="9" xfId="0" applyNumberFormat="1" applyFont="1" applyFill="1" applyBorder="1" applyAlignment="1">
      <alignment vertical="top"/>
    </xf>
    <xf numFmtId="49" fontId="1" fillId="3" borderId="9" xfId="0" applyNumberFormat="1" applyFont="1" applyFill="1" applyBorder="1" applyAlignment="1">
      <alignment vertical="top"/>
    </xf>
    <xf numFmtId="14" fontId="4" fillId="3" borderId="9" xfId="0" applyNumberFormat="1" applyFont="1" applyFill="1" applyBorder="1" applyAlignment="1">
      <alignment vertical="top"/>
    </xf>
    <xf numFmtId="164" fontId="0" fillId="0" borderId="9" xfId="1" applyNumberFormat="1" applyFont="1" applyBorder="1" applyAlignment="1">
      <alignment vertical="top"/>
    </xf>
    <xf numFmtId="44" fontId="0" fillId="0" borderId="9" xfId="1" applyFont="1" applyBorder="1" applyAlignment="1">
      <alignment vertical="top"/>
    </xf>
    <xf numFmtId="2" fontId="0" fillId="0" borderId="9" xfId="1" applyNumberFormat="1" applyFont="1" applyBorder="1" applyAlignment="1">
      <alignment vertical="top"/>
    </xf>
    <xf numFmtId="164" fontId="0" fillId="0" borderId="0" xfId="0" applyNumberFormat="1" applyFont="1" applyAlignment="1">
      <alignment vertical="top"/>
    </xf>
    <xf numFmtId="49" fontId="1" fillId="3" borderId="14" xfId="0" applyNumberFormat="1" applyFont="1" applyFill="1" applyBorder="1" applyAlignment="1">
      <alignment vertical="top"/>
    </xf>
    <xf numFmtId="2" fontId="0" fillId="0" borderId="15" xfId="1" applyNumberFormat="1" applyFont="1" applyBorder="1" applyAlignment="1">
      <alignment vertical="top"/>
    </xf>
    <xf numFmtId="49" fontId="1" fillId="3" borderId="19" xfId="0" applyNumberFormat="1" applyFont="1" applyFill="1" applyBorder="1" applyAlignment="1">
      <alignment vertical="top"/>
    </xf>
    <xf numFmtId="14" fontId="4" fillId="3" borderId="20" xfId="0" applyNumberFormat="1" applyFont="1" applyFill="1" applyBorder="1" applyAlignment="1">
      <alignment vertical="top"/>
    </xf>
    <xf numFmtId="165" fontId="4" fillId="3" borderId="20" xfId="0" applyNumberFormat="1" applyFont="1" applyFill="1" applyBorder="1" applyAlignment="1">
      <alignment vertical="top"/>
    </xf>
    <xf numFmtId="164" fontId="0" fillId="0" borderId="20" xfId="1" applyNumberFormat="1" applyFont="1" applyBorder="1" applyAlignment="1">
      <alignment vertical="top"/>
    </xf>
    <xf numFmtId="44" fontId="0" fillId="0" borderId="20" xfId="1" applyFont="1" applyBorder="1" applyAlignment="1">
      <alignment vertical="top"/>
    </xf>
    <xf numFmtId="2" fontId="0" fillId="0" borderId="21" xfId="1" applyNumberFormat="1" applyFont="1" applyBorder="1" applyAlignment="1">
      <alignment vertical="top"/>
    </xf>
    <xf numFmtId="44" fontId="0" fillId="0" borderId="15" xfId="1" applyFont="1" applyBorder="1" applyAlignment="1">
      <alignment vertical="top"/>
    </xf>
    <xf numFmtId="44" fontId="0" fillId="0" borderId="21" xfId="1" applyFont="1" applyBorder="1" applyAlignment="1">
      <alignment vertical="top"/>
    </xf>
    <xf numFmtId="0" fontId="5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6" xfId="0" applyNumberFormat="1" applyFont="1" applyFill="1" applyBorder="1" applyAlignment="1">
      <alignment vertical="top" wrapText="1"/>
    </xf>
    <xf numFmtId="49" fontId="4" fillId="2" borderId="17" xfId="0" applyNumberFormat="1" applyFont="1" applyFill="1" applyBorder="1" applyAlignment="1">
      <alignment vertical="top" wrapText="1"/>
    </xf>
    <xf numFmtId="49" fontId="4" fillId="2" borderId="18" xfId="0" applyNumberFormat="1" applyFont="1" applyFill="1" applyBorder="1" applyAlignment="1">
      <alignment vertical="top" wrapText="1"/>
    </xf>
    <xf numFmtId="0" fontId="4" fillId="2" borderId="17" xfId="0" applyNumberFormat="1" applyFont="1" applyFill="1" applyBorder="1" applyAlignment="1">
      <alignment vertical="top" wrapText="1"/>
    </xf>
    <xf numFmtId="0" fontId="4" fillId="3" borderId="9" xfId="0" applyNumberFormat="1" applyFont="1" applyFill="1" applyBorder="1" applyAlignment="1">
      <alignment vertical="top"/>
    </xf>
    <xf numFmtId="0" fontId="4" fillId="3" borderId="8" xfId="0" applyNumberFormat="1" applyFont="1" applyFill="1" applyBorder="1" applyAlignment="1">
      <alignment vertical="top"/>
    </xf>
    <xf numFmtId="0" fontId="0" fillId="0" borderId="22" xfId="0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NumberFormat="1" applyFont="1" applyBorder="1" applyAlignment="1">
      <alignment vertical="top" wrapText="1"/>
    </xf>
    <xf numFmtId="0" fontId="0" fillId="0" borderId="22" xfId="0" pivotButton="1" applyFont="1" applyBorder="1" applyAlignment="1">
      <alignment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25" xfId="0" applyNumberFormat="1" applyFont="1" applyBorder="1" applyAlignment="1">
      <alignment vertical="top" wrapText="1"/>
    </xf>
    <xf numFmtId="0" fontId="0" fillId="0" borderId="24" xfId="0" applyFont="1" applyBorder="1" applyAlignment="1">
      <alignment horizontal="left" vertical="top" wrapText="1"/>
    </xf>
    <xf numFmtId="0" fontId="0" fillId="0" borderId="27" xfId="0" applyNumberFormat="1" applyFont="1" applyBorder="1" applyAlignment="1">
      <alignment vertical="top" wrapText="1"/>
    </xf>
    <xf numFmtId="0" fontId="0" fillId="0" borderId="28" xfId="0" applyFont="1" applyBorder="1" applyAlignment="1">
      <alignment horizontal="left" vertical="top" wrapText="1"/>
    </xf>
    <xf numFmtId="0" fontId="0" fillId="0" borderId="22" xfId="0" applyNumberFormat="1" applyFont="1" applyBorder="1" applyAlignment="1">
      <alignment vertical="top" wrapText="1"/>
    </xf>
    <xf numFmtId="0" fontId="0" fillId="0" borderId="24" xfId="0" applyNumberFormat="1" applyFont="1" applyBorder="1" applyAlignment="1">
      <alignment vertical="top" wrapText="1"/>
    </xf>
    <xf numFmtId="0" fontId="0" fillId="0" borderId="28" xfId="0" applyNumberFormat="1" applyFont="1" applyBorder="1" applyAlignment="1">
      <alignment vertical="top" wrapText="1"/>
    </xf>
    <xf numFmtId="0" fontId="0" fillId="0" borderId="26" xfId="0" pivotButton="1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0" xfId="0">
      <alignment vertical="top" wrapText="1"/>
    </xf>
    <xf numFmtId="0" fontId="5" fillId="0" borderId="0" xfId="0" applyFont="1">
      <alignment vertical="top" wrapText="1"/>
    </xf>
    <xf numFmtId="0" fontId="0" fillId="0" borderId="29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30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30" xfId="0" applyNumberFormat="1" applyFont="1" applyBorder="1" applyAlignment="1">
      <alignment vertical="top" wrapText="1"/>
    </xf>
    <xf numFmtId="0" fontId="0" fillId="0" borderId="31" xfId="0" applyNumberFormat="1" applyFont="1" applyBorder="1" applyAlignment="1">
      <alignment vertical="top" wrapText="1"/>
    </xf>
    <xf numFmtId="0" fontId="0" fillId="0" borderId="32" xfId="0" applyNumberFormat="1" applyFont="1" applyBorder="1" applyAlignment="1">
      <alignment vertical="top" wrapText="1"/>
    </xf>
    <xf numFmtId="14" fontId="0" fillId="0" borderId="22" xfId="0" applyNumberFormat="1" applyFont="1" applyBorder="1" applyAlignment="1">
      <alignment horizontal="left" vertical="top" wrapText="1"/>
    </xf>
    <xf numFmtId="14" fontId="0" fillId="0" borderId="24" xfId="0" applyNumberFormat="1" applyFont="1" applyBorder="1" applyAlignment="1">
      <alignment horizontal="left" vertical="top" wrapText="1"/>
    </xf>
    <xf numFmtId="14" fontId="0" fillId="0" borderId="28" xfId="0" applyNumberFormat="1" applyFont="1" applyBorder="1" applyAlignment="1">
      <alignment horizontal="left" vertical="top" wrapText="1"/>
    </xf>
    <xf numFmtId="0" fontId="0" fillId="0" borderId="9" xfId="0" applyFont="1" applyBorder="1" applyAlignment="1">
      <alignment vertical="top" wrapText="1"/>
    </xf>
    <xf numFmtId="0" fontId="0" fillId="0" borderId="9" xfId="0" applyBorder="1">
      <alignment vertical="top" wrapText="1"/>
    </xf>
    <xf numFmtId="0" fontId="5" fillId="0" borderId="9" xfId="0" applyFont="1" applyBorder="1">
      <alignment vertical="top" wrapText="1"/>
    </xf>
    <xf numFmtId="9" fontId="0" fillId="0" borderId="9" xfId="2" applyFont="1" applyBorder="1" applyAlignment="1">
      <alignment vertical="top" wrapText="1"/>
    </xf>
    <xf numFmtId="0" fontId="1" fillId="4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top" wrapText="1"/>
    </xf>
    <xf numFmtId="0" fontId="6" fillId="0" borderId="9" xfId="0" applyFont="1" applyFill="1" applyBorder="1" applyAlignment="1">
      <alignment horizontal="center" vertical="top" wrapText="1"/>
    </xf>
    <xf numFmtId="0" fontId="0" fillId="5" borderId="9" xfId="0" applyFill="1" applyBorder="1" applyAlignment="1">
      <alignment vertical="top" wrapText="1"/>
    </xf>
    <xf numFmtId="0" fontId="0" fillId="0" borderId="9" xfId="0" applyFill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9" xfId="0" applyFont="1" applyBorder="1">
      <alignment vertical="top" wrapText="1"/>
    </xf>
    <xf numFmtId="14" fontId="3" fillId="0" borderId="9" xfId="0" applyNumberFormat="1" applyFont="1" applyBorder="1" applyAlignment="1">
      <alignment horizontal="left" vertical="top" wrapText="1"/>
    </xf>
    <xf numFmtId="0" fontId="3" fillId="0" borderId="9" xfId="0" applyNumberFormat="1" applyFont="1" applyBorder="1" applyAlignment="1">
      <alignment vertical="top" wrapText="1"/>
    </xf>
    <xf numFmtId="0" fontId="0" fillId="0" borderId="9" xfId="0" pivotButton="1" applyFont="1" applyBorder="1" applyAlignment="1">
      <alignment vertical="top" wrapText="1"/>
    </xf>
    <xf numFmtId="14" fontId="0" fillId="0" borderId="9" xfId="0" applyNumberFormat="1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vertical="top" wrapText="1"/>
    </xf>
  </cellXfs>
  <cellStyles count="3">
    <cellStyle name="Currency" xfId="1" builtinId="4"/>
    <cellStyle name="Normal" xfId="0" builtinId="0"/>
    <cellStyle name="Percent" xfId="2" builtinId="5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2" formatCode="0.00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164" formatCode="_([$PLN]\ * #,##0.00_);_([$PLN]\ * \(#,##0.00\);_([$PLN]\ * &quot;-&quot;??_);_(@_)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164" formatCode="_([$PLN]\ * #,##0.00_);_([$PLN]\ * \(#,##0.00\);_([$PLN]\ * &quot;-&quot;??_);_(@_)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164" formatCode="_([$PLN]\ * #,##0.00_);_([$PLN]\ * \(#,##0.00\);_([$PLN]\ * &quot;-&quot;??_);_(@_)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family val="2"/>
        <scheme val="none"/>
      </font>
      <numFmt numFmtId="165" formatCode="[$-409]mmmm\-yy;@"/>
      <fill>
        <patternFill patternType="solid">
          <fgColor indexed="64"/>
          <bgColor indexed="1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family val="2"/>
        <scheme val="none"/>
      </font>
      <numFmt numFmtId="19" formatCode="m/d/yy"/>
      <fill>
        <patternFill patternType="solid">
          <fgColor indexed="64"/>
          <bgColor indexed="1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family val="2"/>
        <scheme val="none"/>
      </font>
      <numFmt numFmtId="19" formatCode="m/d/yy"/>
      <fill>
        <patternFill patternType="solid">
          <fgColor indexed="64"/>
          <bgColor indexed="1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30" formatCode="@"/>
      <fill>
        <patternFill patternType="solid">
          <fgColor indexed="64"/>
          <bgColor indexed="1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 sell.xlsx]Totals over time!PivotTable1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'Totals over time'!$B$2</c:f>
              <c:strCache>
                <c:ptCount val="1"/>
                <c:pt idx="0">
                  <c:v>Sum of Gross sale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'Totals over time'!$A$3:$A$15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'Totals over time'!$B$3:$B$15</c:f>
              <c:numCache>
                <c:formatCode>General</c:formatCode>
                <c:ptCount val="12"/>
                <c:pt idx="0">
                  <c:v>23202.186800000007</c:v>
                </c:pt>
                <c:pt idx="1">
                  <c:v>21379.373600000003</c:v>
                </c:pt>
                <c:pt idx="2">
                  <c:v>25938.366999999998</c:v>
                </c:pt>
                <c:pt idx="3">
                  <c:v>24746.727199999998</c:v>
                </c:pt>
                <c:pt idx="4">
                  <c:v>29282.741800000003</c:v>
                </c:pt>
                <c:pt idx="5">
                  <c:v>28234.941799999997</c:v>
                </c:pt>
                <c:pt idx="6">
                  <c:v>30026.404199999997</c:v>
                </c:pt>
                <c:pt idx="7">
                  <c:v>30502.287400000001</c:v>
                </c:pt>
                <c:pt idx="8">
                  <c:v>28218.850400000007</c:v>
                </c:pt>
                <c:pt idx="9">
                  <c:v>25713.568400000007</c:v>
                </c:pt>
                <c:pt idx="10">
                  <c:v>24196.785599999999</c:v>
                </c:pt>
                <c:pt idx="11">
                  <c:v>25653.318599999999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6-CD4F-B2CD-084FCA6A222E}"/>
            </c:ext>
          </c:extLst>
        </c:ser>
        <c:ser>
          <c:idx val="3"/>
          <c:order val="1"/>
          <c:tx>
            <c:strRef>
              <c:f>'Totals over time'!$C$2</c:f>
              <c:strCache>
                <c:ptCount val="1"/>
                <c:pt idx="0">
                  <c:v>Sum of Margin per day ($)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'Totals over time'!$A$3:$A$15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'Totals over time'!$C$3:$C$15</c:f>
              <c:numCache>
                <c:formatCode>General</c:formatCode>
                <c:ptCount val="12"/>
                <c:pt idx="0">
                  <c:v>2512.7882</c:v>
                </c:pt>
                <c:pt idx="1">
                  <c:v>2486.4917999999998</c:v>
                </c:pt>
                <c:pt idx="2">
                  <c:v>4639.9079999999994</c:v>
                </c:pt>
                <c:pt idx="3">
                  <c:v>4277.3172000000004</c:v>
                </c:pt>
                <c:pt idx="4">
                  <c:v>5285.4074000000019</c:v>
                </c:pt>
                <c:pt idx="5">
                  <c:v>5259.3658000000005</c:v>
                </c:pt>
                <c:pt idx="6">
                  <c:v>5610.9585999999999</c:v>
                </c:pt>
                <c:pt idx="7">
                  <c:v>5566.5349999999999</c:v>
                </c:pt>
                <c:pt idx="8">
                  <c:v>5181.5711999999985</c:v>
                </c:pt>
                <c:pt idx="9">
                  <c:v>4789.4600000000019</c:v>
                </c:pt>
                <c:pt idx="10">
                  <c:v>4435.7430000000004</c:v>
                </c:pt>
                <c:pt idx="11">
                  <c:v>4527.0367999999999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6-CD4F-B2CD-084FCA6A222E}"/>
            </c:ext>
          </c:extLst>
        </c:ser>
        <c:ser>
          <c:idx val="1"/>
          <c:order val="2"/>
          <c:tx>
            <c:strRef>
              <c:f>'Totals over time'!$D$2</c:f>
              <c:strCache>
                <c:ptCount val="1"/>
                <c:pt idx="0">
                  <c:v>Sum of Net purchase per sale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'Totals over time'!$A$3:$A$15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'Totals over time'!$D$3:$D$15</c:f>
              <c:numCache>
                <c:formatCode>General</c:formatCode>
                <c:ptCount val="12"/>
                <c:pt idx="0">
                  <c:v>17691.871599999999</c:v>
                </c:pt>
                <c:pt idx="1">
                  <c:v>16161.8262</c:v>
                </c:pt>
                <c:pt idx="2">
                  <c:v>17956.460600000002</c:v>
                </c:pt>
                <c:pt idx="3">
                  <c:v>17215.702400000002</c:v>
                </c:pt>
                <c:pt idx="4">
                  <c:v>20257.629599999997</c:v>
                </c:pt>
                <c:pt idx="5">
                  <c:v>19376.877</c:v>
                </c:pt>
                <c:pt idx="6">
                  <c:v>20555.696200000002</c:v>
                </c:pt>
                <c:pt idx="7">
                  <c:v>21000.8734</c:v>
                </c:pt>
                <c:pt idx="8">
                  <c:v>19387.123599999999</c:v>
                </c:pt>
                <c:pt idx="9">
                  <c:v>17661.475000000002</c:v>
                </c:pt>
                <c:pt idx="10">
                  <c:v>16704.321400000004</c:v>
                </c:pt>
                <c:pt idx="11">
                  <c:v>17903.407600000002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D-E44D-8D55-137D7113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42864"/>
        <c:axId val="901944496"/>
      </c:lineChart>
      <c:catAx>
        <c:axId val="90194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4496"/>
        <c:crosses val="autoZero"/>
        <c:auto val="1"/>
        <c:lblAlgn val="ctr"/>
        <c:lblOffset val="100"/>
        <c:noMultiLvlLbl val="0"/>
      </c:catAx>
      <c:valAx>
        <c:axId val="901944496"/>
        <c:scaling>
          <c:orientation val="minMax"/>
          <c:max val="32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Gross sale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'Totals over time'!$B$17</c:f>
              <c:strCache>
                <c:ptCount val="1"/>
                <c:pt idx="0">
                  <c:v>Sum of Gross sale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'Totals over time'!$A$18:$A$29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'Totals over time'!$B$18:$B$29</c:f>
              <c:numCache>
                <c:formatCode>General</c:formatCode>
                <c:ptCount val="12"/>
                <c:pt idx="0">
                  <c:v>23202.186800000007</c:v>
                </c:pt>
                <c:pt idx="1">
                  <c:v>21379.373600000003</c:v>
                </c:pt>
                <c:pt idx="2">
                  <c:v>25938.366999999998</c:v>
                </c:pt>
                <c:pt idx="3">
                  <c:v>24746.727199999998</c:v>
                </c:pt>
                <c:pt idx="4">
                  <c:v>29282.741800000003</c:v>
                </c:pt>
                <c:pt idx="5">
                  <c:v>28234.941799999997</c:v>
                </c:pt>
                <c:pt idx="6">
                  <c:v>30026.404199999997</c:v>
                </c:pt>
                <c:pt idx="7">
                  <c:v>30502.287400000001</c:v>
                </c:pt>
                <c:pt idx="8">
                  <c:v>28218.850400000007</c:v>
                </c:pt>
                <c:pt idx="9">
                  <c:v>25713.568400000007</c:v>
                </c:pt>
                <c:pt idx="10">
                  <c:v>24196.785599999999</c:v>
                </c:pt>
                <c:pt idx="11">
                  <c:v>25653.318599999999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C-E547-B5E5-14DB2683E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464784"/>
        <c:axId val="839685120"/>
      </c:lineChart>
      <c:catAx>
        <c:axId val="8494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5120"/>
        <c:crosses val="autoZero"/>
        <c:auto val="1"/>
        <c:lblAlgn val="ctr"/>
        <c:lblOffset val="100"/>
        <c:noMultiLvlLbl val="0"/>
      </c:catAx>
      <c:valAx>
        <c:axId val="839685120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6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Net purchase per sale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'Totals over time'!$E$17</c:f>
              <c:strCache>
                <c:ptCount val="1"/>
                <c:pt idx="0">
                  <c:v>Sum of Net purchase per sale ($)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'Totals over time'!$A$18:$A$29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'Totals over time'!$E$18:$E$29</c:f>
              <c:numCache>
                <c:formatCode>General</c:formatCode>
                <c:ptCount val="12"/>
                <c:pt idx="0">
                  <c:v>17691.871599999999</c:v>
                </c:pt>
                <c:pt idx="1">
                  <c:v>16161.8262</c:v>
                </c:pt>
                <c:pt idx="2">
                  <c:v>17956.460600000002</c:v>
                </c:pt>
                <c:pt idx="3">
                  <c:v>17215.702400000002</c:v>
                </c:pt>
                <c:pt idx="4">
                  <c:v>20257.629599999997</c:v>
                </c:pt>
                <c:pt idx="5">
                  <c:v>19376.877</c:v>
                </c:pt>
                <c:pt idx="6">
                  <c:v>20555.696200000002</c:v>
                </c:pt>
                <c:pt idx="7">
                  <c:v>21000.8734</c:v>
                </c:pt>
                <c:pt idx="8">
                  <c:v>19387.123599999999</c:v>
                </c:pt>
                <c:pt idx="9">
                  <c:v>17661.475000000002</c:v>
                </c:pt>
                <c:pt idx="10">
                  <c:v>16704.321400000004</c:v>
                </c:pt>
                <c:pt idx="11">
                  <c:v>17903.407600000002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F-F447-94F6-85D78DAC7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74272"/>
        <c:axId val="527727872"/>
      </c:lineChart>
      <c:catAx>
        <c:axId val="8552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27872"/>
        <c:crosses val="autoZero"/>
        <c:auto val="1"/>
        <c:lblAlgn val="ctr"/>
        <c:lblOffset val="100"/>
        <c:noMultiLvlLbl val="0"/>
      </c:catAx>
      <c:valAx>
        <c:axId val="527727872"/>
        <c:scaling>
          <c:orientation val="minMax"/>
          <c:max val="21500"/>
          <c:min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7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Margin per day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'Totals over time'!$D$17</c:f>
              <c:strCache>
                <c:ptCount val="1"/>
                <c:pt idx="0">
                  <c:v>Sum of Margin per day ($)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'Totals over time'!$A$18:$A$29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'Totals over time'!$D$18:$D$29</c:f>
              <c:numCache>
                <c:formatCode>General</c:formatCode>
                <c:ptCount val="12"/>
                <c:pt idx="0">
                  <c:v>2512.7882</c:v>
                </c:pt>
                <c:pt idx="1">
                  <c:v>2486.4917999999998</c:v>
                </c:pt>
                <c:pt idx="2">
                  <c:v>4639.9079999999994</c:v>
                </c:pt>
                <c:pt idx="3">
                  <c:v>4277.3172000000004</c:v>
                </c:pt>
                <c:pt idx="4">
                  <c:v>5285.4074000000019</c:v>
                </c:pt>
                <c:pt idx="5">
                  <c:v>5259.3658000000005</c:v>
                </c:pt>
                <c:pt idx="6">
                  <c:v>5610.9585999999999</c:v>
                </c:pt>
                <c:pt idx="7">
                  <c:v>5566.5349999999999</c:v>
                </c:pt>
                <c:pt idx="8">
                  <c:v>5181.5711999999985</c:v>
                </c:pt>
                <c:pt idx="9">
                  <c:v>4789.4600000000019</c:v>
                </c:pt>
                <c:pt idx="10">
                  <c:v>4435.7430000000004</c:v>
                </c:pt>
                <c:pt idx="11">
                  <c:v>4527.0367999999999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F-384F-9AFB-35CFB1D6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967520"/>
        <c:axId val="525640752"/>
      </c:lineChart>
      <c:catAx>
        <c:axId val="9479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40752"/>
        <c:crosses val="autoZero"/>
        <c:auto val="1"/>
        <c:lblAlgn val="ctr"/>
        <c:lblOffset val="100"/>
        <c:noMultiLvlLbl val="0"/>
      </c:catAx>
      <c:valAx>
        <c:axId val="525640752"/>
        <c:scaling>
          <c:orientation val="minMax"/>
          <c:max val="5700"/>
          <c:min val="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6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Tax of sell per day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'Totals over time'!$C$17</c:f>
              <c:strCache>
                <c:ptCount val="1"/>
                <c:pt idx="0">
                  <c:v>Sum of Tax of sell per day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'Totals over time'!$A$18:$A$29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'Totals over time'!$C$18:$C$29</c:f>
              <c:numCache>
                <c:formatCode>General</c:formatCode>
                <c:ptCount val="12"/>
                <c:pt idx="0">
                  <c:v>2997.527000000001</c:v>
                </c:pt>
                <c:pt idx="1">
                  <c:v>2731.0556000000001</c:v>
                </c:pt>
                <c:pt idx="2">
                  <c:v>3341.9984000000004</c:v>
                </c:pt>
                <c:pt idx="3">
                  <c:v>3253.7075999999997</c:v>
                </c:pt>
                <c:pt idx="4">
                  <c:v>3739.7048000000004</c:v>
                </c:pt>
                <c:pt idx="5">
                  <c:v>3598.6990000000001</c:v>
                </c:pt>
                <c:pt idx="6">
                  <c:v>3859.7494000000011</c:v>
                </c:pt>
                <c:pt idx="7">
                  <c:v>3934.8790000000004</c:v>
                </c:pt>
                <c:pt idx="8">
                  <c:v>3650.1555999999987</c:v>
                </c:pt>
                <c:pt idx="9">
                  <c:v>3262.6333999999993</c:v>
                </c:pt>
                <c:pt idx="10">
                  <c:v>3056.721199999999</c:v>
                </c:pt>
                <c:pt idx="11">
                  <c:v>3222.8742000000002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9-3E4F-BFF9-BED45CC82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570032"/>
        <c:axId val="529873296"/>
      </c:lineChart>
      <c:catAx>
        <c:axId val="5275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73296"/>
        <c:crosses val="autoZero"/>
        <c:auto val="1"/>
        <c:lblAlgn val="ctr"/>
        <c:lblOffset val="100"/>
        <c:noMultiLvlLbl val="0"/>
      </c:catAx>
      <c:valAx>
        <c:axId val="529873296"/>
        <c:scaling>
          <c:orientation val="minMax"/>
          <c:max val="4000"/>
          <c:min val="2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7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 sell.xlsx]Sum of Gross Sale!PivotTable1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Gross Sale</a:t>
            </a:r>
          </a:p>
          <a:p>
            <a:pPr>
              <a:defRPr/>
            </a:pPr>
            <a:r>
              <a:rPr lang="en-U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Gross Sale'!$B$3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'Sum of Gross Sale'!$A$4:$A$16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'Sum of Gross Sale'!$B$4:$B$16</c:f>
              <c:numCache>
                <c:formatCode>General</c:formatCode>
                <c:ptCount val="12"/>
                <c:pt idx="0">
                  <c:v>23202.186800000007</c:v>
                </c:pt>
                <c:pt idx="1">
                  <c:v>21379.373600000003</c:v>
                </c:pt>
                <c:pt idx="2">
                  <c:v>25938.366999999998</c:v>
                </c:pt>
                <c:pt idx="3">
                  <c:v>24746.727199999998</c:v>
                </c:pt>
                <c:pt idx="4">
                  <c:v>29282.741800000003</c:v>
                </c:pt>
                <c:pt idx="5">
                  <c:v>28234.941799999997</c:v>
                </c:pt>
                <c:pt idx="6">
                  <c:v>30026.404199999997</c:v>
                </c:pt>
                <c:pt idx="7">
                  <c:v>30502.287400000001</c:v>
                </c:pt>
                <c:pt idx="8">
                  <c:v>28218.850400000007</c:v>
                </c:pt>
                <c:pt idx="9">
                  <c:v>25713.568400000007</c:v>
                </c:pt>
                <c:pt idx="10">
                  <c:v>24196.785599999999</c:v>
                </c:pt>
                <c:pt idx="11">
                  <c:v>20893.21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7-8343-8657-1DA18CA8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590624"/>
        <c:axId val="334628208"/>
      </c:lineChart>
      <c:catAx>
        <c:axId val="3345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28208"/>
        <c:crosses val="autoZero"/>
        <c:auto val="1"/>
        <c:lblAlgn val="ctr"/>
        <c:lblOffset val="100"/>
        <c:noMultiLvlLbl val="0"/>
      </c:catAx>
      <c:valAx>
        <c:axId val="334628208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9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 sell.xlsx]Trade Sundays &amp; Gross Sale!PivotTable7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Gross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'Trade Sundays &amp; Gross Sale'!$B$3:$B$5</c:f>
              <c:strCache>
                <c:ptCount val="1"/>
                <c:pt idx="0">
                  <c:v>2018 - Average of Gross sale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'Trade Sundays &amp; Gross Sale'!$A$6:$A$8</c:f>
              <c:strCache>
                <c:ptCount val="2"/>
                <c:pt idx="0">
                  <c:v>Open</c:v>
                </c:pt>
                <c:pt idx="1">
                  <c:v>Trade Ban (Open)</c:v>
                </c:pt>
              </c:strCache>
            </c:strRef>
          </c:cat>
          <c:val>
            <c:numRef>
              <c:f>'Trade Sundays &amp; Gross Sale'!$B$6:$B$8</c:f>
              <c:numCache>
                <c:formatCode>General</c:formatCode>
                <c:ptCount val="2"/>
                <c:pt idx="0">
                  <c:v>886.48165214723952</c:v>
                </c:pt>
                <c:pt idx="1">
                  <c:v>804.91122758620702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2-F447-B6B9-0C13B447B134}"/>
            </c:ext>
          </c:extLst>
        </c:ser>
        <c:ser>
          <c:idx val="1"/>
          <c:order val="1"/>
          <c:tx>
            <c:strRef>
              <c:f>'Trade Sundays &amp; Gross Sale'!$C$3:$C$5</c:f>
              <c:strCache>
                <c:ptCount val="1"/>
                <c:pt idx="0">
                  <c:v>2018 - Count of 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'Trade Sundays &amp; Gross Sale'!$A$6:$A$8</c:f>
              <c:strCache>
                <c:ptCount val="2"/>
                <c:pt idx="0">
                  <c:v>Open</c:v>
                </c:pt>
                <c:pt idx="1">
                  <c:v>Trade Ban (Open)</c:v>
                </c:pt>
              </c:strCache>
            </c:strRef>
          </c:cat>
          <c:val>
            <c:numRef>
              <c:f>'Trade Sundays &amp; Gross Sale'!$C$6:$C$8</c:f>
              <c:numCache>
                <c:formatCode>General</c:formatCode>
                <c:ptCount val="2"/>
                <c:pt idx="0">
                  <c:v>326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F-9640-B900-5B716EBD8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528223"/>
        <c:axId val="900073583"/>
      </c:barChart>
      <c:catAx>
        <c:axId val="142852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583"/>
        <c:crosses val="autoZero"/>
        <c:auto val="1"/>
        <c:lblAlgn val="ctr"/>
        <c:lblOffset val="100"/>
        <c:noMultiLvlLbl val="0"/>
      </c:catAx>
      <c:valAx>
        <c:axId val="9000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2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 sell.xlsx]Trade Sundays &amp; Gross by Month!PivotTable7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Gross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'Trade Sundays &amp; Gross by Month'!$B$3:$B$4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'Trade Sundays &amp; Gross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'Trade Sundays &amp; Gross by Month'!$B$5:$B$17</c:f>
              <c:numCache>
                <c:formatCode>General</c:formatCode>
                <c:ptCount val="12"/>
                <c:pt idx="0">
                  <c:v>765.40413793103482</c:v>
                </c:pt>
                <c:pt idx="1">
                  <c:v>763.54905714285724</c:v>
                </c:pt>
                <c:pt idx="2">
                  <c:v>836.14000689655177</c:v>
                </c:pt>
                <c:pt idx="3">
                  <c:v>902.23920799999973</c:v>
                </c:pt>
                <c:pt idx="4">
                  <c:v>985.51580000000024</c:v>
                </c:pt>
                <c:pt idx="5">
                  <c:v>931.40189999999984</c:v>
                </c:pt>
                <c:pt idx="6">
                  <c:v>959.03516428571425</c:v>
                </c:pt>
                <c:pt idx="7">
                  <c:v>999.60175714285708</c:v>
                </c:pt>
                <c:pt idx="8">
                  <c:v>930.67231111111118</c:v>
                </c:pt>
                <c:pt idx="9">
                  <c:v>855.73540000000014</c:v>
                </c:pt>
                <c:pt idx="10">
                  <c:v>830.11567407407415</c:v>
                </c:pt>
                <c:pt idx="11">
                  <c:v>895.94475454545454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B-D644-9D86-CABF00884BF3}"/>
            </c:ext>
          </c:extLst>
        </c:ser>
        <c:ser>
          <c:idx val="1"/>
          <c:order val="1"/>
          <c:tx>
            <c:strRef>
              <c:f>'Trade Sundays &amp; Gross by Month'!$C$3:$C$4</c:f>
              <c:strCache>
                <c:ptCount val="1"/>
                <c:pt idx="0">
                  <c:v>Trade Ban (Open)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'Trade Sundays &amp; Gross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'Trade Sundays &amp; Gross by Month'!$C$5:$C$17</c:f>
              <c:numCache>
                <c:formatCode>General</c:formatCode>
                <c:ptCount val="12"/>
                <c:pt idx="0">
                  <c:v>502.73340000000007</c:v>
                </c:pt>
                <c:pt idx="2">
                  <c:v>845.15339999999992</c:v>
                </c:pt>
                <c:pt idx="3">
                  <c:v>730.24899999999991</c:v>
                </c:pt>
                <c:pt idx="4">
                  <c:v>731.86619999999994</c:v>
                </c:pt>
                <c:pt idx="5">
                  <c:v>1077.8443</c:v>
                </c:pt>
                <c:pt idx="6">
                  <c:v>1057.8065333333334</c:v>
                </c:pt>
                <c:pt idx="7">
                  <c:v>837.81273333333331</c:v>
                </c:pt>
                <c:pt idx="8">
                  <c:v>1030.2326666666668</c:v>
                </c:pt>
                <c:pt idx="9">
                  <c:v>897.24180000000001</c:v>
                </c:pt>
                <c:pt idx="10">
                  <c:v>594.55413333333343</c:v>
                </c:pt>
                <c:pt idx="11">
                  <c:v>591.21270000000004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7B-D644-9D86-CABF00884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528223"/>
        <c:axId val="900073583"/>
      </c:barChart>
      <c:catAx>
        <c:axId val="142852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583"/>
        <c:crosses val="autoZero"/>
        <c:auto val="1"/>
        <c:lblAlgn val="ctr"/>
        <c:lblOffset val="100"/>
        <c:noMultiLvlLbl val="0"/>
      </c:catAx>
      <c:valAx>
        <c:axId val="9000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2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1</xdr:row>
      <xdr:rowOff>63500</xdr:rowOff>
    </xdr:from>
    <xdr:to>
      <xdr:col>10</xdr:col>
      <xdr:colOff>431800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6A23B-91F0-3940-BE73-5185F1B44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16</xdr:row>
      <xdr:rowOff>25400</xdr:rowOff>
    </xdr:from>
    <xdr:to>
      <xdr:col>8</xdr:col>
      <xdr:colOff>685800</xdr:colOff>
      <xdr:row>29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5AA73E-EECF-B040-BDCB-8B7664B40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</xdr:colOff>
      <xdr:row>16</xdr:row>
      <xdr:rowOff>38100</xdr:rowOff>
    </xdr:from>
    <xdr:to>
      <xdr:col>19</xdr:col>
      <xdr:colOff>228600</xdr:colOff>
      <xdr:row>29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B615D8-1BE5-E54F-9372-5D0D3DBA5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273050</xdr:colOff>
      <xdr:row>16</xdr:row>
      <xdr:rowOff>25400</xdr:rowOff>
    </xdr:from>
    <xdr:to>
      <xdr:col>15</xdr:col>
      <xdr:colOff>825500</xdr:colOff>
      <xdr:row>29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99B63F-B9F6-634E-BBEE-AFC9070E0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844550</xdr:colOff>
      <xdr:row>16</xdr:row>
      <xdr:rowOff>38100</xdr:rowOff>
    </xdr:from>
    <xdr:to>
      <xdr:col>12</xdr:col>
      <xdr:colOff>101600</xdr:colOff>
      <xdr:row>29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D12D5-3B62-EF42-AD46-E47CFA0B1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</xdr:row>
      <xdr:rowOff>152400</xdr:rowOff>
    </xdr:from>
    <xdr:to>
      <xdr:col>8</xdr:col>
      <xdr:colOff>133350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FACDD-0FF9-C34E-9B53-A407A23A6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248901</xdr:colOff>
      <xdr:row>2</xdr:row>
      <xdr:rowOff>23393</xdr:rowOff>
    </xdr:from>
    <xdr:to>
      <xdr:col>12</xdr:col>
      <xdr:colOff>240325</xdr:colOff>
      <xdr:row>18</xdr:row>
      <xdr:rowOff>90770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DD0EE-BCAA-0643-8997-979A67D6C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237006</xdr:colOff>
      <xdr:row>16</xdr:row>
      <xdr:rowOff>123685</xdr:rowOff>
    </xdr:from>
    <xdr:to>
      <xdr:col>5</xdr:col>
      <xdr:colOff>41413</xdr:colOff>
      <xdr:row>20</xdr:row>
      <xdr:rowOff>109062</xdr:rowOff>
    </xdr:to>
    <xdr:pic>
      <xdr:nvPicPr>
        <xdr:cNvPr id="7" name="Picture 6" descr="Image result for polish trade free sundays 2019 calendar">
          <a:extLst>
            <a:ext uri="{FF2B5EF4-FFF2-40B4-BE49-F238E27FC236}">
              <a16:creationId xmlns:a16="http://schemas.microsoft.com/office/drawing/2014/main" id="{21BBD0DF-3923-3C4D-9FA1-9D461134F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223" y="3464337"/>
          <a:ext cx="2302994" cy="1241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331304</xdr:colOff>
      <xdr:row>9</xdr:row>
      <xdr:rowOff>138043</xdr:rowOff>
    </xdr:from>
    <xdr:to>
      <xdr:col>4</xdr:col>
      <xdr:colOff>1041837</xdr:colOff>
      <xdr:row>15</xdr:row>
      <xdr:rowOff>75942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78447E3-6B56-7A4E-A0AC-C81FD829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6521" y="1725543"/>
          <a:ext cx="1842490" cy="152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191179</xdr:colOff>
      <xdr:row>19</xdr:row>
      <xdr:rowOff>245330</xdr:rowOff>
    </xdr:from>
    <xdr:to>
      <xdr:col>4</xdr:col>
      <xdr:colOff>286278</xdr:colOff>
      <xdr:row>34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9E0AA-4ADF-2042-8CD4-FC1B5EA8F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357932</xdr:colOff>
      <xdr:row>2</xdr:row>
      <xdr:rowOff>101600</xdr:rowOff>
    </xdr:from>
    <xdr:to>
      <xdr:col>15</xdr:col>
      <xdr:colOff>827617</xdr:colOff>
      <xdr:row>15</xdr:row>
      <xdr:rowOff>49504</xdr:rowOff>
    </xdr:to>
    <xdr:pic>
      <xdr:nvPicPr>
        <xdr:cNvPr id="4" name="Picture 3" descr="Image result for polish trade free sundays 2019 calendar">
          <a:extLst>
            <a:ext uri="{FF2B5EF4-FFF2-40B4-BE49-F238E27FC236}">
              <a16:creationId xmlns:a16="http://schemas.microsoft.com/office/drawing/2014/main" id="{F2C17157-923C-4547-812E-F1E708874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4732" y="444500"/>
          <a:ext cx="4190785" cy="2259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101600</xdr:colOff>
      <xdr:row>2</xdr:row>
      <xdr:rowOff>88901</xdr:rowOff>
    </xdr:from>
    <xdr:to>
      <xdr:col>10</xdr:col>
      <xdr:colOff>101600</xdr:colOff>
      <xdr:row>18</xdr:row>
      <xdr:rowOff>32587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99B449-D700-3B44-AC3B-A346E0962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431801"/>
          <a:ext cx="3352800" cy="27757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86.74436203704" createdVersion="6" refreshedVersion="6" minRefreshableVersion="3" recordCount="361" xr:uid="{4A39B193-B194-1140-8D87-2FD1AA5CBC6B}">
  <cacheSource type="worksheet">
    <worksheetSource ref="A1:J362" sheet="Cleaned up"/>
  </cacheSource>
  <cacheFields count="12">
    <cacheField name="Date" numFmtId="49">
      <sharedItems count="361">
        <s v="24.12.2017"/>
        <s v="27.12.2017"/>
        <s v="28.12.2017"/>
        <s v="29.12.2017"/>
        <s v="30.12.2017"/>
        <s v="31.12.2017"/>
        <s v="01.01.2018"/>
        <s v="02.01.2018"/>
        <s v="03.01.2018"/>
        <s v="04.01.2018"/>
        <s v="05.01.2018"/>
        <s v="06.01.2018"/>
        <s v="07.01.2018"/>
        <s v="08.01.2018"/>
        <s v="09.01.2018"/>
        <s v="10.01.2018"/>
        <s v="11.01.2018"/>
        <s v="12.01.2018"/>
        <s v="13.01.2018"/>
        <s v="14.01.2018"/>
        <s v="15.01.2018"/>
        <s v="16.01.2018"/>
        <s v="17.01.2018"/>
        <s v="18.01.2018"/>
        <s v="19.01.2018"/>
        <s v="20.01.2018"/>
        <s v="21.01.2018"/>
        <s v="22.01.2018"/>
        <s v="23.01.2018"/>
        <s v="24.01.2018"/>
        <s v="25.01.2018"/>
        <s v="26.01.2018"/>
        <s v="27.01.2018"/>
        <s v="28.01.2018"/>
        <s v="29.01.2018"/>
        <s v="30.01.2018"/>
        <s v="31.01.2018"/>
        <s v="01.02.2018"/>
        <s v="02.02.2018"/>
        <s v="03.02.2018"/>
        <s v="04.02.2018"/>
        <s v="05.02.2018"/>
        <s v="06.02.2018"/>
        <s v="07.02.2018"/>
        <s v="08.02.2018"/>
        <s v="09.02.2018"/>
        <s v="10.02.2018"/>
        <s v="11.02.2018"/>
        <s v="12.02.2018"/>
        <s v="13.02.2018"/>
        <s v="14.02.2018"/>
        <s v="15.02.2018"/>
        <s v="16.02.2018"/>
        <s v="17.02.2018"/>
        <s v="18.02.2018"/>
        <s v="19.02.2018"/>
        <s v="20.02.2018"/>
        <s v="21.02.2018"/>
        <s v="22.02.2018"/>
        <s v="23.02.2018"/>
        <s v="24.02.2018"/>
        <s v="25.02.2018"/>
        <s v="26.02.2018"/>
        <s v="27.02.2018"/>
        <s v="28.02.2018"/>
        <s v="01.03.2018"/>
        <s v="02.03.2018"/>
        <s v="03.03.2018"/>
        <s v="04.03.2018"/>
        <s v="05.03.2018"/>
        <s v="06.03.2018"/>
        <s v="07.03.2018"/>
        <s v="08.03.2018"/>
        <s v="09.03.2018"/>
        <s v="10.03.2018"/>
        <s v="11.03.2018"/>
        <s v="12.03.2018"/>
        <s v="13.03.2018"/>
        <s v="14.03.2018"/>
        <s v="15.03.2018"/>
        <s v="16.03.2018"/>
        <s v="17.03.2018"/>
        <s v="18.03.2018"/>
        <s v="19.03.2018"/>
        <s v="20.03.2018"/>
        <s v="21.03.2018"/>
        <s v="22.03.2018"/>
        <s v="23.03.2018"/>
        <s v="24.03.2018"/>
        <s v="25.03.2018"/>
        <s v="26.03.2018"/>
        <s v="27.03.2018"/>
        <s v="28.03.2018"/>
        <s v="29.03.2018"/>
        <s v="30.03.2018"/>
        <s v="31.03.2018"/>
        <s v="03.04.2018"/>
        <s v="04.04.2018"/>
        <s v="05.04.2018"/>
        <s v="06.04.2018"/>
        <s v="07.04.2018"/>
        <s v="08.04.2018"/>
        <s v="09.04.2018"/>
        <s v="10.04.2018"/>
        <s v="11.04.2018"/>
        <s v="12.04.2018"/>
        <s v="13.04.2018"/>
        <s v="14.04.2018"/>
        <s v="15.04.2018"/>
        <s v="16.04.2018"/>
        <s v="17.04.2018"/>
        <s v="18.04.2018"/>
        <s v="19.04.2018"/>
        <s v="20.04.2018"/>
        <s v="21.04.2018"/>
        <s v="22.04.2018"/>
        <s v="23.04.2018"/>
        <s v="24.04.2018"/>
        <s v="25.04.2018"/>
        <s v="26.04.2018"/>
        <s v="27.04.2018"/>
        <s v="28.04.2018"/>
        <s v="29.04.2018"/>
        <s v="30.04.2018"/>
        <s v="01.05.2018"/>
        <s v="02.05.2018"/>
        <s v="03.05.2018"/>
        <s v="04.05.2018"/>
        <s v="05.05.2018"/>
        <s v="06.05.2018"/>
        <s v="07.05.2018"/>
        <s v="08.05.2018"/>
        <s v="09.05.2018"/>
        <s v="10.05.2018"/>
        <s v="11.05.2018"/>
        <s v="12.05.2018"/>
        <s v="13.05.2018"/>
        <s v="14.05.2018"/>
        <s v="15.05.2018"/>
        <s v="16.05.2018"/>
        <s v="17.05.2018"/>
        <s v="18.05.2018"/>
        <s v="19.05.2018"/>
        <s v="20.05.2018"/>
        <s v="21.05.2018"/>
        <s v="22.05.2018"/>
        <s v="23.05.2018"/>
        <s v="24.05.2018"/>
        <s v="25.05.2018"/>
        <s v="26.05.2018"/>
        <s v="27.05.2018"/>
        <s v="28.05.2018"/>
        <s v="29.05.2018"/>
        <s v="30.05.2018"/>
        <s v="31.05.2018"/>
        <s v="01.06.2018"/>
        <s v="02.06.2018"/>
        <s v="03.06.2018"/>
        <s v="04.06.2018"/>
        <s v="05.06.2018"/>
        <s v="06.06.2018"/>
        <s v="07.06.2018"/>
        <s v="08.06.2018"/>
        <s v="09.06.2018"/>
        <s v="10.06.2018"/>
        <s v="11.06.2018"/>
        <s v="12.06.2018"/>
        <s v="13.06.2018"/>
        <s v="14.06.2018"/>
        <s v="15.06.2018"/>
        <s v="16.06.2018"/>
        <s v="17.06.2018"/>
        <s v="18.06.2018"/>
        <s v="19.06.2018"/>
        <s v="20.06.2018"/>
        <s v="21.06.2018"/>
        <s v="22.06.2018"/>
        <s v="23.06.2018"/>
        <s v="24.06.2018"/>
        <s v="25.06.2018"/>
        <s v="26.06.2018"/>
        <s v="27.06.2018"/>
        <s v="28.06.2018"/>
        <s v="29.06.2018"/>
        <s v="30.06.2018"/>
        <s v="01.07.2018"/>
        <s v="02.07.2018"/>
        <s v="03.07.2018"/>
        <s v="04.07.2018"/>
        <s v="05.07.2018"/>
        <s v="06.07.2018"/>
        <s v="07.07.2018"/>
        <s v="08.07.2018"/>
        <s v="09.07.2018"/>
        <s v="10.07.2018"/>
        <s v="11.07.2018"/>
        <s v="12.07.2018"/>
        <s v="13.07.2018"/>
        <s v="14.07.2018"/>
        <s v="15.07.2018"/>
        <s v="16.07.2018"/>
        <s v="17.07.2018"/>
        <s v="18.07.2018"/>
        <s v="19.07.2018"/>
        <s v="20.07.2018"/>
        <s v="21.07.2018"/>
        <s v="22.07.2018"/>
        <s v="23.07.2018"/>
        <s v="24.07.2018"/>
        <s v="25.07.2018"/>
        <s v="26.07.2018"/>
        <s v="27.07.2018"/>
        <s v="28.07.2018"/>
        <s v="29.07.2018"/>
        <s v="30.07.2018"/>
        <s v="31.07.2018"/>
        <s v="01.08.2018"/>
        <s v="02.08.2018"/>
        <s v="03.08.2018"/>
        <s v="04.08.2018"/>
        <s v="05.08.2018"/>
        <s v="06.08.2018"/>
        <s v="07.08.2018"/>
        <s v="08.08.2018"/>
        <s v="09.08.2018"/>
        <s v="10.08.2018"/>
        <s v="11.08.2018"/>
        <s v="12.08.2018"/>
        <s v="13.08.2018"/>
        <s v="14.08.2018"/>
        <s v="15.08.2018"/>
        <s v="16.08.2018"/>
        <s v="17.08.2018"/>
        <s v="18.08.2018"/>
        <s v="19.08.2018"/>
        <s v="20.08.2018"/>
        <s v="21.08.2018"/>
        <s v="22.08.2018"/>
        <s v="23.08.2018"/>
        <s v="24.08.2018"/>
        <s v="25.08.2018"/>
        <s v="26.08.2018"/>
        <s v="27.08.2018"/>
        <s v="28.08.2018"/>
        <s v="29.08.2018"/>
        <s v="30.08.2018"/>
        <s v="31.08.2018"/>
        <s v="01.09.2018"/>
        <s v="02.09.2018"/>
        <s v="03.09.2018"/>
        <s v="04.09.2018"/>
        <s v="05.09.2018"/>
        <s v="06.09.2018"/>
        <s v="07.09.2018"/>
        <s v="08.09.2018"/>
        <s v="09.09.2018"/>
        <s v="10.09.2018"/>
        <s v="11.09.2018"/>
        <s v="12.09.2018"/>
        <s v="13.09.2018"/>
        <s v="14.09.2018"/>
        <s v="15.09.2018"/>
        <s v="16.09.2018"/>
        <s v="17.09.2018"/>
        <s v="18.09.2018"/>
        <s v="19.09.2018"/>
        <s v="20.09.2018"/>
        <s v="21.09.2018"/>
        <s v="22.09.2018"/>
        <s v="23.09.2018"/>
        <s v="24.09.2018"/>
        <s v="25.09.2018"/>
        <s v="26.09.2018"/>
        <s v="27.09.2018"/>
        <s v="28.09.2018"/>
        <s v="29.09.2018"/>
        <s v="30.09.2018"/>
        <s v="01.10.2018"/>
        <s v="02.10.2018"/>
        <s v="03.10.2018"/>
        <s v="04.10.2018"/>
        <s v="05.10.2018"/>
        <s v="06.10.2018"/>
        <s v="07.10.2018"/>
        <s v="08.10.2018"/>
        <s v="09.10.2018"/>
        <s v="10.10.2018"/>
        <s v="11.10.2018"/>
        <s v="12.10.2018"/>
        <s v="13.10.2018"/>
        <s v="14.10.2018"/>
        <s v="15.10.2018"/>
        <s v="16.10.2018"/>
        <s v="17.10.2018"/>
        <s v="18.10.2018"/>
        <s v="19.10.2018"/>
        <s v="20.10.2018"/>
        <s v="22.10.2018"/>
        <s v="23.10.2018"/>
        <s v="24.10.2018"/>
        <s v="25.10.2018"/>
        <s v="26.10.2018"/>
        <s v="27.10.2018"/>
        <s v="28.10.2018"/>
        <s v="29.10.2018"/>
        <s v="30.10.2018"/>
        <s v="31.10.2018"/>
        <s v="01.11.2018"/>
        <s v="02.11.2018"/>
        <s v="03.11.2018"/>
        <s v="04.11.2018"/>
        <s v="05.11.2018"/>
        <s v="06.11.2018"/>
        <s v="07.11.2018"/>
        <s v="08.11.2018"/>
        <s v="09.11.2018"/>
        <s v="10.11.2018"/>
        <s v="11.11.2018"/>
        <s v="12.11.2018"/>
        <s v="13.11.2018"/>
        <s v="14.11.2018"/>
        <s v="15.11.2018"/>
        <s v="16.11.2018"/>
        <s v="17.11.2018"/>
        <s v="18.11.2018"/>
        <s v="19.11.2018"/>
        <s v="20.11.2018"/>
        <s v="21.11.2018"/>
        <s v="22.11.2018"/>
        <s v="23.11.2018"/>
        <s v="24.11.2018"/>
        <s v="25.11.2018"/>
        <s v="26.11.2018"/>
        <s v="27.11.2018"/>
        <s v="28.11.2018"/>
        <s v="29.11.2018"/>
        <s v="30.11.2018"/>
        <s v="01.12.2018"/>
        <s v="02.12.2018"/>
        <s v="03.12.2018"/>
        <s v="04.12.2018"/>
        <s v="05.12.2018"/>
        <s v="06.12.2018"/>
        <s v="07.12.2018"/>
        <s v="08.12.2018"/>
        <s v="09.12.2018"/>
        <s v="10.12.2018"/>
        <s v="11.12.2018"/>
        <s v="12.12.2018"/>
        <s v="13.12.2018"/>
        <s v="14.12.2018"/>
        <s v="15.12.2018"/>
        <s v="16.12.2018"/>
        <s v="17.12.2018"/>
        <s v="18.12.2018"/>
        <s v="19.12.2018"/>
        <s v="20.12.2018"/>
        <s v="21.12.2018"/>
        <s v="22.12.2018"/>
        <s v="23.12.2018"/>
        <s v="24.12.2018"/>
      </sharedItems>
    </cacheField>
    <cacheField name="Date (English)" numFmtId="14">
      <sharedItems containsSemiMixedTypes="0" containsNonDate="0" containsDate="1" containsString="0" minDate="2017-12-24T00:00:00" maxDate="2018-12-25T00:00:00" count="361">
        <d v="2017-12-24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</sharedItems>
      <fieldGroup par="11" base="1">
        <rangePr groupBy="months" startDate="2017-12-24T00:00:00" endDate="2018-12-25T00:00:00"/>
        <groupItems count="14">
          <s v="&lt;12/24/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5/18"/>
        </groupItems>
      </fieldGroup>
    </cacheField>
    <cacheField name="Trade Ban" numFmtId="0">
      <sharedItems count="2">
        <s v="Open"/>
        <s v="Trade Ban (Open)"/>
      </sharedItems>
    </cacheField>
    <cacheField name="Month" numFmtId="165">
      <sharedItems containsSemiMixedTypes="0" containsNonDate="0" containsDate="1" containsString="0" minDate="2017-12-24T00:00:00" maxDate="2018-12-25T00:00:00" count="361">
        <d v="2017-12-24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</sharedItems>
    </cacheField>
    <cacheField name="Net Purchase per day (PLN)" numFmtId="164">
      <sharedItems containsSemiMixedTypes="0" containsString="0" containsNumber="1" minValue="396.81" maxValue="4416.6400000000003"/>
    </cacheField>
    <cacheField name="Total Sale ($)" numFmtId="44">
      <sharedItems containsSemiMixedTypes="0" containsString="0" containsNumber="1" minValue="103.17060000000001" maxValue="1148.3264000000001"/>
    </cacheField>
    <cacheField name="Gross Sale per day (PLN)" numFmtId="164">
      <sharedItems containsSemiMixedTypes="0" containsString="0" containsNumber="1" minValue="584.30999999999995" maxValue="6426.81"/>
    </cacheField>
    <cacheField name="Gross sale ($)" numFmtId="44">
      <sharedItems containsSemiMixedTypes="0" containsString="0" containsNumber="1" minValue="151.92059999999998" maxValue="1670.9706000000001" count="361">
        <n v="494.9932"/>
        <n v="767.89179999999999"/>
        <n v="757.64520000000005"/>
        <n v="819.57979999999998"/>
        <n v="1254.0735999999999"/>
        <n v="665.92500000000007"/>
        <n v="460.27280000000002"/>
        <n v="717.11380000000008"/>
        <n v="772.78239999999994"/>
        <n v="703.39360000000011"/>
        <n v="1322.5134"/>
        <n v="545.19400000000007"/>
        <n v="402.39160000000004"/>
        <n v="849.90620000000001"/>
        <n v="800.62059999999997"/>
        <n v="847.09300000000007"/>
        <n v="700.28139999999996"/>
        <n v="924.7654"/>
        <n v="1008.6492000000001"/>
        <n v="499.51980000000003"/>
        <n v="739.71820000000002"/>
        <n v="723.45780000000002"/>
        <n v="780.82420000000002"/>
        <n v="844.60480000000007"/>
        <n v="904.32420000000002"/>
        <n v="1044.6592000000001"/>
        <n v="427.46859999999998"/>
        <n v="710.80880000000002"/>
        <n v="629.63159999999993"/>
        <n v="818.13679999999999"/>
        <n v="696.35280000000012"/>
        <n v="845.85280000000012"/>
        <n v="953.68000000000006"/>
        <n v="378.22720000000004"/>
        <n v="707.48080000000004"/>
        <n v="661.93139999999994"/>
        <n v="780.53039999999999"/>
        <n v="708.58320000000003"/>
        <n v="805.20179999999993"/>
        <n v="1114.789"/>
        <n v="379.61040000000003"/>
        <n v="708.57800000000009"/>
        <n v="653.5204"/>
        <n v="716.78099999999995"/>
        <n v="874.63480000000004"/>
        <n v="812.14120000000003"/>
        <n v="1030.3800000000001"/>
        <n v="456.96039999999999"/>
        <n v="726.19820000000004"/>
        <n v="831.57619999999997"/>
        <n v="821.02280000000007"/>
        <n v="801.74639999999999"/>
        <n v="818.42800000000011"/>
        <n v="1051.3646000000001"/>
        <n v="419.12779999999998"/>
        <n v="764.56900000000007"/>
        <n v="783.74400000000003"/>
        <n v="781.3026000000001"/>
        <n v="794.47680000000003"/>
        <n v="909.30579999999998"/>
        <n v="999.00060000000008"/>
        <n v="433.04820000000001"/>
        <n v="773.00599999999997"/>
        <n v="685.70579999999995"/>
        <n v="724.57060000000001"/>
        <n v="696.91960000000006"/>
        <n v="750.82800000000009"/>
        <n v="927.43300000000011"/>
        <n v="456.03220000000005"/>
        <n v="713.96"/>
        <n v="681.0154"/>
        <n v="733.42880000000002"/>
        <n v="780.1092000000001"/>
        <n v="805.02499999999998"/>
        <n v="1045.8786"/>
        <n v="1119.2297999999998"/>
        <n v="653.47360000000003"/>
        <n v="738.64179999999999"/>
        <n v="626.06960000000004"/>
        <n v="699.56640000000004"/>
        <n v="846.18039999999996"/>
        <n v="994.6404"/>
        <n v="571.077"/>
        <n v="778.93920000000003"/>
        <n v="794.60159999999996"/>
        <n v="792.84400000000005"/>
        <n v="715.04420000000005"/>
        <n v="896.38900000000001"/>
        <n v="976.63800000000003"/>
        <n v="363.37599999999998"/>
        <n v="787.8832000000001"/>
        <n v="911.90320000000008"/>
        <n v="929.82760000000007"/>
        <n v="1371.0892000000001"/>
        <n v="1391.8606000000002"/>
        <n v="1388.4623999999999"/>
        <n v="771.85159999999996"/>
        <n v="756.49080000000004"/>
        <n v="711.41980000000001"/>
        <n v="810.33159999999998"/>
        <n v="997.07400000000007"/>
        <n v="660.44940000000008"/>
        <n v="768.86940000000004"/>
        <n v="851.2478000000001"/>
        <n v="767.18200000000002"/>
        <n v="816.68079999999998"/>
        <n v="965.05500000000006"/>
        <n v="1049.2924"/>
        <n v="751.73019999999997"/>
        <n v="826.54520000000002"/>
        <n v="749.1354"/>
        <n v="860.92500000000007"/>
        <n v="784.47719999999993"/>
        <n v="1032.2988"/>
        <n v="1252.329"/>
        <n v="778.56740000000002"/>
        <n v="841.25080000000003"/>
        <n v="763.86440000000005"/>
        <n v="778.53880000000004"/>
        <n v="1404.1196"/>
        <n v="984.67719999999997"/>
        <n v="1203.5010000000002"/>
        <n v="565.97580000000005"/>
        <n v="1242.8468"/>
        <n v="885.66660000000002"/>
        <n v="1273.259"/>
        <n v="758.10280000000012"/>
        <n v="1077.9158"/>
        <n v="1258.5716"/>
        <n v="581.83579999999995"/>
        <n v="951.48040000000003"/>
        <n v="896.51900000000001"/>
        <n v="866.43700000000001"/>
        <n v="1008.9690000000001"/>
        <n v="1061.1042"/>
        <n v="1328.8574000000001"/>
        <n v="974.7998"/>
        <n v="908.73380000000009"/>
        <n v="936.01300000000003"/>
        <n v="795.06700000000001"/>
        <n v="815.44840000000011"/>
        <n v="1032.8734000000002"/>
        <n v="1194.1020000000001"/>
        <n v="740.00940000000003"/>
        <n v="797.35760000000005"/>
        <n v="844.35780000000011"/>
        <n v="838.32060000000001"/>
        <n v="922.15500000000009"/>
        <n v="1194.6012000000001"/>
        <n v="1398.0044"/>
        <n v="645.30439999999999"/>
        <n v="869.23720000000003"/>
        <n v="874.63739999999996"/>
        <n v="1252.2484000000002"/>
        <n v="300.75240000000002"/>
        <n v="1103.05"/>
        <n v="1201.2311999999999"/>
        <n v="674.28920000000005"/>
        <n v="979.04300000000012"/>
        <n v="899.64940000000001"/>
        <n v="880.32100000000003"/>
        <n v="937.08159999999998"/>
        <n v="1215.6508000000001"/>
        <n v="1368.2552000000001"/>
        <n v="1333.9169999999999"/>
        <n v="920.19719999999995"/>
        <n v="965.08100000000002"/>
        <n v="771.03780000000006"/>
        <n v="811.08040000000005"/>
        <n v="1066.9074000000001"/>
        <n v="1099.6414000000002"/>
        <n v="821.77160000000003"/>
        <n v="868.83680000000004"/>
        <n v="942.22699999999998"/>
        <n v="916.76"/>
        <n v="897.3094000000001"/>
        <n v="879.17179999999996"/>
        <n v="1096.6488000000002"/>
        <n v="565.4194"/>
        <n v="742.04260000000011"/>
        <n v="773.30760000000009"/>
        <n v="732.04300000000012"/>
        <n v="830.29700000000003"/>
        <n v="947.20600000000002"/>
        <n v="995.46719999999993"/>
        <n v="659.27940000000001"/>
        <n v="776.8592000000001"/>
        <n v="915.56659999999999"/>
        <n v="873.87820000000011"/>
        <n v="923.3614"/>
        <n v="1331.6523999999999"/>
        <n v="998.14"/>
        <n v="1059.383"/>
        <n v="960.08119999999997"/>
        <n v="948.17579999999998"/>
        <n v="883.56840000000011"/>
        <n v="847.1268"/>
        <n v="1014.4367999999999"/>
        <n v="1198.6702000000002"/>
        <n v="1075.6902000000002"/>
        <n v="1063.9096"/>
        <n v="805.22519999999997"/>
        <n v="876.48599999999999"/>
        <n v="919.04020000000003"/>
        <n v="938.25940000000003"/>
        <n v="1292.0907999999999"/>
        <n v="1038.3463999999999"/>
        <n v="877.22180000000003"/>
        <n v="945.02199999999993"/>
        <n v="914.27960000000007"/>
        <n v="987.14199999999994"/>
        <n v="1107.5350000000001"/>
        <n v="1183.9256"/>
        <n v="630.47400000000005"/>
        <n v="1029.7742000000001"/>
        <n v="951.80280000000005"/>
        <n v="1050.9356"/>
        <n v="950.48720000000003"/>
        <n v="1033.9914000000001"/>
        <n v="1166.7682"/>
        <n v="685.75520000000006"/>
        <n v="871.82159999999999"/>
        <n v="946.05160000000001"/>
        <n v="1096.0638000000001"/>
        <n v="1135.4460000000001"/>
        <n v="1045.8915999999999"/>
        <n v="1245.5196000000001"/>
        <n v="973.35159999999996"/>
        <n v="1037.1217999999999"/>
        <n v="1227.3715999999999"/>
        <n v="948.11340000000007"/>
        <n v="978.04460000000006"/>
        <n v="1127.2222000000002"/>
        <n v="1296.7526"/>
        <n v="591.97320000000002"/>
        <n v="994.79900000000009"/>
        <n v="931.2654"/>
        <n v="954.0752"/>
        <n v="960.25800000000004"/>
        <n v="1064.271"/>
        <n v="1100.2550000000001"/>
        <n v="540.09019999999998"/>
        <n v="836.65139999999997"/>
        <n v="777.80560000000003"/>
        <n v="914.37580000000003"/>
        <n v="922.09780000000012"/>
        <n v="1097.6602000000003"/>
        <n v="1384.7080000000001"/>
        <n v="675.39160000000004"/>
        <n v="759.40020000000004"/>
        <n v="870.91420000000005"/>
        <n v="879.09900000000005"/>
        <n v="866.90500000000009"/>
        <n v="1042.366"/>
        <n v="1104.3656000000001"/>
        <n v="1130.5034000000001"/>
        <n v="960.06040000000007"/>
        <n v="852.54260000000011"/>
        <n v="868.14520000000005"/>
        <n v="862.28480000000002"/>
        <n v="1088.4431999999999"/>
        <n v="1304.4122000000002"/>
        <n v="977.65199999999993"/>
        <n v="772.08040000000005"/>
        <n v="715.41079999999999"/>
        <n v="881.76920000000007"/>
        <n v="869.4556"/>
        <n v="1033.5806"/>
        <n v="1357.6628000000001"/>
        <n v="982.54260000000011"/>
        <n v="878.29039999999998"/>
        <n v="666.68420000000003"/>
        <n v="808.14760000000012"/>
        <n v="875.52139999999997"/>
        <n v="1064.1852000000001"/>
        <n v="1125.4204"/>
        <n v="560.9058"/>
        <n v="915.73820000000012"/>
        <n v="694.81880000000001"/>
        <n v="827.89199999999994"/>
        <n v="726.12020000000007"/>
        <n v="945.25860000000011"/>
        <n v="1130.519"/>
        <n v="439.41559999999998"/>
        <n v="785.57960000000003"/>
        <n v="877.91600000000005"/>
        <n v="852.15"/>
        <n v="784.56560000000002"/>
        <n v="879.90500000000009"/>
        <n v="1201.7746"/>
        <n v="897.24180000000001"/>
        <n v="900.07579999999996"/>
        <n v="894.07500000000005"/>
        <n v="726.2944"/>
        <n v="786.12820000000011"/>
        <n v="908.12800000000004"/>
        <n v="1112.5165999999999"/>
        <n v="772.04660000000001"/>
        <n v="632.61119999999994"/>
        <n v="761.07979999999998"/>
        <n v="798.87860000000001"/>
        <n v="794.846"/>
        <n v="1230.2914000000001"/>
        <n v="494.0104"/>
        <n v="771.875"/>
        <n v="841.9606"/>
        <n v="1329.8558"/>
        <n v="151.92059999999998"/>
        <n v="950.46900000000005"/>
        <n v="1081.2411999999999"/>
        <n v="329.86720000000003"/>
        <n v="780.87360000000001"/>
        <n v="758.26400000000001"/>
        <n v="734.82760000000007"/>
        <n v="804.14620000000002"/>
        <n v="1124.8900000000001"/>
        <n v="1394.7439999999999"/>
        <n v="896.42539999999997"/>
        <n v="986.28400000000011"/>
        <n v="765.15660000000003"/>
        <n v="799.83800000000008"/>
        <n v="743.32960000000003"/>
        <n v="981.01639999999998"/>
        <n v="1192.8384000000001"/>
        <n v="735.31640000000004"/>
        <n v="683.57380000000001"/>
        <n v="744.45280000000002"/>
        <n v="641.15480000000002"/>
        <n v="639.97440000000006"/>
        <n v="1002.3338000000001"/>
        <n v="1178.9622000000002"/>
        <n v="435.74960000000004"/>
        <n v="678.09820000000002"/>
        <n v="659.22739999999999"/>
        <n v="774.9430000000001"/>
        <n v="718.20060000000001"/>
        <n v="828.66679999999997"/>
        <n v="1037.0126"/>
        <n v="481.60059999999999"/>
        <n v="707.67579999999998"/>
        <n v="701.08479999999997"/>
        <n v="815.45100000000002"/>
        <n v="832.12220000000002"/>
        <n v="844.85440000000006"/>
        <n v="1055.1528000000001"/>
        <n v="789.08699999999999"/>
        <n v="833.93179999999995"/>
        <n v="747.00340000000006"/>
        <n v="738.02820000000008"/>
        <n v="716.36239999999998"/>
        <n v="864.60659999999996"/>
        <n v="946.43380000000002"/>
        <n v="393.33839999999998"/>
        <n v="732.39660000000003"/>
        <n v="808.30619999999999"/>
        <n v="917.67520000000002"/>
        <n v="980.27800000000013"/>
        <n v="1029.9354000000001"/>
        <n v="1670.9706000000001"/>
        <n v="814.99599999999998"/>
        <n v="1434.9062000000001"/>
      </sharedItems>
    </cacheField>
    <cacheField name="tax of sale per day (PLN)" numFmtId="2">
      <sharedItems containsSemiMixedTypes="0" containsString="0" containsNumber="1" minValue="83.55" maxValue="736.87"/>
    </cacheField>
    <cacheField name="Margin per day (PLN)" numFmtId="2">
      <sharedItems containsSemiMixedTypes="0" containsString="0" containsNumber="1" minValue="-155" maxValue="1275.94"/>
    </cacheField>
    <cacheField name="Quarters" numFmtId="0" databaseField="0">
      <fieldGroup base="1">
        <rangePr groupBy="quarters" startDate="2017-12-24T00:00:00" endDate="2018-12-25T00:00:00"/>
        <groupItems count="6">
          <s v="&lt;12/24/17"/>
          <s v="Qtr1"/>
          <s v="Qtr2"/>
          <s v="Qtr3"/>
          <s v="Qtr4"/>
          <s v="&gt;12/25/18"/>
        </groupItems>
      </fieldGroup>
    </cacheField>
    <cacheField name="Years" numFmtId="0" databaseField="0">
      <fieldGroup base="1">
        <rangePr groupBy="years" startDate="2017-12-24T00:00:00" endDate="2018-12-25T00:00:00"/>
        <groupItems count="4">
          <s v="&lt;12/24/17"/>
          <s v="2017"/>
          <s v="2018"/>
          <s v="&gt;12/25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86.753223958331" createdVersion="6" refreshedVersion="6" minRefreshableVersion="3" recordCount="361" xr:uid="{486B201E-D39D-CF44-84E3-B48CFDD24B51}">
  <cacheSource type="worksheet">
    <worksheetSource name="Table1"/>
  </cacheSource>
  <cacheFields count="14">
    <cacheField name="Date" numFmtId="49">
      <sharedItems count="361">
        <s v="24.12.2017"/>
        <s v="27.12.2017"/>
        <s v="28.12.2017"/>
        <s v="29.12.2017"/>
        <s v="30.12.2017"/>
        <s v="31.12.2017"/>
        <s v="01.01.2018"/>
        <s v="02.01.2018"/>
        <s v="03.01.2018"/>
        <s v="04.01.2018"/>
        <s v="05.01.2018"/>
        <s v="06.01.2018"/>
        <s v="07.01.2018"/>
        <s v="08.01.2018"/>
        <s v="09.01.2018"/>
        <s v="10.01.2018"/>
        <s v="11.01.2018"/>
        <s v="12.01.2018"/>
        <s v="13.01.2018"/>
        <s v="14.01.2018"/>
        <s v="15.01.2018"/>
        <s v="16.01.2018"/>
        <s v="17.01.2018"/>
        <s v="18.01.2018"/>
        <s v="19.01.2018"/>
        <s v="20.01.2018"/>
        <s v="21.01.2018"/>
        <s v="22.01.2018"/>
        <s v="23.01.2018"/>
        <s v="24.01.2018"/>
        <s v="25.01.2018"/>
        <s v="26.01.2018"/>
        <s v="27.01.2018"/>
        <s v="28.01.2018"/>
        <s v="29.01.2018"/>
        <s v="30.01.2018"/>
        <s v="31.01.2018"/>
        <s v="01.02.2018"/>
        <s v="02.02.2018"/>
        <s v="03.02.2018"/>
        <s v="04.02.2018"/>
        <s v="05.02.2018"/>
        <s v="06.02.2018"/>
        <s v="07.02.2018"/>
        <s v="08.02.2018"/>
        <s v="09.02.2018"/>
        <s v="10.02.2018"/>
        <s v="11.02.2018"/>
        <s v="12.02.2018"/>
        <s v="13.02.2018"/>
        <s v="14.02.2018"/>
        <s v="15.02.2018"/>
        <s v="16.02.2018"/>
        <s v="17.02.2018"/>
        <s v="18.02.2018"/>
        <s v="19.02.2018"/>
        <s v="20.02.2018"/>
        <s v="21.02.2018"/>
        <s v="22.02.2018"/>
        <s v="23.02.2018"/>
        <s v="24.02.2018"/>
        <s v="25.02.2018"/>
        <s v="26.02.2018"/>
        <s v="27.02.2018"/>
        <s v="28.02.2018"/>
        <s v="01.03.2018"/>
        <s v="02.03.2018"/>
        <s v="03.03.2018"/>
        <s v="04.03.2018"/>
        <s v="05.03.2018"/>
        <s v="06.03.2018"/>
        <s v="07.03.2018"/>
        <s v="08.03.2018"/>
        <s v="09.03.2018"/>
        <s v="10.03.2018"/>
        <s v="11.03.2018"/>
        <s v="12.03.2018"/>
        <s v="13.03.2018"/>
        <s v="14.03.2018"/>
        <s v="15.03.2018"/>
        <s v="16.03.2018"/>
        <s v="17.03.2018"/>
        <s v="18.03.2018"/>
        <s v="19.03.2018"/>
        <s v="20.03.2018"/>
        <s v="21.03.2018"/>
        <s v="22.03.2018"/>
        <s v="23.03.2018"/>
        <s v="24.03.2018"/>
        <s v="25.03.2018"/>
        <s v="26.03.2018"/>
        <s v="27.03.2018"/>
        <s v="28.03.2018"/>
        <s v="29.03.2018"/>
        <s v="30.03.2018"/>
        <s v="31.03.2018"/>
        <s v="03.04.2018"/>
        <s v="04.04.2018"/>
        <s v="05.04.2018"/>
        <s v="06.04.2018"/>
        <s v="07.04.2018"/>
        <s v="08.04.2018"/>
        <s v="09.04.2018"/>
        <s v="10.04.2018"/>
        <s v="11.04.2018"/>
        <s v="12.04.2018"/>
        <s v="13.04.2018"/>
        <s v="14.04.2018"/>
        <s v="15.04.2018"/>
        <s v="16.04.2018"/>
        <s v="17.04.2018"/>
        <s v="18.04.2018"/>
        <s v="19.04.2018"/>
        <s v="20.04.2018"/>
        <s v="21.04.2018"/>
        <s v="22.04.2018"/>
        <s v="23.04.2018"/>
        <s v="24.04.2018"/>
        <s v="25.04.2018"/>
        <s v="26.04.2018"/>
        <s v="27.04.2018"/>
        <s v="28.04.2018"/>
        <s v="29.04.2018"/>
        <s v="30.04.2018"/>
        <s v="01.05.2018"/>
        <s v="02.05.2018"/>
        <s v="03.05.2018"/>
        <s v="04.05.2018"/>
        <s v="05.05.2018"/>
        <s v="06.05.2018"/>
        <s v="07.05.2018"/>
        <s v="08.05.2018"/>
        <s v="09.05.2018"/>
        <s v="10.05.2018"/>
        <s v="11.05.2018"/>
        <s v="12.05.2018"/>
        <s v="13.05.2018"/>
        <s v="14.05.2018"/>
        <s v="15.05.2018"/>
        <s v="16.05.2018"/>
        <s v="17.05.2018"/>
        <s v="18.05.2018"/>
        <s v="19.05.2018"/>
        <s v="20.05.2018"/>
        <s v="21.05.2018"/>
        <s v="22.05.2018"/>
        <s v="23.05.2018"/>
        <s v="24.05.2018"/>
        <s v="25.05.2018"/>
        <s v="26.05.2018"/>
        <s v="27.05.2018"/>
        <s v="28.05.2018"/>
        <s v="29.05.2018"/>
        <s v="30.05.2018"/>
        <s v="31.05.2018"/>
        <s v="01.06.2018"/>
        <s v="02.06.2018"/>
        <s v="03.06.2018"/>
        <s v="04.06.2018"/>
        <s v="05.06.2018"/>
        <s v="06.06.2018"/>
        <s v="07.06.2018"/>
        <s v="08.06.2018"/>
        <s v="09.06.2018"/>
        <s v="10.06.2018"/>
        <s v="11.06.2018"/>
        <s v="12.06.2018"/>
        <s v="13.06.2018"/>
        <s v="14.06.2018"/>
        <s v="15.06.2018"/>
        <s v="16.06.2018"/>
        <s v="17.06.2018"/>
        <s v="18.06.2018"/>
        <s v="19.06.2018"/>
        <s v="20.06.2018"/>
        <s v="21.06.2018"/>
        <s v="22.06.2018"/>
        <s v="23.06.2018"/>
        <s v="24.06.2018"/>
        <s v="25.06.2018"/>
        <s v="26.06.2018"/>
        <s v="27.06.2018"/>
        <s v="28.06.2018"/>
        <s v="29.06.2018"/>
        <s v="30.06.2018"/>
        <s v="01.07.2018"/>
        <s v="02.07.2018"/>
        <s v="03.07.2018"/>
        <s v="04.07.2018"/>
        <s v="05.07.2018"/>
        <s v="06.07.2018"/>
        <s v="07.07.2018"/>
        <s v="08.07.2018"/>
        <s v="09.07.2018"/>
        <s v="10.07.2018"/>
        <s v="11.07.2018"/>
        <s v="12.07.2018"/>
        <s v="13.07.2018"/>
        <s v="14.07.2018"/>
        <s v="15.07.2018"/>
        <s v="16.07.2018"/>
        <s v="17.07.2018"/>
        <s v="18.07.2018"/>
        <s v="19.07.2018"/>
        <s v="20.07.2018"/>
        <s v="21.07.2018"/>
        <s v="22.07.2018"/>
        <s v="23.07.2018"/>
        <s v="24.07.2018"/>
        <s v="25.07.2018"/>
        <s v="26.07.2018"/>
        <s v="27.07.2018"/>
        <s v="28.07.2018"/>
        <s v="29.07.2018"/>
        <s v="30.07.2018"/>
        <s v="31.07.2018"/>
        <s v="01.08.2018"/>
        <s v="02.08.2018"/>
        <s v="03.08.2018"/>
        <s v="04.08.2018"/>
        <s v="05.08.2018"/>
        <s v="06.08.2018"/>
        <s v="07.08.2018"/>
        <s v="08.08.2018"/>
        <s v="09.08.2018"/>
        <s v="10.08.2018"/>
        <s v="11.08.2018"/>
        <s v="12.08.2018"/>
        <s v="13.08.2018"/>
        <s v="14.08.2018"/>
        <s v="15.08.2018"/>
        <s v="16.08.2018"/>
        <s v="17.08.2018"/>
        <s v="18.08.2018"/>
        <s v="19.08.2018"/>
        <s v="20.08.2018"/>
        <s v="21.08.2018"/>
        <s v="22.08.2018"/>
        <s v="23.08.2018"/>
        <s v="24.08.2018"/>
        <s v="25.08.2018"/>
        <s v="26.08.2018"/>
        <s v="27.08.2018"/>
        <s v="28.08.2018"/>
        <s v="29.08.2018"/>
        <s v="30.08.2018"/>
        <s v="31.08.2018"/>
        <s v="01.09.2018"/>
        <s v="02.09.2018"/>
        <s v="03.09.2018"/>
        <s v="04.09.2018"/>
        <s v="05.09.2018"/>
        <s v="06.09.2018"/>
        <s v="07.09.2018"/>
        <s v="08.09.2018"/>
        <s v="09.09.2018"/>
        <s v="10.09.2018"/>
        <s v="11.09.2018"/>
        <s v="12.09.2018"/>
        <s v="13.09.2018"/>
        <s v="14.09.2018"/>
        <s v="15.09.2018"/>
        <s v="16.09.2018"/>
        <s v="17.09.2018"/>
        <s v="18.09.2018"/>
        <s v="19.09.2018"/>
        <s v="20.09.2018"/>
        <s v="21.09.2018"/>
        <s v="22.09.2018"/>
        <s v="23.09.2018"/>
        <s v="24.09.2018"/>
        <s v="25.09.2018"/>
        <s v="26.09.2018"/>
        <s v="27.09.2018"/>
        <s v="28.09.2018"/>
        <s v="29.09.2018"/>
        <s v="30.09.2018"/>
        <s v="01.10.2018"/>
        <s v="02.10.2018"/>
        <s v="03.10.2018"/>
        <s v="04.10.2018"/>
        <s v="05.10.2018"/>
        <s v="06.10.2018"/>
        <s v="07.10.2018"/>
        <s v="08.10.2018"/>
        <s v="09.10.2018"/>
        <s v="10.10.2018"/>
        <s v="11.10.2018"/>
        <s v="12.10.2018"/>
        <s v="13.10.2018"/>
        <s v="14.10.2018"/>
        <s v="15.10.2018"/>
        <s v="16.10.2018"/>
        <s v="17.10.2018"/>
        <s v="18.10.2018"/>
        <s v="19.10.2018"/>
        <s v="20.10.2018"/>
        <s v="22.10.2018"/>
        <s v="23.10.2018"/>
        <s v="24.10.2018"/>
        <s v="25.10.2018"/>
        <s v="26.10.2018"/>
        <s v="27.10.2018"/>
        <s v="28.10.2018"/>
        <s v="29.10.2018"/>
        <s v="30.10.2018"/>
        <s v="31.10.2018"/>
        <s v="01.11.2018"/>
        <s v="02.11.2018"/>
        <s v="03.11.2018"/>
        <s v="04.11.2018"/>
        <s v="05.11.2018"/>
        <s v="06.11.2018"/>
        <s v="07.11.2018"/>
        <s v="08.11.2018"/>
        <s v="09.11.2018"/>
        <s v="10.11.2018"/>
        <s v="11.11.2018"/>
        <s v="12.11.2018"/>
        <s v="13.11.2018"/>
        <s v="14.11.2018"/>
        <s v="15.11.2018"/>
        <s v="16.11.2018"/>
        <s v="17.11.2018"/>
        <s v="18.11.2018"/>
        <s v="19.11.2018"/>
        <s v="20.11.2018"/>
        <s v="21.11.2018"/>
        <s v="22.11.2018"/>
        <s v="23.11.2018"/>
        <s v="24.11.2018"/>
        <s v="25.11.2018"/>
        <s v="26.11.2018"/>
        <s v="27.11.2018"/>
        <s v="28.11.2018"/>
        <s v="29.11.2018"/>
        <s v="30.11.2018"/>
        <s v="01.12.2018"/>
        <s v="02.12.2018"/>
        <s v="03.12.2018"/>
        <s v="04.12.2018"/>
        <s v="05.12.2018"/>
        <s v="06.12.2018"/>
        <s v="07.12.2018"/>
        <s v="08.12.2018"/>
        <s v="09.12.2018"/>
        <s v="10.12.2018"/>
        <s v="11.12.2018"/>
        <s v="12.12.2018"/>
        <s v="13.12.2018"/>
        <s v="14.12.2018"/>
        <s v="15.12.2018"/>
        <s v="16.12.2018"/>
        <s v="17.12.2018"/>
        <s v="18.12.2018"/>
        <s v="19.12.2018"/>
        <s v="20.12.2018"/>
        <s v="21.12.2018"/>
        <s v="22.12.2018"/>
        <s v="23.12.2018"/>
        <s v="24.12.2018"/>
      </sharedItems>
    </cacheField>
    <cacheField name="Date (English)" numFmtId="14">
      <sharedItems containsSemiMixedTypes="0" containsNonDate="0" containsDate="1" containsString="0" minDate="2017-12-24T00:00:00" maxDate="2018-12-25T00:00:00" count="361">
        <d v="2017-12-24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</sharedItems>
      <fieldGroup par="13" base="1">
        <rangePr groupBy="months" startDate="2017-12-24T00:00:00" endDate="2018-12-25T00:00:00"/>
        <groupItems count="14">
          <s v="&lt;12/24/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5/18"/>
        </groupItems>
      </fieldGroup>
    </cacheField>
    <cacheField name="Trade Ban" numFmtId="0">
      <sharedItems count="2">
        <s v="Open"/>
        <s v="Trade Ban (Open)"/>
      </sharedItems>
    </cacheField>
    <cacheField name="Month" numFmtId="165">
      <sharedItems containsSemiMixedTypes="0" containsNonDate="0" containsDate="1" containsString="0" minDate="2017-12-24T00:00:00" maxDate="2018-12-25T00:00:00"/>
    </cacheField>
    <cacheField name="Net purchase per day (PLN)" numFmtId="164">
      <sharedItems containsSemiMixedTypes="0" containsString="0" containsNumber="1" minValue="396.81" maxValue="4416.6400000000003"/>
    </cacheField>
    <cacheField name="Net purchase per sale ($)" numFmtId="44">
      <sharedItems containsSemiMixedTypes="0" containsString="0" containsNumber="1" minValue="103.17060000000001" maxValue="1148.3264000000001"/>
    </cacheField>
    <cacheField name="Gross Sale per day (PLN)" numFmtId="164">
      <sharedItems containsSemiMixedTypes="0" containsString="0" containsNumber="1" minValue="584.30999999999995" maxValue="6426.81"/>
    </cacheField>
    <cacheField name="Gross sale ($)" numFmtId="44">
      <sharedItems containsSemiMixedTypes="0" containsString="0" containsNumber="1" minValue="151.92059999999998" maxValue="1670.9706000000001"/>
    </cacheField>
    <cacheField name="tax of sell per day" numFmtId="164">
      <sharedItems containsSemiMixedTypes="0" containsString="0" containsNumber="1" minValue="83.55" maxValue="736.87"/>
    </cacheField>
    <cacheField name="Tax of sell per day ($)" numFmtId="44">
      <sharedItems containsSemiMixedTypes="0" containsString="0" containsNumber="1" minValue="21.722999999999999" maxValue="191.58620000000002"/>
    </cacheField>
    <cacheField name="Margin per day ($)" numFmtId="44">
      <sharedItems containsSemiMixedTypes="0" containsString="0" containsNumber="1" minValue="-40.300000000000004" maxValue="331.74440000000004"/>
    </cacheField>
    <cacheField name="Margin per day(PLN)" numFmtId="2">
      <sharedItems containsSemiMixedTypes="0" containsString="0" containsNumber="1" minValue="-155" maxValue="1275.94"/>
    </cacheField>
    <cacheField name="Quarters" numFmtId="0" databaseField="0">
      <fieldGroup base="1">
        <rangePr groupBy="quarters" startDate="2017-12-24T00:00:00" endDate="2018-12-25T00:00:00"/>
        <groupItems count="6">
          <s v="&lt;12/24/17"/>
          <s v="Qtr1"/>
          <s v="Qtr2"/>
          <s v="Qtr3"/>
          <s v="Qtr4"/>
          <s v="&gt;12/25/18"/>
        </groupItems>
      </fieldGroup>
    </cacheField>
    <cacheField name="Years" numFmtId="0" databaseField="0">
      <fieldGroup base="1">
        <rangePr groupBy="years" startDate="2017-12-24T00:00:00" endDate="2018-12-25T00:00:00"/>
        <groupItems count="4">
          <s v="&lt;12/24/17"/>
          <s v="2017"/>
          <s v="2018"/>
          <s v="&gt;12/25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x v="0"/>
    <n v="1334.95"/>
    <n v="347.08700000000005"/>
    <n v="1903.82"/>
    <x v="0"/>
    <n v="284.07"/>
    <n v="284.8"/>
  </r>
  <r>
    <x v="1"/>
    <x v="1"/>
    <x v="0"/>
    <x v="1"/>
    <n v="2154.04"/>
    <n v="560.05039999999997"/>
    <n v="2953.43"/>
    <x v="1"/>
    <n v="420.77"/>
    <n v="378.62"/>
  </r>
  <r>
    <x v="2"/>
    <x v="2"/>
    <x v="0"/>
    <x v="2"/>
    <n v="2120.66"/>
    <n v="551.37159999999994"/>
    <n v="2914.02"/>
    <x v="2"/>
    <n v="397.22"/>
    <n v="396.14"/>
  </r>
  <r>
    <x v="3"/>
    <x v="3"/>
    <x v="0"/>
    <x v="3"/>
    <n v="2280.09"/>
    <n v="592.82340000000011"/>
    <n v="3152.23"/>
    <x v="3"/>
    <n v="409.6"/>
    <n v="462.54"/>
  </r>
  <r>
    <x v="4"/>
    <x v="4"/>
    <x v="0"/>
    <x v="4"/>
    <n v="3463.87"/>
    <n v="900.60620000000006"/>
    <n v="4823.3599999999997"/>
    <x v="4"/>
    <n v="629.44000000000005"/>
    <n v="730.05"/>
  </r>
  <r>
    <x v="5"/>
    <x v="5"/>
    <x v="0"/>
    <x v="5"/>
    <n v="1761.74"/>
    <n v="458.05240000000003"/>
    <n v="2561.25"/>
    <x v="5"/>
    <n v="404.21"/>
    <n v="395.3"/>
  </r>
  <r>
    <x v="6"/>
    <x v="6"/>
    <x v="1"/>
    <x v="6"/>
    <n v="1217.9000000000001"/>
    <n v="316.65400000000005"/>
    <n v="1770.28"/>
    <x v="6"/>
    <n v="284.98"/>
    <n v="267.39999999999998"/>
  </r>
  <r>
    <x v="7"/>
    <x v="7"/>
    <x v="0"/>
    <x v="7"/>
    <n v="1994.54"/>
    <n v="518.58040000000005"/>
    <n v="2758.13"/>
    <x v="7"/>
    <n v="349.96"/>
    <n v="413.63"/>
  </r>
  <r>
    <x v="8"/>
    <x v="8"/>
    <x v="0"/>
    <x v="8"/>
    <n v="2161.0700000000002"/>
    <n v="561.87820000000011"/>
    <n v="2972.24"/>
    <x v="8"/>
    <n v="371.92"/>
    <n v="439.25"/>
  </r>
  <r>
    <x v="9"/>
    <x v="9"/>
    <x v="0"/>
    <x v="9"/>
    <n v="1990.31"/>
    <n v="517.48059999999998"/>
    <n v="2705.36"/>
    <x v="9"/>
    <n v="346.3"/>
    <n v="368.75"/>
  </r>
  <r>
    <x v="10"/>
    <x v="10"/>
    <x v="0"/>
    <x v="10"/>
    <n v="3706.07"/>
    <n v="963.57820000000004"/>
    <n v="5086.59"/>
    <x v="10"/>
    <n v="604.85"/>
    <n v="775.67"/>
  </r>
  <r>
    <x v="11"/>
    <x v="11"/>
    <x v="1"/>
    <x v="11"/>
    <n v="1433.94"/>
    <n v="372.82440000000003"/>
    <n v="2096.9"/>
    <x v="11"/>
    <n v="312.47000000000003"/>
    <n v="350.49"/>
  </r>
  <r>
    <x v="12"/>
    <x v="12"/>
    <x v="0"/>
    <x v="12"/>
    <n v="1128.8699999999999"/>
    <n v="293.50619999999998"/>
    <n v="1547.66"/>
    <x v="12"/>
    <n v="226.34"/>
    <n v="192.45"/>
  </r>
  <r>
    <x v="13"/>
    <x v="13"/>
    <x v="0"/>
    <x v="13"/>
    <n v="2428.4299999999998"/>
    <n v="631.39179999999999"/>
    <n v="3268.87"/>
    <x v="13"/>
    <n v="426.95"/>
    <n v="413.49"/>
  </r>
  <r>
    <x v="14"/>
    <x v="14"/>
    <x v="0"/>
    <x v="14"/>
    <n v="2204.73"/>
    <n v="573.22980000000007"/>
    <n v="3079.31"/>
    <x v="14"/>
    <n v="402.68"/>
    <n v="471.9"/>
  </r>
  <r>
    <x v="15"/>
    <x v="15"/>
    <x v="0"/>
    <x v="15"/>
    <n v="2429.8200000000002"/>
    <n v="631.75320000000011"/>
    <n v="3258.05"/>
    <x v="15"/>
    <n v="424.96"/>
    <n v="403.27"/>
  </r>
  <r>
    <x v="16"/>
    <x v="16"/>
    <x v="0"/>
    <x v="16"/>
    <n v="1944.37"/>
    <n v="505.53620000000001"/>
    <n v="2693.39"/>
    <x v="16"/>
    <n v="341.73"/>
    <n v="407.29"/>
  </r>
  <r>
    <x v="17"/>
    <x v="17"/>
    <x v="0"/>
    <x v="17"/>
    <n v="2548.0100000000002"/>
    <n v="662.48260000000005"/>
    <n v="3556.79"/>
    <x v="17"/>
    <n v="463.95"/>
    <n v="544.83000000000004"/>
  </r>
  <r>
    <x v="18"/>
    <x v="18"/>
    <x v="0"/>
    <x v="18"/>
    <n v="2769.85"/>
    <n v="720.16099999999994"/>
    <n v="3879.42"/>
    <x v="18"/>
    <n v="481.97"/>
    <n v="627.6"/>
  </r>
  <r>
    <x v="19"/>
    <x v="19"/>
    <x v="0"/>
    <x v="19"/>
    <n v="1402.86"/>
    <n v="364.74359999999996"/>
    <n v="1921.23"/>
    <x v="19"/>
    <n v="289.51"/>
    <n v="228.86"/>
  </r>
  <r>
    <x v="20"/>
    <x v="20"/>
    <x v="0"/>
    <x v="20"/>
    <n v="2404.1"/>
    <n v="625.06600000000003"/>
    <n v="2845.07"/>
    <x v="20"/>
    <n v="380.92"/>
    <n v="60.05"/>
  </r>
  <r>
    <x v="21"/>
    <x v="21"/>
    <x v="0"/>
    <x v="21"/>
    <n v="2259.8000000000002"/>
    <n v="587.54800000000012"/>
    <n v="2782.53"/>
    <x v="21"/>
    <n v="352.38"/>
    <n v="170.35"/>
  </r>
  <r>
    <x v="22"/>
    <x v="22"/>
    <x v="0"/>
    <x v="22"/>
    <n v="2365.23"/>
    <n v="614.95979999999997"/>
    <n v="3003.17"/>
    <x v="22"/>
    <n v="375.2"/>
    <n v="262.74"/>
  </r>
  <r>
    <x v="23"/>
    <x v="23"/>
    <x v="0"/>
    <x v="23"/>
    <n v="2717.3"/>
    <n v="706.49800000000005"/>
    <n v="3248.48"/>
    <x v="23"/>
    <n v="377.02"/>
    <n v="154.16"/>
  </r>
  <r>
    <x v="24"/>
    <x v="24"/>
    <x v="0"/>
    <x v="24"/>
    <n v="2632.54"/>
    <n v="684.46040000000005"/>
    <n v="3478.17"/>
    <x v="24"/>
    <n v="442.09"/>
    <n v="403.54"/>
  </r>
  <r>
    <x v="25"/>
    <x v="25"/>
    <x v="0"/>
    <x v="25"/>
    <n v="2976.79"/>
    <n v="773.96540000000005"/>
    <n v="4017.92"/>
    <x v="25"/>
    <n v="494.77"/>
    <n v="546.36"/>
  </r>
  <r>
    <x v="26"/>
    <x v="26"/>
    <x v="0"/>
    <x v="26"/>
    <n v="1130.02"/>
    <n v="293.80520000000001"/>
    <n v="1644.11"/>
    <x v="26"/>
    <n v="243"/>
    <n v="271.08999999999997"/>
  </r>
  <r>
    <x v="27"/>
    <x v="27"/>
    <x v="0"/>
    <x v="27"/>
    <n v="2488.23"/>
    <n v="646.93979999999999"/>
    <n v="2733.88"/>
    <x v="27"/>
    <n v="341.1"/>
    <n v="-95.45"/>
  </r>
  <r>
    <x v="28"/>
    <x v="28"/>
    <x v="0"/>
    <x v="28"/>
    <n v="2087.14"/>
    <n v="542.65639999999996"/>
    <n v="2421.66"/>
    <x v="28"/>
    <n v="303.02"/>
    <n v="31.5"/>
  </r>
  <r>
    <x v="29"/>
    <x v="29"/>
    <x v="0"/>
    <x v="29"/>
    <n v="2462.2800000000002"/>
    <n v="640.19280000000003"/>
    <n v="3146.68"/>
    <x v="29"/>
    <n v="411.8"/>
    <n v="272.60000000000002"/>
  </r>
  <r>
    <x v="30"/>
    <x v="30"/>
    <x v="0"/>
    <x v="30"/>
    <n v="2210.85"/>
    <n v="574.82100000000003"/>
    <n v="2678.28"/>
    <x v="30"/>
    <n v="331.15"/>
    <n v="136.28"/>
  </r>
  <r>
    <x v="31"/>
    <x v="31"/>
    <x v="0"/>
    <x v="31"/>
    <n v="2482.9"/>
    <n v="645.55400000000009"/>
    <n v="3253.28"/>
    <x v="31"/>
    <n v="397.47"/>
    <n v="372.91"/>
  </r>
  <r>
    <x v="32"/>
    <x v="32"/>
    <x v="0"/>
    <x v="32"/>
    <n v="2712.46"/>
    <n v="705.2396"/>
    <n v="3668"/>
    <x v="32"/>
    <n v="481.43"/>
    <n v="474.11"/>
  </r>
  <r>
    <x v="33"/>
    <x v="33"/>
    <x v="0"/>
    <x v="33"/>
    <n v="1019.12"/>
    <n v="264.97120000000001"/>
    <n v="1454.72"/>
    <x v="33"/>
    <n v="215.69"/>
    <n v="219.91"/>
  </r>
  <r>
    <x v="34"/>
    <x v="34"/>
    <x v="0"/>
    <x v="34"/>
    <n v="2528.64"/>
    <n v="657.44640000000004"/>
    <n v="2721.08"/>
    <x v="34"/>
    <n v="347.44"/>
    <n v="-155"/>
  </r>
  <r>
    <x v="35"/>
    <x v="35"/>
    <x v="0"/>
    <x v="35"/>
    <n v="1871.75"/>
    <n v="486.65500000000003"/>
    <n v="2545.89"/>
    <x v="35"/>
    <n v="332.56"/>
    <n v="341.58"/>
  </r>
  <r>
    <x v="36"/>
    <x v="36"/>
    <x v="0"/>
    <x v="36"/>
    <n v="2335.7399999999998"/>
    <n v="607.29239999999993"/>
    <n v="3002.04"/>
    <x v="36"/>
    <n v="373.34"/>
    <n v="292.95999999999998"/>
  </r>
  <r>
    <x v="37"/>
    <x v="37"/>
    <x v="0"/>
    <x v="37"/>
    <n v="2257.2600000000002"/>
    <n v="586.88760000000002"/>
    <n v="2725.32"/>
    <x v="37"/>
    <n v="326.08999999999997"/>
    <n v="141.97"/>
  </r>
  <r>
    <x v="38"/>
    <x v="38"/>
    <x v="0"/>
    <x v="38"/>
    <n v="2299.2399999999998"/>
    <n v="597.80239999999992"/>
    <n v="3096.93"/>
    <x v="38"/>
    <n v="408.39"/>
    <n v="389.3"/>
  </r>
  <r>
    <x v="39"/>
    <x v="39"/>
    <x v="0"/>
    <x v="39"/>
    <n v="3155.6"/>
    <n v="820.45600000000002"/>
    <n v="4287.6499999999996"/>
    <x v="39"/>
    <n v="535.86"/>
    <n v="596.19000000000005"/>
  </r>
  <r>
    <x v="40"/>
    <x v="40"/>
    <x v="0"/>
    <x v="40"/>
    <n v="1065.1600000000001"/>
    <n v="276.94160000000005"/>
    <n v="1460.04"/>
    <x v="40"/>
    <n v="208.98"/>
    <n v="185.9"/>
  </r>
  <r>
    <x v="41"/>
    <x v="41"/>
    <x v="0"/>
    <x v="41"/>
    <n v="2384.4699999999998"/>
    <n v="619.96219999999994"/>
    <n v="2725.3"/>
    <x v="41"/>
    <n v="333.47"/>
    <n v="7.36"/>
  </r>
  <r>
    <x v="42"/>
    <x v="42"/>
    <x v="0"/>
    <x v="42"/>
    <n v="1992.72"/>
    <n v="518.10720000000003"/>
    <n v="2513.54"/>
    <x v="42"/>
    <n v="326.83"/>
    <n v="193.99"/>
  </r>
  <r>
    <x v="43"/>
    <x v="43"/>
    <x v="0"/>
    <x v="43"/>
    <n v="2092.75"/>
    <n v="544.11500000000001"/>
    <n v="2756.85"/>
    <x v="43"/>
    <n v="337.68"/>
    <n v="326.42"/>
  </r>
  <r>
    <x v="44"/>
    <x v="44"/>
    <x v="0"/>
    <x v="44"/>
    <n v="2832.77"/>
    <n v="736.52020000000005"/>
    <n v="3363.98"/>
    <x v="44"/>
    <n v="429.53"/>
    <n v="101.68"/>
  </r>
  <r>
    <x v="45"/>
    <x v="45"/>
    <x v="0"/>
    <x v="45"/>
    <n v="2460.1"/>
    <n v="639.62599999999998"/>
    <n v="3123.62"/>
    <x v="45"/>
    <n v="392.87"/>
    <n v="270.64999999999998"/>
  </r>
  <r>
    <x v="46"/>
    <x v="46"/>
    <x v="0"/>
    <x v="46"/>
    <n v="2919.11"/>
    <n v="758.96860000000004"/>
    <n v="3963"/>
    <x v="46"/>
    <n v="500.29"/>
    <n v="543.6"/>
  </r>
  <r>
    <x v="47"/>
    <x v="47"/>
    <x v="0"/>
    <x v="47"/>
    <n v="1217.8800000000001"/>
    <n v="316.64880000000005"/>
    <n v="1757.54"/>
    <x v="47"/>
    <n v="263.27"/>
    <n v="276.39"/>
  </r>
  <r>
    <x v="48"/>
    <x v="48"/>
    <x v="0"/>
    <x v="48"/>
    <n v="2382.23"/>
    <n v="619.37980000000005"/>
    <n v="2793.07"/>
    <x v="48"/>
    <n v="352.18"/>
    <n v="58.66"/>
  </r>
  <r>
    <x v="49"/>
    <x v="49"/>
    <x v="0"/>
    <x v="49"/>
    <n v="2391.0700000000002"/>
    <n v="621.67820000000006"/>
    <n v="3198.37"/>
    <x v="49"/>
    <n v="385.23"/>
    <n v="422.07"/>
  </r>
  <r>
    <x v="50"/>
    <x v="50"/>
    <x v="0"/>
    <x v="50"/>
    <n v="2436.9899999999998"/>
    <n v="633.61739999999998"/>
    <n v="3157.78"/>
    <x v="50"/>
    <n v="379.23"/>
    <n v="341.56"/>
  </r>
  <r>
    <x v="51"/>
    <x v="51"/>
    <x v="0"/>
    <x v="51"/>
    <n v="2365.59"/>
    <n v="615.05340000000001"/>
    <n v="3083.64"/>
    <x v="51"/>
    <n v="398.11"/>
    <n v="319.94"/>
  </r>
  <r>
    <x v="52"/>
    <x v="52"/>
    <x v="0"/>
    <x v="52"/>
    <n v="2407.98"/>
    <n v="626.07479999999998"/>
    <n v="3147.8"/>
    <x v="52"/>
    <n v="403.36"/>
    <n v="336.46"/>
  </r>
  <r>
    <x v="53"/>
    <x v="53"/>
    <x v="0"/>
    <x v="53"/>
    <n v="2788.49"/>
    <n v="725.00739999999996"/>
    <n v="4043.71"/>
    <x v="53"/>
    <n v="531.36"/>
    <n v="723.86"/>
  </r>
  <r>
    <x v="54"/>
    <x v="54"/>
    <x v="0"/>
    <x v="54"/>
    <n v="1140.7"/>
    <n v="296.58199999999999"/>
    <n v="1612.03"/>
    <x v="54"/>
    <n v="236.95"/>
    <n v="234.38"/>
  </r>
  <r>
    <x v="55"/>
    <x v="55"/>
    <x v="0"/>
    <x v="55"/>
    <n v="2523.98"/>
    <n v="656.23480000000006"/>
    <n v="2940.65"/>
    <x v="55"/>
    <n v="382.95"/>
    <n v="33.72"/>
  </r>
  <r>
    <x v="56"/>
    <x v="56"/>
    <x v="0"/>
    <x v="56"/>
    <n v="2360.56"/>
    <n v="613.74559999999997"/>
    <n v="3014.4"/>
    <x v="56"/>
    <n v="386.98"/>
    <n v="266.86"/>
  </r>
  <r>
    <x v="57"/>
    <x v="57"/>
    <x v="0"/>
    <x v="57"/>
    <n v="2230.1799999999998"/>
    <n v="579.84680000000003"/>
    <n v="3005.01"/>
    <x v="57"/>
    <n v="393.89"/>
    <n v="380.94"/>
  </r>
  <r>
    <x v="58"/>
    <x v="58"/>
    <x v="0"/>
    <x v="58"/>
    <n v="2416.2600000000002"/>
    <n v="628.22760000000005"/>
    <n v="3055.68"/>
    <x v="58"/>
    <n v="374.93"/>
    <n v="264.49"/>
  </r>
  <r>
    <x v="59"/>
    <x v="59"/>
    <x v="0"/>
    <x v="59"/>
    <n v="2401.7800000000002"/>
    <n v="624.46280000000013"/>
    <n v="3497.33"/>
    <x v="59"/>
    <n v="463.11"/>
    <n v="632.44000000000005"/>
  </r>
  <r>
    <x v="60"/>
    <x v="60"/>
    <x v="0"/>
    <x v="60"/>
    <n v="2656.48"/>
    <n v="690.6848"/>
    <n v="3842.31"/>
    <x v="60"/>
    <n v="480.25"/>
    <n v="705.58"/>
  </r>
  <r>
    <x v="61"/>
    <x v="61"/>
    <x v="0"/>
    <x v="61"/>
    <n v="1134.22"/>
    <n v="294.8972"/>
    <n v="1665.57"/>
    <x v="61"/>
    <n v="232.1"/>
    <n v="299.25"/>
  </r>
  <r>
    <x v="62"/>
    <x v="62"/>
    <x v="0"/>
    <x v="62"/>
    <n v="2083.39"/>
    <n v="541.68139999999994"/>
    <n v="2973.1"/>
    <x v="62"/>
    <n v="357.4"/>
    <n v="532.30999999999995"/>
  </r>
  <r>
    <x v="63"/>
    <x v="63"/>
    <x v="0"/>
    <x v="63"/>
    <n v="1830.62"/>
    <n v="475.96119999999996"/>
    <n v="2637.33"/>
    <x v="63"/>
    <n v="335.05"/>
    <n v="471.66"/>
  </r>
  <r>
    <x v="64"/>
    <x v="64"/>
    <x v="0"/>
    <x v="64"/>
    <n v="1933.29"/>
    <n v="502.65539999999999"/>
    <n v="2786.81"/>
    <x v="64"/>
    <n v="347.72"/>
    <n v="505.8"/>
  </r>
  <r>
    <x v="65"/>
    <x v="65"/>
    <x v="0"/>
    <x v="65"/>
    <n v="1852.25"/>
    <n v="481.58500000000004"/>
    <n v="2680.46"/>
    <x v="65"/>
    <n v="338.66"/>
    <n v="489.55"/>
  </r>
  <r>
    <x v="66"/>
    <x v="66"/>
    <x v="0"/>
    <x v="66"/>
    <n v="1989.99"/>
    <n v="517.39740000000006"/>
    <n v="2887.8"/>
    <x v="66"/>
    <n v="344"/>
    <n v="553.80999999999995"/>
  </r>
  <r>
    <x v="67"/>
    <x v="67"/>
    <x v="0"/>
    <x v="67"/>
    <n v="2472.9699999999998"/>
    <n v="642.97219999999993"/>
    <n v="3567.05"/>
    <x v="67"/>
    <n v="423.36"/>
    <n v="670.72"/>
  </r>
  <r>
    <x v="68"/>
    <x v="68"/>
    <x v="0"/>
    <x v="68"/>
    <n v="1199.01"/>
    <n v="311.74259999999998"/>
    <n v="1753.97"/>
    <x v="68"/>
    <n v="245.9"/>
    <n v="309.06"/>
  </r>
  <r>
    <x v="69"/>
    <x v="69"/>
    <x v="0"/>
    <x v="69"/>
    <n v="1902.65"/>
    <n v="494.68900000000002"/>
    <n v="2746"/>
    <x v="69"/>
    <n v="346.18"/>
    <n v="497.17"/>
  </r>
  <r>
    <x v="70"/>
    <x v="70"/>
    <x v="0"/>
    <x v="70"/>
    <n v="1834.64"/>
    <n v="477.00640000000004"/>
    <n v="2619.29"/>
    <x v="70"/>
    <n v="345.02"/>
    <n v="439.63"/>
  </r>
  <r>
    <x v="71"/>
    <x v="71"/>
    <x v="0"/>
    <x v="71"/>
    <n v="1957.29"/>
    <n v="508.8954"/>
    <n v="2820.88"/>
    <x v="71"/>
    <n v="360.8"/>
    <n v="502.79"/>
  </r>
  <r>
    <x v="72"/>
    <x v="72"/>
    <x v="0"/>
    <x v="72"/>
    <n v="2083.1"/>
    <n v="541.60599999999999"/>
    <n v="3000.42"/>
    <x v="72"/>
    <n v="411.94"/>
    <n v="505.38"/>
  </r>
  <r>
    <x v="73"/>
    <x v="73"/>
    <x v="0"/>
    <x v="73"/>
    <n v="2175.9899999999998"/>
    <n v="565.75739999999996"/>
    <n v="3096.25"/>
    <x v="73"/>
    <n v="417.75"/>
    <n v="502.51"/>
  </r>
  <r>
    <x v="74"/>
    <x v="74"/>
    <x v="0"/>
    <x v="74"/>
    <n v="2781.1"/>
    <n v="723.08600000000001"/>
    <n v="4022.61"/>
    <x v="74"/>
    <n v="517.5"/>
    <n v="724.01"/>
  </r>
  <r>
    <x v="75"/>
    <x v="75"/>
    <x v="1"/>
    <x v="75"/>
    <n v="2873.67"/>
    <n v="747.15420000000006"/>
    <n v="4304.7299999999996"/>
    <x v="75"/>
    <n v="663.86"/>
    <n v="767.2"/>
  </r>
  <r>
    <x v="76"/>
    <x v="76"/>
    <x v="0"/>
    <x v="76"/>
    <n v="1753.89"/>
    <n v="456.01140000000004"/>
    <n v="2513.36"/>
    <x v="76"/>
    <n v="313.81"/>
    <n v="445.66"/>
  </r>
  <r>
    <x v="77"/>
    <x v="77"/>
    <x v="0"/>
    <x v="77"/>
    <n v="1966.78"/>
    <n v="511.36279999999999"/>
    <n v="2840.93"/>
    <x v="77"/>
    <n v="350.43"/>
    <n v="523.72"/>
  </r>
  <r>
    <x v="78"/>
    <x v="78"/>
    <x v="0"/>
    <x v="78"/>
    <n v="1672.88"/>
    <n v="434.94880000000006"/>
    <n v="2407.96"/>
    <x v="78"/>
    <n v="306.12"/>
    <n v="428.96"/>
  </r>
  <r>
    <x v="79"/>
    <x v="79"/>
    <x v="0"/>
    <x v="79"/>
    <n v="1843.19"/>
    <n v="479.22940000000006"/>
    <n v="2690.64"/>
    <x v="79"/>
    <n v="343.96"/>
    <n v="503.49"/>
  </r>
  <r>
    <x v="80"/>
    <x v="80"/>
    <x v="0"/>
    <x v="80"/>
    <n v="2229.4499999999998"/>
    <n v="579.65699999999993"/>
    <n v="3254.54"/>
    <x v="80"/>
    <n v="405.22"/>
    <n v="619.87"/>
  </r>
  <r>
    <x v="81"/>
    <x v="81"/>
    <x v="0"/>
    <x v="81"/>
    <n v="2674.75"/>
    <n v="695.43500000000006"/>
    <n v="3825.54"/>
    <x v="81"/>
    <n v="452.47"/>
    <n v="698.32"/>
  </r>
  <r>
    <x v="82"/>
    <x v="82"/>
    <x v="1"/>
    <x v="82"/>
    <n v="1482.25"/>
    <n v="385.38499999999999"/>
    <n v="2196.4499999999998"/>
    <x v="82"/>
    <n v="316.97000000000003"/>
    <n v="397.23"/>
  </r>
  <r>
    <x v="83"/>
    <x v="83"/>
    <x v="0"/>
    <x v="83"/>
    <n v="2077.63"/>
    <n v="540.18380000000002"/>
    <n v="2995.92"/>
    <x v="83"/>
    <n v="361.06"/>
    <n v="557.23"/>
  </r>
  <r>
    <x v="84"/>
    <x v="84"/>
    <x v="0"/>
    <x v="84"/>
    <n v="2123.9499999999998"/>
    <n v="552.22699999999998"/>
    <n v="3056.16"/>
    <x v="84"/>
    <n v="392.57"/>
    <n v="539.64"/>
  </r>
  <r>
    <x v="85"/>
    <x v="85"/>
    <x v="0"/>
    <x v="85"/>
    <n v="2083.35"/>
    <n v="541.67100000000005"/>
    <n v="3049.4"/>
    <x v="85"/>
    <n v="392.63"/>
    <n v="573.41999999999996"/>
  </r>
  <r>
    <x v="86"/>
    <x v="86"/>
    <x v="0"/>
    <x v="86"/>
    <n v="1949.37"/>
    <n v="506.83619999999996"/>
    <n v="2750.17"/>
    <x v="86"/>
    <n v="338.77"/>
    <n v="462.03"/>
  </r>
  <r>
    <x v="87"/>
    <x v="87"/>
    <x v="0"/>
    <x v="87"/>
    <n v="2382.71"/>
    <n v="619.50459999999998"/>
    <n v="3447.65"/>
    <x v="87"/>
    <n v="459.3"/>
    <n v="605.64"/>
  </r>
  <r>
    <x v="88"/>
    <x v="88"/>
    <x v="0"/>
    <x v="88"/>
    <n v="2587.33"/>
    <n v="672.70579999999995"/>
    <n v="3756.3"/>
    <x v="88"/>
    <n v="486.41"/>
    <n v="682.56"/>
  </r>
  <r>
    <x v="89"/>
    <x v="89"/>
    <x v="0"/>
    <x v="89"/>
    <n v="949.74"/>
    <n v="246.9324"/>
    <n v="1397.6"/>
    <x v="89"/>
    <n v="213.55"/>
    <n v="234.31"/>
  </r>
  <r>
    <x v="90"/>
    <x v="90"/>
    <x v="0"/>
    <x v="90"/>
    <n v="2129.86"/>
    <n v="553.7636"/>
    <n v="3030.32"/>
    <x v="90"/>
    <n v="373.33"/>
    <n v="527.13"/>
  </r>
  <r>
    <x v="91"/>
    <x v="91"/>
    <x v="0"/>
    <x v="91"/>
    <n v="2439.08"/>
    <n v="634.16079999999999"/>
    <n v="3507.32"/>
    <x v="91"/>
    <n v="436.87"/>
    <n v="631.37"/>
  </r>
  <r>
    <x v="92"/>
    <x v="92"/>
    <x v="0"/>
    <x v="92"/>
    <n v="2505.3000000000002"/>
    <n v="651.37800000000004"/>
    <n v="3576.26"/>
    <x v="92"/>
    <n v="449.42"/>
    <n v="621.54"/>
  </r>
  <r>
    <x v="93"/>
    <x v="93"/>
    <x v="0"/>
    <x v="93"/>
    <n v="3629.22"/>
    <n v="943.59719999999993"/>
    <n v="5273.42"/>
    <x v="93"/>
    <n v="694.12"/>
    <n v="950.08"/>
  </r>
  <r>
    <x v="94"/>
    <x v="94"/>
    <x v="0"/>
    <x v="94"/>
    <n v="3690.63"/>
    <n v="959.56380000000001"/>
    <n v="5353.31"/>
    <x v="94"/>
    <n v="678.08"/>
    <n v="984.6"/>
  </r>
  <r>
    <x v="95"/>
    <x v="95"/>
    <x v="0"/>
    <x v="95"/>
    <n v="3769.29"/>
    <n v="980.0154"/>
    <n v="5340.24"/>
    <x v="95"/>
    <n v="673.78"/>
    <n v="897.17"/>
  </r>
  <r>
    <x v="96"/>
    <x v="96"/>
    <x v="0"/>
    <x v="96"/>
    <n v="2123.69"/>
    <n v="552.15940000000001"/>
    <n v="2968.66"/>
    <x v="96"/>
    <n v="424.76"/>
    <n v="420.21"/>
  </r>
  <r>
    <x v="97"/>
    <x v="97"/>
    <x v="0"/>
    <x v="97"/>
    <n v="2011.55"/>
    <n v="523.00300000000004"/>
    <n v="2909.58"/>
    <x v="97"/>
    <n v="400.87"/>
    <n v="497.16"/>
  </r>
  <r>
    <x v="98"/>
    <x v="98"/>
    <x v="0"/>
    <x v="98"/>
    <n v="1968.16"/>
    <n v="511.72160000000002"/>
    <n v="2736.23"/>
    <x v="98"/>
    <n v="356.65"/>
    <n v="411.42"/>
  </r>
  <r>
    <x v="99"/>
    <x v="99"/>
    <x v="0"/>
    <x v="99"/>
    <n v="2183.61"/>
    <n v="567.73860000000002"/>
    <n v="3116.66"/>
    <x v="99"/>
    <n v="423.58"/>
    <n v="509.47"/>
  </r>
  <r>
    <x v="100"/>
    <x v="100"/>
    <x v="0"/>
    <x v="100"/>
    <n v="2677.37"/>
    <n v="696.11620000000005"/>
    <n v="3834.9"/>
    <x v="100"/>
    <n v="467.35"/>
    <n v="690.18"/>
  </r>
  <r>
    <x v="101"/>
    <x v="101"/>
    <x v="1"/>
    <x v="101"/>
    <n v="1722.98"/>
    <n v="447.97480000000002"/>
    <n v="2540.19"/>
    <x v="101"/>
    <n v="380.46"/>
    <n v="436.75"/>
  </r>
  <r>
    <x v="102"/>
    <x v="102"/>
    <x v="0"/>
    <x v="102"/>
    <n v="2055.83"/>
    <n v="534.51580000000001"/>
    <n v="2957.19"/>
    <x v="102"/>
    <n v="373.24"/>
    <n v="528.12"/>
  </r>
  <r>
    <x v="103"/>
    <x v="103"/>
    <x v="0"/>
    <x v="103"/>
    <n v="2283.48"/>
    <n v="593.70479999999998"/>
    <n v="3274.03"/>
    <x v="103"/>
    <n v="432.55"/>
    <n v="558"/>
  </r>
  <r>
    <x v="104"/>
    <x v="104"/>
    <x v="0"/>
    <x v="104"/>
    <n v="2032.95"/>
    <n v="528.56700000000001"/>
    <n v="2950.7"/>
    <x v="104"/>
    <n v="393.85"/>
    <n v="523.9"/>
  </r>
  <r>
    <x v="105"/>
    <x v="105"/>
    <x v="0"/>
    <x v="105"/>
    <n v="2169.3200000000002"/>
    <n v="564.02320000000009"/>
    <n v="3141.08"/>
    <x v="105"/>
    <n v="401.66"/>
    <n v="570.1"/>
  </r>
  <r>
    <x v="106"/>
    <x v="106"/>
    <x v="0"/>
    <x v="106"/>
    <n v="2550.92"/>
    <n v="663.2392000000001"/>
    <n v="3711.75"/>
    <x v="106"/>
    <n v="488.61"/>
    <n v="672.22"/>
  </r>
  <r>
    <x v="107"/>
    <x v="107"/>
    <x v="0"/>
    <x v="107"/>
    <n v="2833.32"/>
    <n v="736.66320000000007"/>
    <n v="4035.74"/>
    <x v="107"/>
    <n v="494.99"/>
    <n v="707.43"/>
  </r>
  <r>
    <x v="108"/>
    <x v="108"/>
    <x v="1"/>
    <x v="108"/>
    <n v="1961"/>
    <n v="509.86"/>
    <n v="2891.27"/>
    <x v="108"/>
    <n v="394.3"/>
    <n v="535.97"/>
  </r>
  <r>
    <x v="109"/>
    <x v="109"/>
    <x v="0"/>
    <x v="109"/>
    <n v="2197.41"/>
    <n v="571.32659999999998"/>
    <n v="3179.02"/>
    <x v="109"/>
    <n v="405.11"/>
    <n v="576.5"/>
  </r>
  <r>
    <x v="110"/>
    <x v="110"/>
    <x v="0"/>
    <x v="110"/>
    <n v="1997.59"/>
    <n v="519.37339999999995"/>
    <n v="2881.29"/>
    <x v="110"/>
    <n v="389.67"/>
    <n v="494.03"/>
  </r>
  <r>
    <x v="111"/>
    <x v="111"/>
    <x v="0"/>
    <x v="111"/>
    <n v="2286.7199999999998"/>
    <n v="594.54719999999998"/>
    <n v="3311.25"/>
    <x v="111"/>
    <n v="445.38"/>
    <n v="579.15"/>
  </r>
  <r>
    <x v="112"/>
    <x v="112"/>
    <x v="0"/>
    <x v="112"/>
    <n v="2075.3000000000002"/>
    <n v="539.57800000000009"/>
    <n v="3017.22"/>
    <x v="112"/>
    <n v="394.3"/>
    <n v="547.62"/>
  </r>
  <r>
    <x v="113"/>
    <x v="113"/>
    <x v="0"/>
    <x v="113"/>
    <n v="2715.7"/>
    <n v="706.08199999999999"/>
    <n v="3970.38"/>
    <x v="113"/>
    <n v="535.44000000000005"/>
    <n v="719.24"/>
  </r>
  <r>
    <x v="114"/>
    <x v="114"/>
    <x v="0"/>
    <x v="114"/>
    <n v="3363.06"/>
    <n v="874.39560000000006"/>
    <n v="4816.6499999999996"/>
    <x v="114"/>
    <n v="642.36"/>
    <n v="811.23"/>
  </r>
  <r>
    <x v="115"/>
    <x v="115"/>
    <x v="1"/>
    <x v="115"/>
    <n v="1992.81"/>
    <n v="518.13059999999996"/>
    <n v="2994.49"/>
    <x v="115"/>
    <n v="446.6"/>
    <n v="555.08000000000004"/>
  </r>
  <r>
    <x v="116"/>
    <x v="116"/>
    <x v="0"/>
    <x v="116"/>
    <n v="2289.79"/>
    <n v="595.34540000000004"/>
    <n v="3235.58"/>
    <x v="116"/>
    <n v="415.31"/>
    <n v="530.48"/>
  </r>
  <r>
    <x v="117"/>
    <x v="117"/>
    <x v="0"/>
    <x v="117"/>
    <n v="2068.6799999999998"/>
    <n v="537.85680000000002"/>
    <n v="2937.94"/>
    <x v="117"/>
    <n v="397.76"/>
    <n v="471.5"/>
  </r>
  <r>
    <x v="118"/>
    <x v="118"/>
    <x v="0"/>
    <x v="118"/>
    <n v="2115.0500000000002"/>
    <n v="549.91300000000001"/>
    <n v="2994.38"/>
    <x v="118"/>
    <n v="393.94"/>
    <n v="485.39"/>
  </r>
  <r>
    <x v="119"/>
    <x v="119"/>
    <x v="0"/>
    <x v="119"/>
    <n v="3767.15"/>
    <n v="979.45900000000006"/>
    <n v="5400.46"/>
    <x v="119"/>
    <n v="685.2"/>
    <n v="948.11"/>
  </r>
  <r>
    <x v="120"/>
    <x v="120"/>
    <x v="0"/>
    <x v="120"/>
    <n v="2672.15"/>
    <n v="694.75900000000001"/>
    <n v="3787.22"/>
    <x v="120"/>
    <n v="476.32"/>
    <n v="638.75"/>
  </r>
  <r>
    <x v="121"/>
    <x v="121"/>
    <x v="0"/>
    <x v="121"/>
    <n v="3235.62"/>
    <n v="841.26120000000003"/>
    <n v="4628.8500000000004"/>
    <x v="121"/>
    <n v="557.39"/>
    <n v="835.84"/>
  </r>
  <r>
    <x v="122"/>
    <x v="122"/>
    <x v="0"/>
    <x v="122"/>
    <n v="1496.1"/>
    <n v="388.98599999999999"/>
    <n v="2176.83"/>
    <x v="122"/>
    <n v="325.45999999999998"/>
    <n v="355.27"/>
  </r>
  <r>
    <x v="123"/>
    <x v="123"/>
    <x v="0"/>
    <x v="123"/>
    <n v="3366.93"/>
    <n v="875.40179999999998"/>
    <n v="4780.18"/>
    <x v="123"/>
    <n v="571.15"/>
    <n v="842.1"/>
  </r>
  <r>
    <x v="124"/>
    <x v="124"/>
    <x v="1"/>
    <x v="124"/>
    <n v="2316.85"/>
    <n v="602.38099999999997"/>
    <n v="3406.41"/>
    <x v="124"/>
    <n v="504.35"/>
    <n v="585.21"/>
  </r>
  <r>
    <x v="125"/>
    <x v="125"/>
    <x v="0"/>
    <x v="125"/>
    <n v="3463.29"/>
    <n v="900.45540000000005"/>
    <n v="4897.1499999999996"/>
    <x v="125"/>
    <n v="619.42999999999995"/>
    <n v="814.43"/>
  </r>
  <r>
    <x v="126"/>
    <x v="126"/>
    <x v="1"/>
    <x v="126"/>
    <n v="1966.32"/>
    <n v="511.2432"/>
    <n v="2915.78"/>
    <x v="126"/>
    <n v="407.25"/>
    <n v="542.21"/>
  </r>
  <r>
    <x v="127"/>
    <x v="127"/>
    <x v="0"/>
    <x v="127"/>
    <n v="2937.05"/>
    <n v="763.63300000000004"/>
    <n v="4145.83"/>
    <x v="127"/>
    <n v="542.54999999999995"/>
    <n v="666.23"/>
  </r>
  <r>
    <x v="128"/>
    <x v="128"/>
    <x v="0"/>
    <x v="128"/>
    <n v="3317.53"/>
    <n v="862.55780000000004"/>
    <n v="4840.66"/>
    <x v="128"/>
    <n v="652.96"/>
    <n v="870.17"/>
  </r>
  <r>
    <x v="129"/>
    <x v="129"/>
    <x v="0"/>
    <x v="129"/>
    <n v="1537.54"/>
    <n v="399.7604"/>
    <n v="2237.83"/>
    <x v="129"/>
    <n v="324.5"/>
    <n v="375.79"/>
  </r>
  <r>
    <x v="130"/>
    <x v="130"/>
    <x v="0"/>
    <x v="130"/>
    <n v="2572.63"/>
    <n v="668.88380000000006"/>
    <n v="3659.54"/>
    <x v="130"/>
    <n v="445.78"/>
    <n v="641.13"/>
  </r>
  <r>
    <x v="131"/>
    <x v="131"/>
    <x v="0"/>
    <x v="131"/>
    <n v="2445.5700000000002"/>
    <n v="635.84820000000002"/>
    <n v="3448.15"/>
    <x v="131"/>
    <n v="416.21"/>
    <n v="586.37"/>
  </r>
  <r>
    <x v="132"/>
    <x v="132"/>
    <x v="0"/>
    <x v="132"/>
    <n v="2334.5300000000002"/>
    <n v="606.97780000000012"/>
    <n v="3332.45"/>
    <x v="132"/>
    <n v="423.85"/>
    <n v="574.07000000000005"/>
  </r>
  <r>
    <x v="133"/>
    <x v="133"/>
    <x v="0"/>
    <x v="133"/>
    <n v="2672.22"/>
    <n v="694.77719999999999"/>
    <n v="3880.65"/>
    <x v="133"/>
    <n v="482.63"/>
    <n v="725.8"/>
  </r>
  <r>
    <x v="134"/>
    <x v="134"/>
    <x v="0"/>
    <x v="134"/>
    <n v="2817.14"/>
    <n v="732.45640000000003"/>
    <n v="4081.17"/>
    <x v="134"/>
    <n v="520.39"/>
    <n v="743.64"/>
  </r>
  <r>
    <x v="135"/>
    <x v="135"/>
    <x v="0"/>
    <x v="135"/>
    <n v="3509.02"/>
    <n v="912.34519999999998"/>
    <n v="5110.99"/>
    <x v="135"/>
    <n v="623.07000000000005"/>
    <n v="978.9"/>
  </r>
  <r>
    <x v="136"/>
    <x v="136"/>
    <x v="1"/>
    <x v="136"/>
    <n v="2527.79"/>
    <n v="657.22540000000004"/>
    <n v="3749.23"/>
    <x v="136"/>
    <n v="526.23"/>
    <n v="695.21"/>
  </r>
  <r>
    <x v="137"/>
    <x v="137"/>
    <x v="0"/>
    <x v="137"/>
    <n v="2452.13"/>
    <n v="637.55380000000002"/>
    <n v="3495.13"/>
    <x v="137"/>
    <n v="452.34"/>
    <n v="590.66"/>
  </r>
  <r>
    <x v="138"/>
    <x v="138"/>
    <x v="0"/>
    <x v="138"/>
    <n v="2572.7199999999998"/>
    <n v="668.90719999999999"/>
    <n v="3600.05"/>
    <x v="138"/>
    <n v="448.35"/>
    <n v="578.98"/>
  </r>
  <r>
    <x v="139"/>
    <x v="139"/>
    <x v="0"/>
    <x v="139"/>
    <n v="2134.15"/>
    <n v="554.87900000000002"/>
    <n v="3057.95"/>
    <x v="139"/>
    <n v="388.67"/>
    <n v="535.13"/>
  </r>
  <r>
    <x v="140"/>
    <x v="140"/>
    <x v="0"/>
    <x v="140"/>
    <n v="2206.2600000000002"/>
    <n v="573.62760000000003"/>
    <n v="3136.34"/>
    <x v="140"/>
    <n v="368.16"/>
    <n v="561.91999999999996"/>
  </r>
  <r>
    <x v="141"/>
    <x v="141"/>
    <x v="0"/>
    <x v="141"/>
    <n v="2796.9"/>
    <n v="727.19400000000007"/>
    <n v="3972.59"/>
    <x v="141"/>
    <n v="506.36"/>
    <n v="669.33"/>
  </r>
  <r>
    <x v="142"/>
    <x v="142"/>
    <x v="0"/>
    <x v="142"/>
    <n v="3171.72"/>
    <n v="824.6472"/>
    <n v="4592.7"/>
    <x v="142"/>
    <n v="593.77"/>
    <n v="827.21"/>
  </r>
  <r>
    <x v="143"/>
    <x v="143"/>
    <x v="1"/>
    <x v="143"/>
    <n v="1924.62"/>
    <n v="500.40120000000002"/>
    <n v="2846.19"/>
    <x v="143"/>
    <n v="414.54"/>
    <n v="507.03"/>
  </r>
  <r>
    <x v="144"/>
    <x v="144"/>
    <x v="0"/>
    <x v="144"/>
    <n v="2155.06"/>
    <n v="560.31560000000002"/>
    <n v="3066.76"/>
    <x v="144"/>
    <n v="369.2"/>
    <n v="542.5"/>
  </r>
  <r>
    <x v="145"/>
    <x v="145"/>
    <x v="0"/>
    <x v="145"/>
    <n v="2279.34"/>
    <n v="592.62840000000006"/>
    <n v="3247.53"/>
    <x v="145"/>
    <n v="389.74"/>
    <n v="578.45000000000005"/>
  </r>
  <r>
    <x v="146"/>
    <x v="146"/>
    <x v="0"/>
    <x v="146"/>
    <n v="2243.79"/>
    <n v="583.3854"/>
    <n v="3224.31"/>
    <x v="146"/>
    <n v="392.65"/>
    <n v="587.87"/>
  </r>
  <r>
    <x v="147"/>
    <x v="147"/>
    <x v="0"/>
    <x v="147"/>
    <n v="2374.4"/>
    <n v="617.34400000000005"/>
    <n v="3546.75"/>
    <x v="147"/>
    <n v="426.2"/>
    <n v="746.15"/>
  </r>
  <r>
    <x v="148"/>
    <x v="148"/>
    <x v="0"/>
    <x v="148"/>
    <n v="3176.8"/>
    <n v="825.96800000000007"/>
    <n v="4594.62"/>
    <x v="148"/>
    <n v="601.71"/>
    <n v="816.11"/>
  </r>
  <r>
    <x v="149"/>
    <x v="149"/>
    <x v="0"/>
    <x v="149"/>
    <n v="3668.88"/>
    <n v="953.90880000000004"/>
    <n v="5376.94"/>
    <x v="149"/>
    <n v="676.28"/>
    <n v="1031.78"/>
  </r>
  <r>
    <x v="150"/>
    <x v="150"/>
    <x v="0"/>
    <x v="150"/>
    <n v="1661.09"/>
    <n v="431.88339999999999"/>
    <n v="2481.94"/>
    <x v="150"/>
    <n v="340.8"/>
    <n v="480.05"/>
  </r>
  <r>
    <x v="151"/>
    <x v="151"/>
    <x v="0"/>
    <x v="151"/>
    <n v="2304.9699999999998"/>
    <n v="599.29219999999998"/>
    <n v="3343.22"/>
    <x v="151"/>
    <n v="403.57"/>
    <n v="634.67999999999995"/>
  </r>
  <r>
    <x v="152"/>
    <x v="152"/>
    <x v="0"/>
    <x v="152"/>
    <n v="2309.83"/>
    <n v="600.55579999999998"/>
    <n v="3363.99"/>
    <x v="152"/>
    <n v="395.26"/>
    <n v="658.9"/>
  </r>
  <r>
    <x v="153"/>
    <x v="153"/>
    <x v="0"/>
    <x v="153"/>
    <n v="3299.84"/>
    <n v="857.9584000000001"/>
    <n v="4816.34"/>
    <x v="153"/>
    <n v="565.64"/>
    <n v="950.86"/>
  </r>
  <r>
    <x v="154"/>
    <x v="154"/>
    <x v="1"/>
    <x v="154"/>
    <n v="763.98"/>
    <n v="198.63480000000001"/>
    <n v="1156.74"/>
    <x v="154"/>
    <n v="161.04"/>
    <n v="231.72"/>
  </r>
  <r>
    <x v="155"/>
    <x v="155"/>
    <x v="0"/>
    <x v="155"/>
    <n v="2931.78"/>
    <n v="762.26280000000008"/>
    <n v="4242.5"/>
    <x v="155"/>
    <n v="536.59"/>
    <n v="774.13"/>
  </r>
  <r>
    <x v="156"/>
    <x v="156"/>
    <x v="0"/>
    <x v="156"/>
    <n v="3151.48"/>
    <n v="819.38480000000004"/>
    <n v="4620.12"/>
    <x v="156"/>
    <n v="590.84"/>
    <n v="877.8"/>
  </r>
  <r>
    <x v="157"/>
    <x v="157"/>
    <x v="0"/>
    <x v="157"/>
    <n v="1739.99"/>
    <n v="452.3974"/>
    <n v="2593.42"/>
    <x v="157"/>
    <n v="375.01"/>
    <n v="478.42"/>
  </r>
  <r>
    <x v="158"/>
    <x v="158"/>
    <x v="0"/>
    <x v="158"/>
    <n v="2610.38"/>
    <n v="678.69880000000001"/>
    <n v="3765.55"/>
    <x v="158"/>
    <n v="452.13"/>
    <n v="703.04"/>
  </r>
  <r>
    <x v="159"/>
    <x v="159"/>
    <x v="0"/>
    <x v="159"/>
    <n v="2456.6799999999998"/>
    <n v="638.73680000000002"/>
    <n v="3460.19"/>
    <x v="159"/>
    <n v="406.81"/>
    <n v="596.70000000000005"/>
  </r>
  <r>
    <x v="160"/>
    <x v="160"/>
    <x v="0"/>
    <x v="160"/>
    <n v="2346.8000000000002"/>
    <n v="610.16800000000012"/>
    <n v="3385.85"/>
    <x v="160"/>
    <n v="416.78"/>
    <n v="622.27"/>
  </r>
  <r>
    <x v="161"/>
    <x v="161"/>
    <x v="0"/>
    <x v="161"/>
    <n v="2499.38"/>
    <n v="649.83880000000011"/>
    <n v="3604.16"/>
    <x v="161"/>
    <n v="440.65"/>
    <n v="664.13"/>
  </r>
  <r>
    <x v="162"/>
    <x v="162"/>
    <x v="0"/>
    <x v="162"/>
    <n v="3227.08"/>
    <n v="839.04079999999999"/>
    <n v="4675.58"/>
    <x v="162"/>
    <n v="619.82000000000005"/>
    <n v="828.68"/>
  </r>
  <r>
    <x v="163"/>
    <x v="163"/>
    <x v="0"/>
    <x v="163"/>
    <n v="3600.32"/>
    <n v="936.08320000000003"/>
    <n v="5262.52"/>
    <x v="163"/>
    <n v="674.14"/>
    <n v="988.06"/>
  </r>
  <r>
    <x v="164"/>
    <x v="164"/>
    <x v="1"/>
    <x v="164"/>
    <n v="3390.38"/>
    <n v="881.49880000000007"/>
    <n v="5130.45"/>
    <x v="164"/>
    <n v="726.15"/>
    <n v="1013.92"/>
  </r>
  <r>
    <x v="165"/>
    <x v="165"/>
    <x v="0"/>
    <x v="165"/>
    <n v="2471.04"/>
    <n v="642.47040000000004"/>
    <n v="3539.22"/>
    <x v="165"/>
    <n v="433.73"/>
    <n v="634.45000000000005"/>
  </r>
  <r>
    <x v="166"/>
    <x v="166"/>
    <x v="0"/>
    <x v="166"/>
    <n v="2602.16"/>
    <n v="676.5616"/>
    <n v="3711.85"/>
    <x v="166"/>
    <n v="470.8"/>
    <n v="638.89"/>
  </r>
  <r>
    <x v="167"/>
    <x v="167"/>
    <x v="0"/>
    <x v="167"/>
    <n v="2053.6999999999998"/>
    <n v="533.96199999999999"/>
    <n v="2965.53"/>
    <x v="167"/>
    <n v="358.07"/>
    <n v="553.76"/>
  </r>
  <r>
    <x v="168"/>
    <x v="168"/>
    <x v="0"/>
    <x v="168"/>
    <n v="2130.8000000000002"/>
    <n v="554.00800000000004"/>
    <n v="3119.54"/>
    <x v="168"/>
    <n v="382.58"/>
    <n v="606.16"/>
  </r>
  <r>
    <x v="169"/>
    <x v="169"/>
    <x v="0"/>
    <x v="169"/>
    <n v="2771.93"/>
    <n v="720.70179999999993"/>
    <n v="4103.49"/>
    <x v="169"/>
    <n v="523.66"/>
    <n v="807.9"/>
  </r>
  <r>
    <x v="170"/>
    <x v="170"/>
    <x v="0"/>
    <x v="170"/>
    <n v="2945.48"/>
    <n v="765.82479999999998"/>
    <n v="4229.3900000000003"/>
    <x v="170"/>
    <n v="512.19000000000005"/>
    <n v="771.72"/>
  </r>
  <r>
    <x v="171"/>
    <x v="171"/>
    <x v="1"/>
    <x v="171"/>
    <n v="2095.73"/>
    <n v="544.88980000000004"/>
    <n v="3160.66"/>
    <x v="171"/>
    <n v="441.86"/>
    <n v="623.07000000000005"/>
  </r>
  <r>
    <x v="172"/>
    <x v="172"/>
    <x v="0"/>
    <x v="172"/>
    <n v="2272.0100000000002"/>
    <n v="590.72260000000006"/>
    <n v="3341.68"/>
    <x v="172"/>
    <n v="403.27"/>
    <n v="666.4"/>
  </r>
  <r>
    <x v="173"/>
    <x v="173"/>
    <x v="0"/>
    <x v="173"/>
    <n v="2458.85"/>
    <n v="639.30100000000004"/>
    <n v="3623.95"/>
    <x v="173"/>
    <n v="486.51"/>
    <n v="678.59"/>
  </r>
  <r>
    <x v="174"/>
    <x v="174"/>
    <x v="0"/>
    <x v="174"/>
    <n v="2385.4299999999998"/>
    <n v="620.21179999999993"/>
    <n v="3526"/>
    <x v="174"/>
    <n v="456.41"/>
    <n v="684.16"/>
  </r>
  <r>
    <x v="175"/>
    <x v="175"/>
    <x v="0"/>
    <x v="175"/>
    <n v="2363.67"/>
    <n v="614.55420000000004"/>
    <n v="3451.19"/>
    <x v="175"/>
    <n v="435.07"/>
    <n v="652.45000000000005"/>
  </r>
  <r>
    <x v="176"/>
    <x v="176"/>
    <x v="0"/>
    <x v="176"/>
    <n v="2325.17"/>
    <n v="604.54420000000005"/>
    <n v="3381.43"/>
    <x v="176"/>
    <n v="434.98"/>
    <n v="621.28"/>
  </r>
  <r>
    <x v="177"/>
    <x v="177"/>
    <x v="0"/>
    <x v="177"/>
    <n v="2858.51"/>
    <n v="743.21260000000007"/>
    <n v="4217.88"/>
    <x v="177"/>
    <n v="518.44000000000005"/>
    <n v="840.93"/>
  </r>
  <r>
    <x v="178"/>
    <x v="178"/>
    <x v="0"/>
    <x v="178"/>
    <n v="1514.97"/>
    <n v="393.8922"/>
    <n v="2174.69"/>
    <x v="178"/>
    <n v="300.67"/>
    <n v="359.05"/>
  </r>
  <r>
    <x v="179"/>
    <x v="179"/>
    <x v="0"/>
    <x v="179"/>
    <n v="1967.53"/>
    <n v="511.55779999999999"/>
    <n v="2854.01"/>
    <x v="179"/>
    <n v="354.29"/>
    <n v="532.19000000000005"/>
  </r>
  <r>
    <x v="180"/>
    <x v="180"/>
    <x v="0"/>
    <x v="180"/>
    <n v="2086.9899999999998"/>
    <n v="542.61739999999998"/>
    <n v="2974.26"/>
    <x v="180"/>
    <n v="380.03"/>
    <n v="507.24"/>
  </r>
  <r>
    <x v="181"/>
    <x v="181"/>
    <x v="0"/>
    <x v="181"/>
    <n v="1922.46"/>
    <n v="499.83960000000002"/>
    <n v="2815.55"/>
    <x v="181"/>
    <n v="370.95"/>
    <n v="522.14"/>
  </r>
  <r>
    <x v="182"/>
    <x v="182"/>
    <x v="0"/>
    <x v="182"/>
    <n v="2209.21"/>
    <n v="574.39460000000008"/>
    <n v="3193.45"/>
    <x v="182"/>
    <n v="399.98"/>
    <n v="584.26"/>
  </r>
  <r>
    <x v="183"/>
    <x v="183"/>
    <x v="0"/>
    <x v="183"/>
    <n v="2515.12"/>
    <n v="653.93119999999999"/>
    <n v="3643.1"/>
    <x v="183"/>
    <n v="487.49"/>
    <n v="640.49"/>
  </r>
  <r>
    <x v="184"/>
    <x v="184"/>
    <x v="0"/>
    <x v="184"/>
    <n v="2621.42"/>
    <n v="681.56920000000002"/>
    <n v="3828.72"/>
    <x v="184"/>
    <n v="451.25"/>
    <n v="756.05"/>
  </r>
  <r>
    <x v="185"/>
    <x v="185"/>
    <x v="0"/>
    <x v="185"/>
    <n v="1746.11"/>
    <n v="453.98859999999996"/>
    <n v="2535.69"/>
    <x v="185"/>
    <n v="357.06"/>
    <n v="432.52"/>
  </r>
  <r>
    <x v="186"/>
    <x v="186"/>
    <x v="0"/>
    <x v="186"/>
    <n v="2060.12"/>
    <n v="535.63120000000004"/>
    <n v="2987.92"/>
    <x v="186"/>
    <n v="376.25"/>
    <n v="551.54999999999995"/>
  </r>
  <r>
    <x v="187"/>
    <x v="187"/>
    <x v="0"/>
    <x v="187"/>
    <n v="2428.4899999999998"/>
    <n v="631.40739999999994"/>
    <n v="3521.41"/>
    <x v="187"/>
    <n v="448.23"/>
    <n v="644.69000000000005"/>
  </r>
  <r>
    <x v="188"/>
    <x v="188"/>
    <x v="0"/>
    <x v="188"/>
    <n v="2272.81"/>
    <n v="590.93060000000003"/>
    <n v="3361.07"/>
    <x v="188"/>
    <n v="420.52"/>
    <n v="667.74"/>
  </r>
  <r>
    <x v="189"/>
    <x v="189"/>
    <x v="0"/>
    <x v="189"/>
    <n v="2421.16"/>
    <n v="629.50159999999994"/>
    <n v="3551.39"/>
    <x v="189"/>
    <n v="447.86"/>
    <n v="682.37"/>
  </r>
  <r>
    <x v="190"/>
    <x v="190"/>
    <x v="0"/>
    <x v="190"/>
    <n v="3551.66"/>
    <n v="923.4316"/>
    <n v="5121.74"/>
    <x v="190"/>
    <n v="697.61"/>
    <n v="872.47"/>
  </r>
  <r>
    <x v="191"/>
    <x v="191"/>
    <x v="0"/>
    <x v="191"/>
    <n v="2675.52"/>
    <n v="695.63520000000005"/>
    <n v="3839"/>
    <x v="191"/>
    <n v="447.68"/>
    <n v="715.8"/>
  </r>
  <r>
    <x v="192"/>
    <x v="192"/>
    <x v="1"/>
    <x v="192"/>
    <n v="2734.41"/>
    <n v="710.94659999999999"/>
    <n v="4074.55"/>
    <x v="192"/>
    <n v="573.91"/>
    <n v="766.23"/>
  </r>
  <r>
    <x v="193"/>
    <x v="193"/>
    <x v="0"/>
    <x v="193"/>
    <n v="2502.09"/>
    <n v="650.54340000000002"/>
    <n v="3692.62"/>
    <x v="193"/>
    <n v="461.95"/>
    <n v="728.58"/>
  </r>
  <r>
    <x v="194"/>
    <x v="194"/>
    <x v="0"/>
    <x v="194"/>
    <n v="2503.71"/>
    <n v="650.96460000000002"/>
    <n v="3646.83"/>
    <x v="194"/>
    <n v="459.97"/>
    <n v="683.15"/>
  </r>
  <r>
    <x v="195"/>
    <x v="195"/>
    <x v="0"/>
    <x v="195"/>
    <n v="2357.85"/>
    <n v="613.04100000000005"/>
    <n v="3398.34"/>
    <x v="195"/>
    <n v="429.69"/>
    <n v="610.79999999999995"/>
  </r>
  <r>
    <x v="196"/>
    <x v="196"/>
    <x v="0"/>
    <x v="196"/>
    <n v="2242.6799999999998"/>
    <n v="583.09680000000003"/>
    <n v="3258.18"/>
    <x v="196"/>
    <n v="404.2"/>
    <n v="611.29999999999995"/>
  </r>
  <r>
    <x v="197"/>
    <x v="197"/>
    <x v="0"/>
    <x v="197"/>
    <n v="2671.04"/>
    <n v="694.47040000000004"/>
    <n v="3901.68"/>
    <x v="197"/>
    <n v="482.14"/>
    <n v="748.5"/>
  </r>
  <r>
    <x v="198"/>
    <x v="198"/>
    <x v="0"/>
    <x v="198"/>
    <n v="3198.92"/>
    <n v="831.7192"/>
    <n v="4610.2700000000004"/>
    <x v="198"/>
    <n v="590.5"/>
    <n v="820.85"/>
  </r>
  <r>
    <x v="199"/>
    <x v="199"/>
    <x v="1"/>
    <x v="199"/>
    <n v="2740.3"/>
    <n v="712.47800000000007"/>
    <n v="4137.2700000000004"/>
    <x v="199"/>
    <n v="588.76"/>
    <n v="808.21"/>
  </r>
  <r>
    <x v="200"/>
    <x v="200"/>
    <x v="0"/>
    <x v="200"/>
    <n v="2814.59"/>
    <n v="731.79340000000002"/>
    <n v="4091.96"/>
    <x v="200"/>
    <n v="503.82"/>
    <n v="773.55"/>
  </r>
  <r>
    <x v="201"/>
    <x v="201"/>
    <x v="0"/>
    <x v="201"/>
    <n v="2150.7800000000002"/>
    <n v="559.20280000000002"/>
    <n v="3097.02"/>
    <x v="201"/>
    <n v="385.54"/>
    <n v="560.70000000000005"/>
  </r>
  <r>
    <x v="202"/>
    <x v="202"/>
    <x v="0"/>
    <x v="202"/>
    <n v="2352.5300000000002"/>
    <n v="611.65780000000007"/>
    <n v="3371.1"/>
    <x v="202"/>
    <n v="433.27"/>
    <n v="585.29999999999995"/>
  </r>
  <r>
    <x v="203"/>
    <x v="203"/>
    <x v="0"/>
    <x v="203"/>
    <n v="2393.89"/>
    <n v="622.41139999999996"/>
    <n v="3534.77"/>
    <x v="203"/>
    <n v="435.04"/>
    <n v="705.84"/>
  </r>
  <r>
    <x v="204"/>
    <x v="204"/>
    <x v="0"/>
    <x v="204"/>
    <n v="2468.7199999999998"/>
    <n v="641.86720000000003"/>
    <n v="3608.69"/>
    <x v="204"/>
    <n v="461.55"/>
    <n v="678.42"/>
  </r>
  <r>
    <x v="205"/>
    <x v="205"/>
    <x v="0"/>
    <x v="205"/>
    <n v="3393.01"/>
    <n v="882.18260000000009"/>
    <n v="4969.58"/>
    <x v="205"/>
    <n v="633.47"/>
    <n v="943.1"/>
  </r>
  <r>
    <x v="206"/>
    <x v="206"/>
    <x v="1"/>
    <x v="206"/>
    <n v="2652.09"/>
    <n v="689.54340000000002"/>
    <n v="3993.64"/>
    <x v="206"/>
    <n v="577.66999999999996"/>
    <n v="763.88"/>
  </r>
  <r>
    <x v="207"/>
    <x v="207"/>
    <x v="0"/>
    <x v="207"/>
    <n v="2299.31"/>
    <n v="597.82060000000001"/>
    <n v="3373.93"/>
    <x v="207"/>
    <n v="422.77"/>
    <n v="651.85"/>
  </r>
  <r>
    <x v="208"/>
    <x v="208"/>
    <x v="0"/>
    <x v="208"/>
    <n v="2471.11"/>
    <n v="642.48860000000002"/>
    <n v="3634.7"/>
    <x v="208"/>
    <n v="472.73"/>
    <n v="690.86"/>
  </r>
  <r>
    <x v="209"/>
    <x v="209"/>
    <x v="0"/>
    <x v="209"/>
    <n v="2392.87"/>
    <n v="622.14620000000002"/>
    <n v="3516.46"/>
    <x v="209"/>
    <n v="449.94"/>
    <n v="673.65"/>
  </r>
  <r>
    <x v="210"/>
    <x v="210"/>
    <x v="0"/>
    <x v="210"/>
    <n v="2599.44"/>
    <n v="675.85440000000006"/>
    <n v="3796.7"/>
    <x v="210"/>
    <n v="458.7"/>
    <n v="738.56"/>
  </r>
  <r>
    <x v="211"/>
    <x v="211"/>
    <x v="0"/>
    <x v="211"/>
    <n v="2926.5"/>
    <n v="760.89"/>
    <n v="4259.75"/>
    <x v="211"/>
    <n v="563.04999999999995"/>
    <n v="770.2"/>
  </r>
  <r>
    <x v="212"/>
    <x v="212"/>
    <x v="0"/>
    <x v="212"/>
    <n v="3158.79"/>
    <n v="821.28539999999998"/>
    <n v="4553.5600000000004"/>
    <x v="212"/>
    <n v="574.80999999999995"/>
    <n v="819.96"/>
  </r>
  <r>
    <x v="213"/>
    <x v="213"/>
    <x v="0"/>
    <x v="213"/>
    <n v="1644.33"/>
    <n v="427.5258"/>
    <n v="2424.9"/>
    <x v="213"/>
    <n v="352.73"/>
    <n v="427.84"/>
  </r>
  <r>
    <x v="214"/>
    <x v="214"/>
    <x v="0"/>
    <x v="214"/>
    <n v="2714.87"/>
    <n v="705.86620000000005"/>
    <n v="3960.67"/>
    <x v="214"/>
    <n v="478.05"/>
    <n v="767.75"/>
  </r>
  <r>
    <x v="215"/>
    <x v="215"/>
    <x v="0"/>
    <x v="215"/>
    <n v="2520.67"/>
    <n v="655.37420000000009"/>
    <n v="3660.78"/>
    <x v="215"/>
    <n v="455.72"/>
    <n v="684.39"/>
  </r>
  <r>
    <x v="216"/>
    <x v="216"/>
    <x v="0"/>
    <x v="216"/>
    <n v="2791.15"/>
    <n v="725.69900000000007"/>
    <n v="4042.06"/>
    <x v="216"/>
    <n v="507.16"/>
    <n v="743.75"/>
  </r>
  <r>
    <x v="217"/>
    <x v="217"/>
    <x v="0"/>
    <x v="217"/>
    <n v="2511.73"/>
    <n v="653.0498"/>
    <n v="3655.72"/>
    <x v="217"/>
    <n v="456.17"/>
    <n v="687.82"/>
  </r>
  <r>
    <x v="218"/>
    <x v="218"/>
    <x v="0"/>
    <x v="218"/>
    <n v="2720.45"/>
    <n v="707.31700000000001"/>
    <n v="3976.89"/>
    <x v="218"/>
    <n v="501.03"/>
    <n v="755.41"/>
  </r>
  <r>
    <x v="219"/>
    <x v="219"/>
    <x v="0"/>
    <x v="219"/>
    <n v="3094.15"/>
    <n v="804.47900000000004"/>
    <n v="4487.57"/>
    <x v="219"/>
    <n v="566.45000000000005"/>
    <n v="826.97"/>
  </r>
  <r>
    <x v="220"/>
    <x v="220"/>
    <x v="0"/>
    <x v="220"/>
    <n v="1769.36"/>
    <n v="460.03359999999998"/>
    <n v="2637.52"/>
    <x v="220"/>
    <n v="395.58"/>
    <n v="472.58"/>
  </r>
  <r>
    <x v="221"/>
    <x v="221"/>
    <x v="0"/>
    <x v="221"/>
    <n v="2301.58"/>
    <n v="598.41079999999999"/>
    <n v="3353.16"/>
    <x v="221"/>
    <n v="413.72"/>
    <n v="637.86"/>
  </r>
  <r>
    <x v="222"/>
    <x v="222"/>
    <x v="0"/>
    <x v="222"/>
    <n v="2496.23"/>
    <n v="649.01980000000003"/>
    <n v="3638.66"/>
    <x v="222"/>
    <n v="483.87"/>
    <n v="658.56"/>
  </r>
  <r>
    <x v="223"/>
    <x v="223"/>
    <x v="0"/>
    <x v="223"/>
    <n v="2897.4"/>
    <n v="753.32400000000007"/>
    <n v="4215.63"/>
    <x v="223"/>
    <n v="528.47"/>
    <n v="789.76"/>
  </r>
  <r>
    <x v="224"/>
    <x v="224"/>
    <x v="0"/>
    <x v="224"/>
    <n v="2973.99"/>
    <n v="773.23739999999998"/>
    <n v="4367.1000000000004"/>
    <x v="224"/>
    <n v="588.44000000000005"/>
    <n v="804.67"/>
  </r>
  <r>
    <x v="225"/>
    <x v="225"/>
    <x v="0"/>
    <x v="225"/>
    <n v="2778.86"/>
    <n v="722.50360000000001"/>
    <n v="4022.66"/>
    <x v="225"/>
    <n v="513.12"/>
    <n v="730.68"/>
  </r>
  <r>
    <x v="226"/>
    <x v="226"/>
    <x v="0"/>
    <x v="226"/>
    <n v="3322.23"/>
    <n v="863.77980000000002"/>
    <n v="4790.46"/>
    <x v="226"/>
    <n v="594.95000000000005"/>
    <n v="873.28"/>
  </r>
  <r>
    <x v="227"/>
    <x v="227"/>
    <x v="1"/>
    <x v="227"/>
    <n v="2548.7399999999998"/>
    <n v="662.67239999999993"/>
    <n v="3743.66"/>
    <x v="227"/>
    <n v="533.15"/>
    <n v="661.77"/>
  </r>
  <r>
    <x v="228"/>
    <x v="228"/>
    <x v="0"/>
    <x v="228"/>
    <n v="2741.25"/>
    <n v="712.72500000000002"/>
    <n v="3988.93"/>
    <x v="228"/>
    <n v="507.57"/>
    <n v="740.11"/>
  </r>
  <r>
    <x v="229"/>
    <x v="229"/>
    <x v="0"/>
    <x v="229"/>
    <n v="3299.23"/>
    <n v="857.7998"/>
    <n v="4720.66"/>
    <x v="229"/>
    <n v="567.70000000000005"/>
    <n v="853.73"/>
  </r>
  <r>
    <x v="230"/>
    <x v="230"/>
    <x v="1"/>
    <x v="230"/>
    <n v="2401.6"/>
    <n v="624.41600000000005"/>
    <n v="3646.59"/>
    <x v="230"/>
    <n v="554.79"/>
    <n v="690.2"/>
  </r>
  <r>
    <x v="231"/>
    <x v="231"/>
    <x v="0"/>
    <x v="231"/>
    <n v="2564.79"/>
    <n v="666.84540000000004"/>
    <n v="3761.71"/>
    <x v="231"/>
    <n v="487.72"/>
    <n v="709.2"/>
  </r>
  <r>
    <x v="232"/>
    <x v="232"/>
    <x v="0"/>
    <x v="232"/>
    <n v="2967.91"/>
    <n v="771.65660000000003"/>
    <n v="4335.47"/>
    <x v="232"/>
    <n v="542.19000000000005"/>
    <n v="825.37"/>
  </r>
  <r>
    <x v="233"/>
    <x v="233"/>
    <x v="0"/>
    <x v="233"/>
    <n v="3470.14"/>
    <n v="902.2364"/>
    <n v="4987.51"/>
    <x v="233"/>
    <n v="637.03"/>
    <n v="880.34"/>
  </r>
  <r>
    <x v="234"/>
    <x v="234"/>
    <x v="1"/>
    <x v="234"/>
    <n v="1526.14"/>
    <n v="396.79640000000006"/>
    <n v="2276.8200000000002"/>
    <x v="234"/>
    <n v="309.24"/>
    <n v="441.44"/>
  </r>
  <r>
    <x v="235"/>
    <x v="235"/>
    <x v="0"/>
    <x v="235"/>
    <n v="2622.75"/>
    <n v="681.91500000000008"/>
    <n v="3826.15"/>
    <x v="235"/>
    <n v="486.64"/>
    <n v="716.76"/>
  </r>
  <r>
    <x v="236"/>
    <x v="236"/>
    <x v="0"/>
    <x v="236"/>
    <n v="2500.06"/>
    <n v="650.01560000000006"/>
    <n v="3581.79"/>
    <x v="236"/>
    <n v="470.29"/>
    <n v="611.44000000000005"/>
  </r>
  <r>
    <x v="237"/>
    <x v="237"/>
    <x v="0"/>
    <x v="237"/>
    <n v="2591.52"/>
    <n v="673.79520000000002"/>
    <n v="3669.52"/>
    <x v="237"/>
    <n v="483.03"/>
    <n v="594.97"/>
  </r>
  <r>
    <x v="238"/>
    <x v="238"/>
    <x v="0"/>
    <x v="238"/>
    <n v="2554.52"/>
    <n v="664.17520000000002"/>
    <n v="3693.3"/>
    <x v="238"/>
    <n v="461.29"/>
    <n v="677.49"/>
  </r>
  <r>
    <x v="239"/>
    <x v="239"/>
    <x v="0"/>
    <x v="239"/>
    <n v="2796.88"/>
    <n v="727.18880000000001"/>
    <n v="4093.35"/>
    <x v="239"/>
    <n v="515.51"/>
    <n v="780.96"/>
  </r>
  <r>
    <x v="240"/>
    <x v="240"/>
    <x v="0"/>
    <x v="240"/>
    <n v="2925.97"/>
    <n v="760.75220000000002"/>
    <n v="4231.75"/>
    <x v="240"/>
    <n v="534.21"/>
    <n v="771.57"/>
  </r>
  <r>
    <x v="241"/>
    <x v="241"/>
    <x v="0"/>
    <x v="241"/>
    <n v="1382.96"/>
    <n v="359.56960000000004"/>
    <n v="2077.27"/>
    <x v="241"/>
    <n v="285.67"/>
    <n v="408.64"/>
  </r>
  <r>
    <x v="242"/>
    <x v="242"/>
    <x v="0"/>
    <x v="242"/>
    <n v="2222.27"/>
    <n v="577.79020000000003"/>
    <n v="3217.89"/>
    <x v="242"/>
    <n v="394.59"/>
    <n v="601.03"/>
  </r>
  <r>
    <x v="243"/>
    <x v="243"/>
    <x v="0"/>
    <x v="243"/>
    <n v="2072.04"/>
    <n v="538.73040000000003"/>
    <n v="2991.56"/>
    <x v="243"/>
    <n v="372.37"/>
    <n v="547.15"/>
  </r>
  <r>
    <x v="244"/>
    <x v="244"/>
    <x v="0"/>
    <x v="244"/>
    <n v="2445.48"/>
    <n v="635.82479999999998"/>
    <n v="3516.83"/>
    <x v="244"/>
    <n v="446.41"/>
    <n v="624.94000000000005"/>
  </r>
  <r>
    <x v="245"/>
    <x v="245"/>
    <x v="0"/>
    <x v="245"/>
    <n v="2517.88"/>
    <n v="654.64880000000005"/>
    <n v="3546.53"/>
    <x v="245"/>
    <n v="450.95"/>
    <n v="577.70000000000005"/>
  </r>
  <r>
    <x v="246"/>
    <x v="246"/>
    <x v="0"/>
    <x v="246"/>
    <n v="2963.33"/>
    <n v="770.46580000000006"/>
    <n v="4221.7700000000004"/>
    <x v="246"/>
    <n v="544.84"/>
    <n v="713.6"/>
  </r>
  <r>
    <x v="247"/>
    <x v="247"/>
    <x v="0"/>
    <x v="247"/>
    <n v="3634.82"/>
    <n v="945.05320000000006"/>
    <n v="5325.8"/>
    <x v="247"/>
    <n v="736.87"/>
    <n v="954.11"/>
  </r>
  <r>
    <x v="248"/>
    <x v="248"/>
    <x v="0"/>
    <x v="248"/>
    <n v="1771.04"/>
    <n v="460.47039999999998"/>
    <n v="2597.66"/>
    <x v="248"/>
    <n v="373.57"/>
    <n v="453.05"/>
  </r>
  <r>
    <x v="249"/>
    <x v="249"/>
    <x v="0"/>
    <x v="249"/>
    <n v="2011.04"/>
    <n v="522.87040000000002"/>
    <n v="2920.77"/>
    <x v="249"/>
    <n v="367.42"/>
    <n v="542.30999999999995"/>
  </r>
  <r>
    <x v="250"/>
    <x v="250"/>
    <x v="0"/>
    <x v="250"/>
    <n v="2402.65"/>
    <n v="624.68900000000008"/>
    <n v="3349.67"/>
    <x v="250"/>
    <n v="435.03"/>
    <n v="511.99"/>
  </r>
  <r>
    <x v="251"/>
    <x v="251"/>
    <x v="0"/>
    <x v="251"/>
    <n v="2378.85"/>
    <n v="618.50099999999998"/>
    <n v="3381.15"/>
    <x v="251"/>
    <n v="437.49"/>
    <n v="564.80999999999995"/>
  </r>
  <r>
    <x v="252"/>
    <x v="252"/>
    <x v="0"/>
    <x v="252"/>
    <n v="2293.25"/>
    <n v="596.245"/>
    <n v="3334.25"/>
    <x v="252"/>
    <n v="425.96"/>
    <n v="615.04"/>
  </r>
  <r>
    <x v="253"/>
    <x v="253"/>
    <x v="0"/>
    <x v="253"/>
    <n v="2768.72"/>
    <n v="719.86720000000003"/>
    <n v="4009.1"/>
    <x v="253"/>
    <n v="528.87"/>
    <n v="711.51"/>
  </r>
  <r>
    <x v="254"/>
    <x v="254"/>
    <x v="0"/>
    <x v="254"/>
    <n v="2942.11"/>
    <n v="764.94860000000006"/>
    <n v="4247.5600000000004"/>
    <x v="254"/>
    <n v="528.33000000000004"/>
    <n v="777.12"/>
  </r>
  <r>
    <x v="255"/>
    <x v="255"/>
    <x v="1"/>
    <x v="255"/>
    <n v="2873.13"/>
    <n v="747.01380000000006"/>
    <n v="4348.09"/>
    <x v="255"/>
    <n v="600.19000000000005"/>
    <n v="874.77"/>
  </r>
  <r>
    <x v="256"/>
    <x v="256"/>
    <x v="0"/>
    <x v="256"/>
    <n v="2519.61"/>
    <n v="655.09860000000003"/>
    <n v="3692.54"/>
    <x v="256"/>
    <n v="460.11"/>
    <n v="712.82"/>
  </r>
  <r>
    <x v="257"/>
    <x v="257"/>
    <x v="0"/>
    <x v="257"/>
    <n v="2325.19"/>
    <n v="604.54939999999999"/>
    <n v="3279.01"/>
    <x v="257"/>
    <n v="400.51"/>
    <n v="553.30999999999995"/>
  </r>
  <r>
    <x v="258"/>
    <x v="258"/>
    <x v="0"/>
    <x v="258"/>
    <n v="2343.4499999999998"/>
    <n v="609.29700000000003"/>
    <n v="3339.02"/>
    <x v="258"/>
    <n v="423.54"/>
    <n v="572.03"/>
  </r>
  <r>
    <x v="259"/>
    <x v="259"/>
    <x v="0"/>
    <x v="259"/>
    <n v="2290.37"/>
    <n v="595.49620000000004"/>
    <n v="3316.48"/>
    <x v="259"/>
    <n v="413.77"/>
    <n v="612.34"/>
  </r>
  <r>
    <x v="260"/>
    <x v="260"/>
    <x v="0"/>
    <x v="260"/>
    <n v="2890.19"/>
    <n v="751.44940000000008"/>
    <n v="4186.32"/>
    <x v="260"/>
    <n v="533.95000000000005"/>
    <n v="762.18"/>
  </r>
  <r>
    <x v="261"/>
    <x v="261"/>
    <x v="0"/>
    <x v="261"/>
    <n v="3457.23"/>
    <n v="898.87980000000005"/>
    <n v="5016.97"/>
    <x v="261"/>
    <n v="657.01"/>
    <n v="902.73"/>
  </r>
  <r>
    <x v="262"/>
    <x v="262"/>
    <x v="1"/>
    <x v="262"/>
    <n v="2529.44"/>
    <n v="657.65440000000001"/>
    <n v="3760.2"/>
    <x v="262"/>
    <n v="532.6"/>
    <n v="698.16"/>
  </r>
  <r>
    <x v="263"/>
    <x v="263"/>
    <x v="0"/>
    <x v="263"/>
    <n v="2069.36"/>
    <n v="538.03360000000009"/>
    <n v="2969.54"/>
    <x v="263"/>
    <n v="387.81"/>
    <n v="512.37"/>
  </r>
  <r>
    <x v="264"/>
    <x v="264"/>
    <x v="0"/>
    <x v="264"/>
    <n v="1858.5"/>
    <n v="483.21000000000004"/>
    <n v="2751.58"/>
    <x v="264"/>
    <n v="327.38"/>
    <n v="565.70000000000005"/>
  </r>
  <r>
    <x v="265"/>
    <x v="265"/>
    <x v="0"/>
    <x v="265"/>
    <n v="2307.75"/>
    <n v="600.01499999999999"/>
    <n v="3391.42"/>
    <x v="265"/>
    <n v="440.72"/>
    <n v="642.95000000000005"/>
  </r>
  <r>
    <x v="266"/>
    <x v="266"/>
    <x v="0"/>
    <x v="266"/>
    <n v="2311.63"/>
    <n v="601.02380000000005"/>
    <n v="3344.06"/>
    <x v="266"/>
    <n v="406.65"/>
    <n v="625.78"/>
  </r>
  <r>
    <x v="267"/>
    <x v="267"/>
    <x v="0"/>
    <x v="267"/>
    <n v="2698.23"/>
    <n v="701.53980000000001"/>
    <n v="3975.31"/>
    <x v="267"/>
    <n v="506.65"/>
    <n v="770.43"/>
  </r>
  <r>
    <x v="268"/>
    <x v="268"/>
    <x v="0"/>
    <x v="268"/>
    <n v="3585.85"/>
    <n v="932.32100000000003"/>
    <n v="5221.78"/>
    <x v="268"/>
    <n v="666.14"/>
    <n v="969.79"/>
  </r>
  <r>
    <x v="269"/>
    <x v="269"/>
    <x v="1"/>
    <x v="269"/>
    <n v="2538.16"/>
    <n v="659.92160000000001"/>
    <n v="3779.01"/>
    <x v="269"/>
    <n v="537"/>
    <n v="703.85"/>
  </r>
  <r>
    <x v="270"/>
    <x v="270"/>
    <x v="0"/>
    <x v="270"/>
    <n v="2334.8200000000002"/>
    <n v="607.05320000000006"/>
    <n v="3378.04"/>
    <x v="270"/>
    <n v="421.16"/>
    <n v="622.05999999999995"/>
  </r>
  <r>
    <x v="271"/>
    <x v="271"/>
    <x v="0"/>
    <x v="271"/>
    <n v="1769.85"/>
    <n v="460.161"/>
    <n v="2564.17"/>
    <x v="271"/>
    <n v="317.7"/>
    <n v="476.62"/>
  </r>
  <r>
    <x v="272"/>
    <x v="272"/>
    <x v="0"/>
    <x v="272"/>
    <n v="2146.14"/>
    <n v="557.99639999999999"/>
    <n v="3108.26"/>
    <x v="272"/>
    <n v="387.21"/>
    <n v="574.91"/>
  </r>
  <r>
    <x v="273"/>
    <x v="273"/>
    <x v="0"/>
    <x v="273"/>
    <n v="2295.77"/>
    <n v="596.90020000000004"/>
    <n v="3367.39"/>
    <x v="273"/>
    <n v="407.72"/>
    <n v="663.9"/>
  </r>
  <r>
    <x v="274"/>
    <x v="274"/>
    <x v="0"/>
    <x v="274"/>
    <n v="2826.1"/>
    <n v="734.78600000000006"/>
    <n v="4093.02"/>
    <x v="274"/>
    <n v="524.13"/>
    <n v="742.79"/>
  </r>
  <r>
    <x v="275"/>
    <x v="275"/>
    <x v="0"/>
    <x v="275"/>
    <n v="2964.47"/>
    <n v="770.76220000000001"/>
    <n v="4328.54"/>
    <x v="275"/>
    <n v="532.89"/>
    <n v="831.18"/>
  </r>
  <r>
    <x v="276"/>
    <x v="276"/>
    <x v="0"/>
    <x v="276"/>
    <n v="1428.14"/>
    <n v="371.31640000000004"/>
    <n v="2157.33"/>
    <x v="276"/>
    <n v="320.68"/>
    <n v="408.51"/>
  </r>
  <r>
    <x v="277"/>
    <x v="277"/>
    <x v="0"/>
    <x v="277"/>
    <n v="2423.87"/>
    <n v="630.20619999999997"/>
    <n v="3522.07"/>
    <x v="277"/>
    <n v="446"/>
    <n v="652.20000000000005"/>
  </r>
  <r>
    <x v="278"/>
    <x v="278"/>
    <x v="0"/>
    <x v="278"/>
    <n v="1849.28"/>
    <n v="480.81279999999998"/>
    <n v="2672.38"/>
    <x v="278"/>
    <n v="327.20999999999998"/>
    <n v="495.89"/>
  </r>
  <r>
    <x v="279"/>
    <x v="279"/>
    <x v="0"/>
    <x v="279"/>
    <n v="2164.7399999999998"/>
    <n v="562.83240000000001"/>
    <n v="3184.2"/>
    <x v="279"/>
    <n v="397.12"/>
    <n v="622.34"/>
  </r>
  <r>
    <x v="280"/>
    <x v="280"/>
    <x v="0"/>
    <x v="280"/>
    <n v="1936.18"/>
    <n v="503.40680000000003"/>
    <n v="2792.77"/>
    <x v="280"/>
    <n v="359.97"/>
    <n v="496.62"/>
  </r>
  <r>
    <x v="281"/>
    <x v="281"/>
    <x v="0"/>
    <x v="281"/>
    <n v="2523.6999999999998"/>
    <n v="656.16199999999992"/>
    <n v="3635.61"/>
    <x v="281"/>
    <n v="474.16"/>
    <n v="637.75"/>
  </r>
  <r>
    <x v="282"/>
    <x v="282"/>
    <x v="0"/>
    <x v="282"/>
    <n v="3018.1"/>
    <n v="784.70600000000002"/>
    <n v="4348.1499999999996"/>
    <x v="282"/>
    <n v="518.11"/>
    <n v="811.94"/>
  </r>
  <r>
    <x v="283"/>
    <x v="283"/>
    <x v="0"/>
    <x v="283"/>
    <n v="1111.8599999999999"/>
    <n v="289.08359999999999"/>
    <n v="1690.06"/>
    <x v="283"/>
    <n v="239.31"/>
    <n v="338.89"/>
  </r>
  <r>
    <x v="284"/>
    <x v="284"/>
    <x v="0"/>
    <x v="284"/>
    <n v="2064.21"/>
    <n v="536.69460000000004"/>
    <n v="3021.46"/>
    <x v="284"/>
    <n v="389.88"/>
    <n v="567.37"/>
  </r>
  <r>
    <x v="285"/>
    <x v="285"/>
    <x v="0"/>
    <x v="285"/>
    <n v="2277.27"/>
    <n v="592.09019999999998"/>
    <n v="3376.6"/>
    <x v="285"/>
    <n v="409.23"/>
    <n v="690.1"/>
  </r>
  <r>
    <x v="286"/>
    <x v="286"/>
    <x v="0"/>
    <x v="286"/>
    <n v="2248.83"/>
    <n v="584.69579999999996"/>
    <n v="3277.5"/>
    <x v="286"/>
    <n v="445.86"/>
    <n v="582.80999999999995"/>
  </r>
  <r>
    <x v="287"/>
    <x v="287"/>
    <x v="0"/>
    <x v="287"/>
    <n v="2017.98"/>
    <n v="524.6748"/>
    <n v="3017.56"/>
    <x v="287"/>
    <n v="367.63"/>
    <n v="631.95000000000005"/>
  </r>
  <r>
    <x v="288"/>
    <x v="288"/>
    <x v="0"/>
    <x v="288"/>
    <n v="2260.0500000000002"/>
    <n v="587.61300000000006"/>
    <n v="3384.25"/>
    <x v="288"/>
    <n v="428.9"/>
    <n v="695.3"/>
  </r>
  <r>
    <x v="289"/>
    <x v="289"/>
    <x v="0"/>
    <x v="289"/>
    <n v="3129.93"/>
    <n v="813.78179999999998"/>
    <n v="4622.21"/>
    <x v="289"/>
    <n v="589.54999999999995"/>
    <n v="902.73"/>
  </r>
  <r>
    <x v="290"/>
    <x v="290"/>
    <x v="1"/>
    <x v="290"/>
    <n v="2294.71"/>
    <n v="596.62459999999999"/>
    <n v="3450.93"/>
    <x v="290"/>
    <n v="505.85"/>
    <n v="650.37"/>
  </r>
  <r>
    <x v="291"/>
    <x v="291"/>
    <x v="0"/>
    <x v="291"/>
    <n v="2355.89"/>
    <n v="612.53139999999996"/>
    <n v="3461.83"/>
    <x v="291"/>
    <n v="454.21"/>
    <n v="651.73"/>
  </r>
  <r>
    <x v="292"/>
    <x v="292"/>
    <x v="0"/>
    <x v="292"/>
    <n v="2315.31"/>
    <n v="601.98059999999998"/>
    <n v="3438.75"/>
    <x v="292"/>
    <n v="424.77"/>
    <n v="698.67"/>
  </r>
  <r>
    <x v="293"/>
    <x v="293"/>
    <x v="0"/>
    <x v="293"/>
    <n v="1895.34"/>
    <n v="492.78839999999997"/>
    <n v="2793.44"/>
    <x v="293"/>
    <n v="360.43"/>
    <n v="537.66999999999996"/>
  </r>
  <r>
    <x v="294"/>
    <x v="294"/>
    <x v="0"/>
    <x v="294"/>
    <n v="2089.61"/>
    <n v="543.29860000000008"/>
    <n v="3023.57"/>
    <x v="294"/>
    <n v="378.29"/>
    <n v="555.66999999999996"/>
  </r>
  <r>
    <x v="295"/>
    <x v="295"/>
    <x v="0"/>
    <x v="295"/>
    <n v="2375.5500000000002"/>
    <n v="617.64300000000003"/>
    <n v="3492.8"/>
    <x v="295"/>
    <n v="444.6"/>
    <n v="672.65"/>
  </r>
  <r>
    <x v="296"/>
    <x v="296"/>
    <x v="0"/>
    <x v="296"/>
    <n v="2960.63"/>
    <n v="769.76380000000006"/>
    <n v="4278.91"/>
    <x v="296"/>
    <n v="535.22"/>
    <n v="783.06"/>
  </r>
  <r>
    <x v="297"/>
    <x v="297"/>
    <x v="0"/>
    <x v="297"/>
    <n v="2092.9"/>
    <n v="544.154"/>
    <n v="2969.41"/>
    <x v="297"/>
    <n v="357.78"/>
    <n v="518.73"/>
  </r>
  <r>
    <x v="298"/>
    <x v="298"/>
    <x v="0"/>
    <x v="298"/>
    <n v="1767.11"/>
    <n v="459.4486"/>
    <n v="2433.12"/>
    <x v="298"/>
    <n v="276.31"/>
    <n v="389.7"/>
  </r>
  <r>
    <x v="299"/>
    <x v="299"/>
    <x v="0"/>
    <x v="299"/>
    <n v="2066.44"/>
    <n v="537.27440000000001"/>
    <n v="2927.23"/>
    <x v="299"/>
    <n v="351.31"/>
    <n v="509.48"/>
  </r>
  <r>
    <x v="300"/>
    <x v="300"/>
    <x v="0"/>
    <x v="300"/>
    <n v="2079.79"/>
    <n v="540.74540000000002"/>
    <n v="3072.61"/>
    <x v="300"/>
    <n v="389.07"/>
    <n v="603.75"/>
  </r>
  <r>
    <x v="301"/>
    <x v="301"/>
    <x v="0"/>
    <x v="301"/>
    <n v="2095.3200000000002"/>
    <n v="544.78320000000008"/>
    <n v="3057.1"/>
    <x v="301"/>
    <n v="389.87"/>
    <n v="571.91"/>
  </r>
  <r>
    <x v="302"/>
    <x v="302"/>
    <x v="0"/>
    <x v="302"/>
    <n v="3262.43"/>
    <n v="848.23180000000002"/>
    <n v="4731.8900000000003"/>
    <x v="302"/>
    <n v="581.88"/>
    <n v="887.58"/>
  </r>
  <r>
    <x v="303"/>
    <x v="303"/>
    <x v="0"/>
    <x v="303"/>
    <n v="1294.9000000000001"/>
    <n v="336.67400000000004"/>
    <n v="1900.04"/>
    <x v="303"/>
    <n v="287.27999999999997"/>
    <n v="317.86"/>
  </r>
  <r>
    <x v="304"/>
    <x v="304"/>
    <x v="0"/>
    <x v="304"/>
    <n v="2108.23"/>
    <n v="548.13980000000004"/>
    <n v="2968.75"/>
    <x v="304"/>
    <n v="380.16"/>
    <n v="480.36"/>
  </r>
  <r>
    <x v="305"/>
    <x v="305"/>
    <x v="0"/>
    <x v="305"/>
    <n v="2257.1999999999998"/>
    <n v="586.87199999999996"/>
    <n v="3238.31"/>
    <x v="305"/>
    <n v="396.84"/>
    <n v="584.27"/>
  </r>
  <r>
    <x v="306"/>
    <x v="306"/>
    <x v="0"/>
    <x v="306"/>
    <n v="3591.39"/>
    <n v="933.76139999999998"/>
    <n v="5114.83"/>
    <x v="306"/>
    <n v="641.79"/>
    <n v="881.65"/>
  </r>
  <r>
    <x v="307"/>
    <x v="307"/>
    <x v="1"/>
    <x v="307"/>
    <n v="396.81"/>
    <n v="103.17060000000001"/>
    <n v="584.30999999999995"/>
    <x v="307"/>
    <n v="83.55"/>
    <n v="103.95"/>
  </r>
  <r>
    <x v="308"/>
    <x v="308"/>
    <x v="0"/>
    <x v="308"/>
    <n v="2510.1999999999998"/>
    <n v="652.65199999999993"/>
    <n v="3655.65"/>
    <x v="308"/>
    <n v="471.86"/>
    <n v="673.59"/>
  </r>
  <r>
    <x v="309"/>
    <x v="309"/>
    <x v="0"/>
    <x v="309"/>
    <n v="2872.22"/>
    <n v="746.77719999999999"/>
    <n v="4158.62"/>
    <x v="309"/>
    <n v="540.12"/>
    <n v="746.28"/>
  </r>
  <r>
    <x v="310"/>
    <x v="310"/>
    <x v="0"/>
    <x v="310"/>
    <n v="857.75"/>
    <n v="223.01500000000001"/>
    <n v="1268.72"/>
    <x v="310"/>
    <n v="177.51"/>
    <n v="233.46"/>
  </r>
  <r>
    <x v="311"/>
    <x v="311"/>
    <x v="0"/>
    <x v="311"/>
    <n v="2107.1999999999998"/>
    <n v="547.87199999999996"/>
    <n v="3003.36"/>
    <x v="311"/>
    <n v="373.72"/>
    <n v="522.44000000000005"/>
  </r>
  <r>
    <x v="312"/>
    <x v="312"/>
    <x v="0"/>
    <x v="312"/>
    <n v="2042.23"/>
    <n v="530.97980000000007"/>
    <n v="2916.4"/>
    <x v="312"/>
    <n v="356.26"/>
    <n v="517.91"/>
  </r>
  <r>
    <x v="313"/>
    <x v="313"/>
    <x v="0"/>
    <x v="313"/>
    <n v="2007.41"/>
    <n v="521.92660000000001"/>
    <n v="2826.26"/>
    <x v="313"/>
    <n v="366.63"/>
    <n v="452.22"/>
  </r>
  <r>
    <x v="314"/>
    <x v="314"/>
    <x v="0"/>
    <x v="314"/>
    <n v="2173.77"/>
    <n v="565.18020000000001"/>
    <n v="3092.87"/>
    <x v="314"/>
    <n v="371.16"/>
    <n v="547.94000000000005"/>
  </r>
  <r>
    <x v="315"/>
    <x v="315"/>
    <x v="0"/>
    <x v="315"/>
    <n v="3019.66"/>
    <n v="785.11159999999995"/>
    <n v="4326.5"/>
    <x v="315"/>
    <n v="540.25"/>
    <n v="766.59"/>
  </r>
  <r>
    <x v="316"/>
    <x v="316"/>
    <x v="0"/>
    <x v="316"/>
    <n v="3772.85"/>
    <n v="980.94100000000003"/>
    <n v="5364.4"/>
    <x v="316"/>
    <n v="602"/>
    <n v="989.55"/>
  </r>
  <r>
    <x v="317"/>
    <x v="317"/>
    <x v="1"/>
    <x v="317"/>
    <n v="2283.4699999999998"/>
    <n v="593.70219999999995"/>
    <n v="3447.79"/>
    <x v="317"/>
    <n v="518.73"/>
    <n v="645.59"/>
  </r>
  <r>
    <x v="318"/>
    <x v="318"/>
    <x v="0"/>
    <x v="318"/>
    <n v="2513.58"/>
    <n v="653.5308"/>
    <n v="3793.4"/>
    <x v="318"/>
    <n v="508.21"/>
    <n v="771.61"/>
  </r>
  <r>
    <x v="319"/>
    <x v="319"/>
    <x v="0"/>
    <x v="319"/>
    <n v="2027.45"/>
    <n v="527.13700000000006"/>
    <n v="2942.91"/>
    <x v="319"/>
    <n v="376.99"/>
    <n v="538.47"/>
  </r>
  <r>
    <x v="320"/>
    <x v="320"/>
    <x v="0"/>
    <x v="320"/>
    <n v="2120.02"/>
    <n v="551.20519999999999"/>
    <n v="3076.3"/>
    <x v="320"/>
    <n v="382.09"/>
    <n v="574.19000000000005"/>
  </r>
  <r>
    <x v="321"/>
    <x v="321"/>
    <x v="0"/>
    <x v="321"/>
    <n v="1982.82"/>
    <n v="515.53319999999997"/>
    <n v="2858.96"/>
    <x v="321"/>
    <n v="339.95"/>
    <n v="536.19000000000005"/>
  </r>
  <r>
    <x v="322"/>
    <x v="322"/>
    <x v="0"/>
    <x v="322"/>
    <n v="2585.1"/>
    <n v="672.12599999999998"/>
    <n v="3773.14"/>
    <x v="322"/>
    <n v="488.28"/>
    <n v="699.76"/>
  </r>
  <r>
    <x v="323"/>
    <x v="323"/>
    <x v="0"/>
    <x v="323"/>
    <n v="3240.54"/>
    <n v="842.54039999999998"/>
    <n v="4587.84"/>
    <x v="323"/>
    <n v="556.11"/>
    <n v="791.19"/>
  </r>
  <r>
    <x v="324"/>
    <x v="324"/>
    <x v="1"/>
    <x v="324"/>
    <n v="1874.63"/>
    <n v="487.40380000000005"/>
    <n v="2828.14"/>
    <x v="324"/>
    <n v="398.24"/>
    <n v="555.27"/>
  </r>
  <r>
    <x v="325"/>
    <x v="325"/>
    <x v="0"/>
    <x v="325"/>
    <n v="1808.6"/>
    <n v="470.23599999999999"/>
    <n v="2629.13"/>
    <x v="325"/>
    <n v="319.95"/>
    <n v="500.58"/>
  </r>
  <r>
    <x v="326"/>
    <x v="326"/>
    <x v="0"/>
    <x v="326"/>
    <n v="1970.63"/>
    <n v="512.36380000000008"/>
    <n v="2863.28"/>
    <x v="326"/>
    <n v="350.31"/>
    <n v="542.34"/>
  </r>
  <r>
    <x v="327"/>
    <x v="327"/>
    <x v="0"/>
    <x v="327"/>
    <n v="1737.11"/>
    <n v="451.64859999999999"/>
    <n v="2465.98"/>
    <x v="327"/>
    <n v="291.27999999999997"/>
    <n v="437.59"/>
  </r>
  <r>
    <x v="328"/>
    <x v="328"/>
    <x v="0"/>
    <x v="328"/>
    <n v="1678.62"/>
    <n v="436.44119999999998"/>
    <n v="2461.44"/>
    <x v="328"/>
    <n v="310.26"/>
    <n v="472.56"/>
  </r>
  <r>
    <x v="329"/>
    <x v="329"/>
    <x v="0"/>
    <x v="329"/>
    <n v="2658.45"/>
    <n v="691.197"/>
    <n v="3855.13"/>
    <x v="329"/>
    <n v="474.75"/>
    <n v="721.93"/>
  </r>
  <r>
    <x v="330"/>
    <x v="330"/>
    <x v="0"/>
    <x v="330"/>
    <n v="3111.6"/>
    <n v="809.01599999999996"/>
    <n v="4534.47"/>
    <x v="330"/>
    <n v="552.28"/>
    <n v="870.59"/>
  </r>
  <r>
    <x v="331"/>
    <x v="331"/>
    <x v="0"/>
    <x v="331"/>
    <n v="1125.6300000000001"/>
    <n v="292.66380000000004"/>
    <n v="1675.96"/>
    <x v="331"/>
    <n v="254.49"/>
    <n v="295.83999999999997"/>
  </r>
  <r>
    <x v="332"/>
    <x v="332"/>
    <x v="0"/>
    <x v="332"/>
    <n v="1769.09"/>
    <n v="459.96339999999998"/>
    <n v="2608.0700000000002"/>
    <x v="332"/>
    <n v="318.37"/>
    <n v="520.61"/>
  </r>
  <r>
    <x v="333"/>
    <x v="333"/>
    <x v="0"/>
    <x v="333"/>
    <n v="1785.25"/>
    <n v="464.16500000000002"/>
    <n v="2535.4899999999998"/>
    <x v="333"/>
    <n v="312.39"/>
    <n v="437.85"/>
  </r>
  <r>
    <x v="334"/>
    <x v="334"/>
    <x v="0"/>
    <x v="334"/>
    <n v="2098"/>
    <n v="545.48"/>
    <n v="2980.55"/>
    <x v="334"/>
    <n v="360.53"/>
    <n v="522.02"/>
  </r>
  <r>
    <x v="335"/>
    <x v="335"/>
    <x v="0"/>
    <x v="335"/>
    <n v="1924.46"/>
    <n v="500.3596"/>
    <n v="2762.31"/>
    <x v="335"/>
    <n v="328.09"/>
    <n v="509.76"/>
  </r>
  <r>
    <x v="336"/>
    <x v="336"/>
    <x v="0"/>
    <x v="336"/>
    <n v="2192.2399999999998"/>
    <n v="569.98239999999998"/>
    <n v="3187.18"/>
    <x v="336"/>
    <n v="432.26"/>
    <n v="562.67999999999995"/>
  </r>
  <r>
    <x v="337"/>
    <x v="337"/>
    <x v="0"/>
    <x v="337"/>
    <n v="2838.86"/>
    <n v="738.10360000000003"/>
    <n v="3988.51"/>
    <x v="337"/>
    <n v="462.76"/>
    <n v="686.89"/>
  </r>
  <r>
    <x v="338"/>
    <x v="338"/>
    <x v="0"/>
    <x v="338"/>
    <n v="1214.18"/>
    <n v="315.68680000000001"/>
    <n v="1852.31"/>
    <x v="338"/>
    <n v="263.77999999999997"/>
    <n v="374.35"/>
  </r>
  <r>
    <x v="339"/>
    <x v="339"/>
    <x v="0"/>
    <x v="339"/>
    <n v="1878.76"/>
    <n v="488.4776"/>
    <n v="2721.83"/>
    <x v="339"/>
    <n v="329.35"/>
    <n v="513.72"/>
  </r>
  <r>
    <x v="340"/>
    <x v="340"/>
    <x v="0"/>
    <x v="340"/>
    <n v="1873.09"/>
    <n v="487.0034"/>
    <n v="2696.48"/>
    <x v="340"/>
    <n v="333.31"/>
    <n v="490.08"/>
  </r>
  <r>
    <x v="341"/>
    <x v="341"/>
    <x v="0"/>
    <x v="341"/>
    <n v="2157.09"/>
    <n v="560.84340000000009"/>
    <n v="3136.35"/>
    <x v="341"/>
    <n v="390.95"/>
    <n v="588.30999999999995"/>
  </r>
  <r>
    <x v="342"/>
    <x v="342"/>
    <x v="0"/>
    <x v="342"/>
    <n v="2164.13"/>
    <n v="562.67380000000003"/>
    <n v="3200.47"/>
    <x v="342"/>
    <n v="393.56"/>
    <n v="642.78"/>
  </r>
  <r>
    <x v="343"/>
    <x v="343"/>
    <x v="0"/>
    <x v="343"/>
    <n v="2250.3000000000002"/>
    <n v="585.07800000000009"/>
    <n v="3249.44"/>
    <x v="343"/>
    <n v="400"/>
    <n v="599.14"/>
  </r>
  <r>
    <x v="344"/>
    <x v="344"/>
    <x v="0"/>
    <x v="344"/>
    <n v="2788.95"/>
    <n v="725.12699999999995"/>
    <n v="4058.28"/>
    <x v="344"/>
    <n v="469.97"/>
    <n v="799.36"/>
  </r>
  <r>
    <x v="345"/>
    <x v="345"/>
    <x v="1"/>
    <x v="345"/>
    <n v="2330.9299999999998"/>
    <n v="606.04179999999997"/>
    <n v="3034.95"/>
    <x v="345"/>
    <n v="436.7"/>
    <n v="267.32"/>
  </r>
  <r>
    <x v="346"/>
    <x v="346"/>
    <x v="0"/>
    <x v="346"/>
    <n v="2192.35"/>
    <n v="570.01099999999997"/>
    <n v="3207.43"/>
    <x v="346"/>
    <n v="391.19"/>
    <n v="623.89"/>
  </r>
  <r>
    <x v="347"/>
    <x v="347"/>
    <x v="0"/>
    <x v="347"/>
    <n v="1980.57"/>
    <n v="514.94820000000004"/>
    <n v="2873.09"/>
    <x v="347"/>
    <n v="354.48"/>
    <n v="538.04"/>
  </r>
  <r>
    <x v="348"/>
    <x v="348"/>
    <x v="0"/>
    <x v="348"/>
    <n v="1987.04"/>
    <n v="516.63040000000001"/>
    <n v="2838.57"/>
    <x v="348"/>
    <n v="334.38"/>
    <n v="517.15"/>
  </r>
  <r>
    <x v="349"/>
    <x v="349"/>
    <x v="0"/>
    <x v="349"/>
    <n v="1881.58"/>
    <n v="489.21080000000001"/>
    <n v="2755.24"/>
    <x v="349"/>
    <n v="325.58999999999997"/>
    <n v="548.07000000000005"/>
  </r>
  <r>
    <x v="350"/>
    <x v="350"/>
    <x v="0"/>
    <x v="350"/>
    <n v="2324.52"/>
    <n v="604.37520000000006"/>
    <n v="3325.41"/>
    <x v="350"/>
    <n v="410.45"/>
    <n v="590.44000000000005"/>
  </r>
  <r>
    <x v="351"/>
    <x v="351"/>
    <x v="0"/>
    <x v="351"/>
    <n v="2538.0500000000002"/>
    <n v="659.89300000000003"/>
    <n v="3640.13"/>
    <x v="351"/>
    <n v="438.68"/>
    <n v="663.4"/>
  </r>
  <r>
    <x v="352"/>
    <x v="352"/>
    <x v="1"/>
    <x v="352"/>
    <n v="1031.22"/>
    <n v="268.11720000000003"/>
    <n v="1512.84"/>
    <x v="352"/>
    <n v="211.67"/>
    <n v="269.95"/>
  </r>
  <r>
    <x v="353"/>
    <x v="353"/>
    <x v="0"/>
    <x v="353"/>
    <n v="1970.52"/>
    <n v="512.33519999999999"/>
    <n v="2816.91"/>
    <x v="353"/>
    <n v="338.83"/>
    <n v="507.56"/>
  </r>
  <r>
    <x v="354"/>
    <x v="354"/>
    <x v="0"/>
    <x v="354"/>
    <n v="2150.6799999999998"/>
    <n v="559.17679999999996"/>
    <n v="3108.87"/>
    <x v="354"/>
    <n v="374.85"/>
    <n v="583.34"/>
  </r>
  <r>
    <x v="355"/>
    <x v="355"/>
    <x v="0"/>
    <x v="355"/>
    <n v="2437.73"/>
    <n v="633.8098"/>
    <n v="3529.52"/>
    <x v="355"/>
    <n v="418.36"/>
    <n v="673.43"/>
  </r>
  <r>
    <x v="356"/>
    <x v="356"/>
    <x v="0"/>
    <x v="356"/>
    <n v="2635.35"/>
    <n v="685.19100000000003"/>
    <n v="3770.3"/>
    <x v="356"/>
    <n v="446.82"/>
    <n v="688.13"/>
  </r>
  <r>
    <x v="357"/>
    <x v="357"/>
    <x v="0"/>
    <x v="357"/>
    <n v="2757.31"/>
    <n v="716.90060000000005"/>
    <n v="3961.29"/>
    <x v="357"/>
    <n v="473.52"/>
    <n v="730.46"/>
  </r>
  <r>
    <x v="358"/>
    <x v="358"/>
    <x v="0"/>
    <x v="358"/>
    <n v="4416.6400000000003"/>
    <n v="1148.3264000000001"/>
    <n v="6426.81"/>
    <x v="358"/>
    <n v="734.23"/>
    <n v="1275.94"/>
  </r>
  <r>
    <x v="359"/>
    <x v="359"/>
    <x v="0"/>
    <x v="359"/>
    <n v="2136.16"/>
    <n v="555.40160000000003"/>
    <n v="3134.6"/>
    <x v="359"/>
    <n v="415.48"/>
    <n v="582.96"/>
  </r>
  <r>
    <x v="360"/>
    <x v="360"/>
    <x v="0"/>
    <x v="360"/>
    <n v="3807.9"/>
    <n v="990.05400000000009"/>
    <n v="5518.87"/>
    <x v="360"/>
    <n v="701.45"/>
    <n v="1009.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s v="24.12.2017"/>
    <x v="0"/>
    <x v="0"/>
    <d v="2017-12-24T00:00:00"/>
    <n v="1334.95"/>
    <n v="347.08700000000005"/>
    <n v="1903.82"/>
    <n v="494.9932"/>
    <n v="284.07"/>
    <n v="73.858199999999997"/>
    <n v="74.048000000000002"/>
    <n v="284.8"/>
  </r>
  <r>
    <s v="27.12.2017"/>
    <x v="1"/>
    <x v="0"/>
    <d v="2017-12-27T00:00:00"/>
    <n v="2154.04"/>
    <n v="560.05039999999997"/>
    <n v="2953.43"/>
    <n v="767.89179999999999"/>
    <n v="420.77"/>
    <n v="109.4002"/>
    <n v="98.441200000000009"/>
    <n v="378.62"/>
  </r>
  <r>
    <s v="28.12.2017"/>
    <x v="2"/>
    <x v="0"/>
    <d v="2017-12-28T00:00:00"/>
    <n v="2120.66"/>
    <n v="551.37159999999994"/>
    <n v="2914.02"/>
    <n v="757.64520000000005"/>
    <n v="397.22"/>
    <n v="103.27720000000001"/>
    <n v="102.99639999999999"/>
    <n v="396.14"/>
  </r>
  <r>
    <s v="29.12.2017"/>
    <x v="3"/>
    <x v="0"/>
    <d v="2017-12-29T00:00:00"/>
    <n v="2280.09"/>
    <n v="592.82340000000011"/>
    <n v="3152.23"/>
    <n v="819.57979999999998"/>
    <n v="409.6"/>
    <n v="106.49600000000001"/>
    <n v="120.2604"/>
    <n v="462.54"/>
  </r>
  <r>
    <s v="30.12.2017"/>
    <x v="4"/>
    <x v="0"/>
    <d v="2017-12-30T00:00:00"/>
    <n v="3463.87"/>
    <n v="900.60620000000006"/>
    <n v="4823.3599999999997"/>
    <n v="1254.0735999999999"/>
    <n v="629.44000000000005"/>
    <n v="163.65440000000001"/>
    <n v="189.81299999999999"/>
    <n v="730.05"/>
  </r>
  <r>
    <s v="31.12.2017"/>
    <x v="5"/>
    <x v="0"/>
    <d v="2017-12-31T00:00:00"/>
    <n v="1761.74"/>
    <n v="458.05240000000003"/>
    <n v="2561.25"/>
    <n v="665.92500000000007"/>
    <n v="404.21"/>
    <n v="105.0946"/>
    <n v="102.77800000000001"/>
    <n v="395.3"/>
  </r>
  <r>
    <s v="01.01.2018"/>
    <x v="6"/>
    <x v="1"/>
    <d v="2018-01-01T00:00:00"/>
    <n v="1217.9000000000001"/>
    <n v="316.65400000000005"/>
    <n v="1770.28"/>
    <n v="460.27280000000002"/>
    <n v="284.98"/>
    <n v="74.094800000000006"/>
    <n v="69.524000000000001"/>
    <n v="267.39999999999998"/>
  </r>
  <r>
    <s v="02.01.2018"/>
    <x v="7"/>
    <x v="0"/>
    <d v="2018-01-02T00:00:00"/>
    <n v="1994.54"/>
    <n v="518.58040000000005"/>
    <n v="2758.13"/>
    <n v="717.11380000000008"/>
    <n v="349.96"/>
    <n v="90.989599999999996"/>
    <n v="107.5438"/>
    <n v="413.63"/>
  </r>
  <r>
    <s v="03.01.2018"/>
    <x v="8"/>
    <x v="0"/>
    <d v="2018-01-03T00:00:00"/>
    <n v="2161.0700000000002"/>
    <n v="561.87820000000011"/>
    <n v="2972.24"/>
    <n v="772.78239999999994"/>
    <n v="371.92"/>
    <n v="96.699200000000005"/>
    <n v="114.205"/>
    <n v="439.25"/>
  </r>
  <r>
    <s v="04.01.2018"/>
    <x v="9"/>
    <x v="0"/>
    <d v="2018-01-04T00:00:00"/>
    <n v="1990.31"/>
    <n v="517.48059999999998"/>
    <n v="2705.36"/>
    <n v="703.39360000000011"/>
    <n v="346.3"/>
    <n v="90.038000000000011"/>
    <n v="95.875"/>
    <n v="368.75"/>
  </r>
  <r>
    <s v="05.01.2018"/>
    <x v="10"/>
    <x v="0"/>
    <d v="2018-01-05T00:00:00"/>
    <n v="3706.07"/>
    <n v="963.57820000000004"/>
    <n v="5086.59"/>
    <n v="1322.5134"/>
    <n v="604.85"/>
    <n v="157.26100000000002"/>
    <n v="201.67419999999998"/>
    <n v="775.67"/>
  </r>
  <r>
    <s v="06.01.2018"/>
    <x v="11"/>
    <x v="1"/>
    <d v="2018-01-06T00:00:00"/>
    <n v="1433.94"/>
    <n v="372.82440000000003"/>
    <n v="2096.9"/>
    <n v="545.19400000000007"/>
    <n v="312.47000000000003"/>
    <n v="81.242200000000011"/>
    <n v="91.127400000000009"/>
    <n v="350.49"/>
  </r>
  <r>
    <s v="07.01.2018"/>
    <x v="12"/>
    <x v="0"/>
    <d v="2018-01-07T00:00:00"/>
    <n v="1128.8699999999999"/>
    <n v="293.50619999999998"/>
    <n v="1547.66"/>
    <n v="402.39160000000004"/>
    <n v="226.34"/>
    <n v="58.848400000000005"/>
    <n v="50.036999999999999"/>
    <n v="192.45"/>
  </r>
  <r>
    <s v="08.01.2018"/>
    <x v="13"/>
    <x v="0"/>
    <d v="2018-01-08T00:00:00"/>
    <n v="2428.4299999999998"/>
    <n v="631.39179999999999"/>
    <n v="3268.87"/>
    <n v="849.90620000000001"/>
    <n v="426.95"/>
    <n v="111.00700000000001"/>
    <n v="107.5074"/>
    <n v="413.49"/>
  </r>
  <r>
    <s v="09.01.2018"/>
    <x v="14"/>
    <x v="0"/>
    <d v="2018-01-09T00:00:00"/>
    <n v="2204.73"/>
    <n v="573.22980000000007"/>
    <n v="3079.31"/>
    <n v="800.62059999999997"/>
    <n v="402.68"/>
    <n v="104.69680000000001"/>
    <n v="122.694"/>
    <n v="471.9"/>
  </r>
  <r>
    <s v="10.01.2018"/>
    <x v="15"/>
    <x v="0"/>
    <d v="2018-01-10T00:00:00"/>
    <n v="2429.8200000000002"/>
    <n v="631.75320000000011"/>
    <n v="3258.05"/>
    <n v="847.09300000000007"/>
    <n v="424.96"/>
    <n v="110.4896"/>
    <n v="104.8502"/>
    <n v="403.27"/>
  </r>
  <r>
    <s v="11.01.2018"/>
    <x v="16"/>
    <x v="0"/>
    <d v="2018-01-11T00:00:00"/>
    <n v="1944.37"/>
    <n v="505.53620000000001"/>
    <n v="2693.39"/>
    <n v="700.28139999999996"/>
    <n v="341.73"/>
    <n v="88.849800000000002"/>
    <n v="105.89540000000001"/>
    <n v="407.29"/>
  </r>
  <r>
    <s v="12.01.2018"/>
    <x v="17"/>
    <x v="0"/>
    <d v="2018-01-12T00:00:00"/>
    <n v="2548.0100000000002"/>
    <n v="662.48260000000005"/>
    <n v="3556.79"/>
    <n v="924.7654"/>
    <n v="463.95"/>
    <n v="120.627"/>
    <n v="141.65580000000003"/>
    <n v="544.83000000000004"/>
  </r>
  <r>
    <s v="13.01.2018"/>
    <x v="18"/>
    <x v="0"/>
    <d v="2018-01-13T00:00:00"/>
    <n v="2769.85"/>
    <n v="720.16099999999994"/>
    <n v="3879.42"/>
    <n v="1008.6492000000001"/>
    <n v="481.97"/>
    <n v="125.31220000000002"/>
    <n v="163.17600000000002"/>
    <n v="627.6"/>
  </r>
  <r>
    <s v="14.01.2018"/>
    <x v="19"/>
    <x v="0"/>
    <d v="2018-01-14T00:00:00"/>
    <n v="1402.86"/>
    <n v="364.74359999999996"/>
    <n v="1921.23"/>
    <n v="499.51980000000003"/>
    <n v="289.51"/>
    <n v="75.272599999999997"/>
    <n v="59.503600000000006"/>
    <n v="228.86"/>
  </r>
  <r>
    <s v="15.01.2018"/>
    <x v="20"/>
    <x v="0"/>
    <d v="2018-01-15T00:00:00"/>
    <n v="2404.1"/>
    <n v="625.06600000000003"/>
    <n v="2845.07"/>
    <n v="739.71820000000002"/>
    <n v="380.92"/>
    <n v="99.039200000000008"/>
    <n v="15.613"/>
    <n v="60.05"/>
  </r>
  <r>
    <s v="16.01.2018"/>
    <x v="21"/>
    <x v="0"/>
    <d v="2018-01-16T00:00:00"/>
    <n v="2259.8000000000002"/>
    <n v="587.54800000000012"/>
    <n v="2782.53"/>
    <n v="723.45780000000002"/>
    <n v="352.38"/>
    <n v="91.618800000000007"/>
    <n v="44.290999999999997"/>
    <n v="170.35"/>
  </r>
  <r>
    <s v="17.01.2018"/>
    <x v="22"/>
    <x v="0"/>
    <d v="2018-01-17T00:00:00"/>
    <n v="2365.23"/>
    <n v="614.95979999999997"/>
    <n v="3003.17"/>
    <n v="780.82420000000002"/>
    <n v="375.2"/>
    <n v="97.552000000000007"/>
    <n v="68.312400000000011"/>
    <n v="262.74"/>
  </r>
  <r>
    <s v="18.01.2018"/>
    <x v="23"/>
    <x v="0"/>
    <d v="2018-01-18T00:00:00"/>
    <n v="2717.3"/>
    <n v="706.49800000000005"/>
    <n v="3248.48"/>
    <n v="844.60480000000007"/>
    <n v="377.02"/>
    <n v="98.025199999999998"/>
    <n v="40.081600000000002"/>
    <n v="154.16"/>
  </r>
  <r>
    <s v="19.01.2018"/>
    <x v="24"/>
    <x v="0"/>
    <d v="2018-01-19T00:00:00"/>
    <n v="2632.54"/>
    <n v="684.46040000000005"/>
    <n v="3478.17"/>
    <n v="904.32420000000002"/>
    <n v="442.09"/>
    <n v="114.9434"/>
    <n v="104.92040000000001"/>
    <n v="403.54"/>
  </r>
  <r>
    <s v="20.01.2018"/>
    <x v="25"/>
    <x v="0"/>
    <d v="2018-01-20T00:00:00"/>
    <n v="2976.79"/>
    <n v="773.96540000000005"/>
    <n v="4017.92"/>
    <n v="1044.6592000000001"/>
    <n v="494.77"/>
    <n v="128.64019999999999"/>
    <n v="142.05360000000002"/>
    <n v="546.36"/>
  </r>
  <r>
    <s v="21.01.2018"/>
    <x v="26"/>
    <x v="0"/>
    <d v="2018-01-21T00:00:00"/>
    <n v="1130.02"/>
    <n v="293.80520000000001"/>
    <n v="1644.11"/>
    <n v="427.46859999999998"/>
    <n v="243"/>
    <n v="63.18"/>
    <n v="70.483399999999989"/>
    <n v="271.08999999999997"/>
  </r>
  <r>
    <s v="22.01.2018"/>
    <x v="27"/>
    <x v="0"/>
    <d v="2018-01-22T00:00:00"/>
    <n v="2488.23"/>
    <n v="646.93979999999999"/>
    <n v="2733.88"/>
    <n v="710.80880000000002"/>
    <n v="341.1"/>
    <n v="88.686000000000007"/>
    <n v="-24.817"/>
    <n v="-95.45"/>
  </r>
  <r>
    <s v="23.01.2018"/>
    <x v="28"/>
    <x v="0"/>
    <d v="2018-01-23T00:00:00"/>
    <n v="2087.14"/>
    <n v="542.65639999999996"/>
    <n v="2421.66"/>
    <n v="629.63159999999993"/>
    <n v="303.02"/>
    <n v="78.785200000000003"/>
    <n v="8.19"/>
    <n v="31.5"/>
  </r>
  <r>
    <s v="24.01.2018"/>
    <x v="29"/>
    <x v="0"/>
    <d v="2018-01-24T00:00:00"/>
    <n v="2462.2800000000002"/>
    <n v="640.19280000000003"/>
    <n v="3146.68"/>
    <n v="818.13679999999999"/>
    <n v="411.8"/>
    <n v="107.06800000000001"/>
    <n v="70.876000000000005"/>
    <n v="272.60000000000002"/>
  </r>
  <r>
    <s v="25.01.2018"/>
    <x v="30"/>
    <x v="0"/>
    <d v="2018-01-25T00:00:00"/>
    <n v="2210.85"/>
    <n v="574.82100000000003"/>
    <n v="2678.28"/>
    <n v="696.35280000000012"/>
    <n v="331.15"/>
    <n v="86.099000000000004"/>
    <n v="35.4328"/>
    <n v="136.28"/>
  </r>
  <r>
    <s v="26.01.2018"/>
    <x v="31"/>
    <x v="0"/>
    <d v="2018-01-26T00:00:00"/>
    <n v="2482.9"/>
    <n v="645.55400000000009"/>
    <n v="3253.28"/>
    <n v="845.85280000000012"/>
    <n v="397.47"/>
    <n v="103.34220000000001"/>
    <n v="96.956600000000009"/>
    <n v="372.91"/>
  </r>
  <r>
    <s v="27.01.2018"/>
    <x v="32"/>
    <x v="0"/>
    <d v="2018-01-27T00:00:00"/>
    <n v="2712.46"/>
    <n v="705.2396"/>
    <n v="3668"/>
    <n v="953.68000000000006"/>
    <n v="481.43"/>
    <n v="125.1718"/>
    <n v="123.26860000000001"/>
    <n v="474.11"/>
  </r>
  <r>
    <s v="28.01.2018"/>
    <x v="33"/>
    <x v="0"/>
    <d v="2018-01-28T00:00:00"/>
    <n v="1019.12"/>
    <n v="264.97120000000001"/>
    <n v="1454.72"/>
    <n v="378.22720000000004"/>
    <n v="215.69"/>
    <n v="56.0794"/>
    <n v="57.176600000000001"/>
    <n v="219.91"/>
  </r>
  <r>
    <s v="29.01.2018"/>
    <x v="34"/>
    <x v="0"/>
    <d v="2018-01-29T00:00:00"/>
    <n v="2528.64"/>
    <n v="657.44640000000004"/>
    <n v="2721.08"/>
    <n v="707.48080000000004"/>
    <n v="347.44"/>
    <n v="90.334400000000002"/>
    <n v="-40.300000000000004"/>
    <n v="-155"/>
  </r>
  <r>
    <s v="30.01.2018"/>
    <x v="35"/>
    <x v="0"/>
    <d v="2018-01-30T00:00:00"/>
    <n v="1871.75"/>
    <n v="486.65500000000003"/>
    <n v="2545.89"/>
    <n v="661.93139999999994"/>
    <n v="332.56"/>
    <n v="86.465600000000009"/>
    <n v="88.8108"/>
    <n v="341.58"/>
  </r>
  <r>
    <s v="31.01.2018"/>
    <x v="36"/>
    <x v="0"/>
    <d v="2018-01-31T00:00:00"/>
    <n v="2335.7399999999998"/>
    <n v="607.29239999999993"/>
    <n v="3002.04"/>
    <n v="780.53039999999999"/>
    <n v="373.34"/>
    <n v="97.068399999999997"/>
    <n v="76.169600000000003"/>
    <n v="292.95999999999998"/>
  </r>
  <r>
    <s v="01.02.2018"/>
    <x v="37"/>
    <x v="0"/>
    <d v="2018-02-01T00:00:00"/>
    <n v="2257.2600000000002"/>
    <n v="586.88760000000002"/>
    <n v="2725.32"/>
    <n v="708.58320000000003"/>
    <n v="326.08999999999997"/>
    <n v="84.7834"/>
    <n v="36.912199999999999"/>
    <n v="141.97"/>
  </r>
  <r>
    <s v="02.02.2018"/>
    <x v="38"/>
    <x v="0"/>
    <d v="2018-02-02T00:00:00"/>
    <n v="2299.2399999999998"/>
    <n v="597.80239999999992"/>
    <n v="3096.93"/>
    <n v="805.20179999999993"/>
    <n v="408.39"/>
    <n v="106.1814"/>
    <n v="101.218"/>
    <n v="389.3"/>
  </r>
  <r>
    <s v="03.02.2018"/>
    <x v="39"/>
    <x v="0"/>
    <d v="2018-02-03T00:00:00"/>
    <n v="3155.6"/>
    <n v="820.45600000000002"/>
    <n v="4287.6499999999996"/>
    <n v="1114.789"/>
    <n v="535.86"/>
    <n v="139.3236"/>
    <n v="155.00940000000003"/>
    <n v="596.19000000000005"/>
  </r>
  <r>
    <s v="04.02.2018"/>
    <x v="40"/>
    <x v="0"/>
    <d v="2018-02-04T00:00:00"/>
    <n v="1065.1600000000001"/>
    <n v="276.94160000000005"/>
    <n v="1460.04"/>
    <n v="379.61040000000003"/>
    <n v="208.98"/>
    <n v="54.334800000000001"/>
    <n v="48.334000000000003"/>
    <n v="185.9"/>
  </r>
  <r>
    <s v="05.02.2018"/>
    <x v="41"/>
    <x v="0"/>
    <d v="2018-02-05T00:00:00"/>
    <n v="2384.4699999999998"/>
    <n v="619.96219999999994"/>
    <n v="2725.3"/>
    <n v="708.57800000000009"/>
    <n v="333.47"/>
    <n v="86.702200000000005"/>
    <n v="1.9136000000000002"/>
    <n v="7.36"/>
  </r>
  <r>
    <s v="06.02.2018"/>
    <x v="42"/>
    <x v="0"/>
    <d v="2018-02-06T00:00:00"/>
    <n v="1992.72"/>
    <n v="518.10720000000003"/>
    <n v="2513.54"/>
    <n v="653.5204"/>
    <n v="326.83"/>
    <n v="84.975799999999992"/>
    <n v="50.437400000000004"/>
    <n v="193.99"/>
  </r>
  <r>
    <s v="07.02.2018"/>
    <x v="43"/>
    <x v="0"/>
    <d v="2018-02-07T00:00:00"/>
    <n v="2092.75"/>
    <n v="544.11500000000001"/>
    <n v="2756.85"/>
    <n v="716.78099999999995"/>
    <n v="337.68"/>
    <n v="87.796800000000005"/>
    <n v="84.869200000000006"/>
    <n v="326.42"/>
  </r>
  <r>
    <s v="08.02.2018"/>
    <x v="44"/>
    <x v="0"/>
    <d v="2018-02-08T00:00:00"/>
    <n v="2832.77"/>
    <n v="736.52020000000005"/>
    <n v="3363.98"/>
    <n v="874.63480000000004"/>
    <n v="429.53"/>
    <n v="111.67779999999999"/>
    <n v="26.436800000000002"/>
    <n v="101.68"/>
  </r>
  <r>
    <s v="09.02.2018"/>
    <x v="45"/>
    <x v="0"/>
    <d v="2018-02-09T00:00:00"/>
    <n v="2460.1"/>
    <n v="639.62599999999998"/>
    <n v="3123.62"/>
    <n v="812.14120000000003"/>
    <n v="392.87"/>
    <n v="102.14620000000001"/>
    <n v="70.369"/>
    <n v="270.64999999999998"/>
  </r>
  <r>
    <s v="10.02.2018"/>
    <x v="46"/>
    <x v="0"/>
    <d v="2018-02-10T00:00:00"/>
    <n v="2919.11"/>
    <n v="758.96860000000004"/>
    <n v="3963"/>
    <n v="1030.3800000000001"/>
    <n v="500.29"/>
    <n v="130.0754"/>
    <n v="141.33600000000001"/>
    <n v="543.6"/>
  </r>
  <r>
    <s v="11.02.2018"/>
    <x v="47"/>
    <x v="0"/>
    <d v="2018-02-11T00:00:00"/>
    <n v="1217.8800000000001"/>
    <n v="316.64880000000005"/>
    <n v="1757.54"/>
    <n v="456.96039999999999"/>
    <n v="263.27"/>
    <n v="68.450199999999995"/>
    <n v="71.861400000000003"/>
    <n v="276.39"/>
  </r>
  <r>
    <s v="12.02.2018"/>
    <x v="48"/>
    <x v="0"/>
    <d v="2018-02-12T00:00:00"/>
    <n v="2382.23"/>
    <n v="619.37980000000005"/>
    <n v="2793.07"/>
    <n v="726.19820000000004"/>
    <n v="352.18"/>
    <n v="91.566800000000001"/>
    <n v="15.2516"/>
    <n v="58.66"/>
  </r>
  <r>
    <s v="13.02.2018"/>
    <x v="49"/>
    <x v="0"/>
    <d v="2018-02-13T00:00:00"/>
    <n v="2391.0700000000002"/>
    <n v="621.67820000000006"/>
    <n v="3198.37"/>
    <n v="831.57619999999997"/>
    <n v="385.23"/>
    <n v="100.1598"/>
    <n v="109.73820000000001"/>
    <n v="422.07"/>
  </r>
  <r>
    <s v="14.02.2018"/>
    <x v="50"/>
    <x v="0"/>
    <d v="2018-02-14T00:00:00"/>
    <n v="2436.9899999999998"/>
    <n v="633.61739999999998"/>
    <n v="3157.78"/>
    <n v="821.02280000000007"/>
    <n v="379.23"/>
    <n v="98.599800000000002"/>
    <n v="88.805599999999998"/>
    <n v="341.56"/>
  </r>
  <r>
    <s v="15.02.2018"/>
    <x v="51"/>
    <x v="0"/>
    <d v="2018-02-15T00:00:00"/>
    <n v="2365.59"/>
    <n v="615.05340000000001"/>
    <n v="3083.64"/>
    <n v="801.74639999999999"/>
    <n v="398.11"/>
    <n v="103.5086"/>
    <n v="83.184399999999997"/>
    <n v="319.94"/>
  </r>
  <r>
    <s v="16.02.2018"/>
    <x v="52"/>
    <x v="0"/>
    <d v="2018-02-16T00:00:00"/>
    <n v="2407.98"/>
    <n v="626.07479999999998"/>
    <n v="3147.8"/>
    <n v="818.42800000000011"/>
    <n v="403.36"/>
    <n v="104.87360000000001"/>
    <n v="87.479599999999991"/>
    <n v="336.46"/>
  </r>
  <r>
    <s v="17.02.2018"/>
    <x v="53"/>
    <x v="0"/>
    <d v="2018-02-17T00:00:00"/>
    <n v="2788.49"/>
    <n v="725.00739999999996"/>
    <n v="4043.71"/>
    <n v="1051.3646000000001"/>
    <n v="531.36"/>
    <n v="138.15360000000001"/>
    <n v="188.20360000000002"/>
    <n v="723.86"/>
  </r>
  <r>
    <s v="18.02.2018"/>
    <x v="54"/>
    <x v="0"/>
    <d v="2018-02-18T00:00:00"/>
    <n v="1140.7"/>
    <n v="296.58199999999999"/>
    <n v="1612.03"/>
    <n v="419.12779999999998"/>
    <n v="236.95"/>
    <n v="61.606999999999999"/>
    <n v="60.938800000000001"/>
    <n v="234.38"/>
  </r>
  <r>
    <s v="19.02.2018"/>
    <x v="55"/>
    <x v="0"/>
    <d v="2018-02-19T00:00:00"/>
    <n v="2523.98"/>
    <n v="656.23480000000006"/>
    <n v="2940.65"/>
    <n v="764.56900000000007"/>
    <n v="382.95"/>
    <n v="99.567000000000007"/>
    <n v="8.7672000000000008"/>
    <n v="33.72"/>
  </r>
  <r>
    <s v="20.02.2018"/>
    <x v="56"/>
    <x v="0"/>
    <d v="2018-02-20T00:00:00"/>
    <n v="2360.56"/>
    <n v="613.74559999999997"/>
    <n v="3014.4"/>
    <n v="783.74400000000003"/>
    <n v="386.98"/>
    <n v="100.6148"/>
    <n v="69.383600000000001"/>
    <n v="266.86"/>
  </r>
  <r>
    <s v="21.02.2018"/>
    <x v="57"/>
    <x v="0"/>
    <d v="2018-02-21T00:00:00"/>
    <n v="2230.1799999999998"/>
    <n v="579.84680000000003"/>
    <n v="3005.01"/>
    <n v="781.3026000000001"/>
    <n v="393.89"/>
    <n v="102.4114"/>
    <n v="99.044399999999996"/>
    <n v="380.94"/>
  </r>
  <r>
    <s v="22.02.2018"/>
    <x v="58"/>
    <x v="0"/>
    <d v="2018-02-22T00:00:00"/>
    <n v="2416.2600000000002"/>
    <n v="628.22760000000005"/>
    <n v="3055.68"/>
    <n v="794.47680000000003"/>
    <n v="374.93"/>
    <n v="97.481800000000007"/>
    <n v="68.767400000000009"/>
    <n v="264.49"/>
  </r>
  <r>
    <s v="23.02.2018"/>
    <x v="59"/>
    <x v="0"/>
    <d v="2018-02-23T00:00:00"/>
    <n v="2401.7800000000002"/>
    <n v="624.46280000000013"/>
    <n v="3497.33"/>
    <n v="909.30579999999998"/>
    <n v="463.11"/>
    <n v="120.40860000000001"/>
    <n v="164.43440000000001"/>
    <n v="632.44000000000005"/>
  </r>
  <r>
    <s v="24.02.2018"/>
    <x v="60"/>
    <x v="0"/>
    <d v="2018-02-24T00:00:00"/>
    <n v="2656.48"/>
    <n v="690.6848"/>
    <n v="3842.31"/>
    <n v="999.00060000000008"/>
    <n v="480.25"/>
    <n v="124.86500000000001"/>
    <n v="183.45080000000002"/>
    <n v="705.58"/>
  </r>
  <r>
    <s v="25.02.2018"/>
    <x v="61"/>
    <x v="0"/>
    <d v="2018-02-25T00:00:00"/>
    <n v="1134.22"/>
    <n v="294.8972"/>
    <n v="1665.57"/>
    <n v="433.04820000000001"/>
    <n v="232.1"/>
    <n v="60.346000000000004"/>
    <n v="77.805000000000007"/>
    <n v="299.25"/>
  </r>
  <r>
    <s v="26.02.2018"/>
    <x v="62"/>
    <x v="0"/>
    <d v="2018-02-26T00:00:00"/>
    <n v="2083.39"/>
    <n v="541.68139999999994"/>
    <n v="2973.1"/>
    <n v="773.00599999999997"/>
    <n v="357.4"/>
    <n v="92.923999999999992"/>
    <n v="138.4006"/>
    <n v="532.30999999999995"/>
  </r>
  <r>
    <s v="27.02.2018"/>
    <x v="63"/>
    <x v="0"/>
    <d v="2018-02-27T00:00:00"/>
    <n v="1830.62"/>
    <n v="475.96119999999996"/>
    <n v="2637.33"/>
    <n v="685.70579999999995"/>
    <n v="335.05"/>
    <n v="87.113"/>
    <n v="122.63160000000001"/>
    <n v="471.66"/>
  </r>
  <r>
    <s v="28.02.2018"/>
    <x v="64"/>
    <x v="0"/>
    <d v="2018-02-28T00:00:00"/>
    <n v="1933.29"/>
    <n v="502.65539999999999"/>
    <n v="2786.81"/>
    <n v="724.57060000000001"/>
    <n v="347.72"/>
    <n v="90.407200000000003"/>
    <n v="131.50800000000001"/>
    <n v="505.8"/>
  </r>
  <r>
    <s v="01.03.2018"/>
    <x v="65"/>
    <x v="0"/>
    <d v="2018-03-01T00:00:00"/>
    <n v="1852.25"/>
    <n v="481.58500000000004"/>
    <n v="2680.46"/>
    <n v="696.91960000000006"/>
    <n v="338.66"/>
    <n v="88.051600000000008"/>
    <n v="127.283"/>
    <n v="489.55"/>
  </r>
  <r>
    <s v="02.03.2018"/>
    <x v="66"/>
    <x v="0"/>
    <d v="2018-03-02T00:00:00"/>
    <n v="1989.99"/>
    <n v="517.39740000000006"/>
    <n v="2887.8"/>
    <n v="750.82800000000009"/>
    <n v="344"/>
    <n v="89.44"/>
    <n v="143.9906"/>
    <n v="553.80999999999995"/>
  </r>
  <r>
    <s v="03.03.2018"/>
    <x v="67"/>
    <x v="0"/>
    <d v="2018-03-03T00:00:00"/>
    <n v="2472.9699999999998"/>
    <n v="642.97219999999993"/>
    <n v="3567.05"/>
    <n v="927.43300000000011"/>
    <n v="423.36"/>
    <n v="110.07360000000001"/>
    <n v="174.38720000000001"/>
    <n v="670.72"/>
  </r>
  <r>
    <s v="04.03.2018"/>
    <x v="68"/>
    <x v="0"/>
    <d v="2018-03-04T00:00:00"/>
    <n v="1199.01"/>
    <n v="311.74259999999998"/>
    <n v="1753.97"/>
    <n v="456.03220000000005"/>
    <n v="245.9"/>
    <n v="63.934000000000005"/>
    <n v="80.35560000000001"/>
    <n v="309.06"/>
  </r>
  <r>
    <s v="05.03.2018"/>
    <x v="69"/>
    <x v="0"/>
    <d v="2018-03-05T00:00:00"/>
    <n v="1902.65"/>
    <n v="494.68900000000002"/>
    <n v="2746"/>
    <n v="713.96"/>
    <n v="346.18"/>
    <n v="90.006799999999998"/>
    <n v="129.26420000000002"/>
    <n v="497.17"/>
  </r>
  <r>
    <s v="06.03.2018"/>
    <x v="70"/>
    <x v="0"/>
    <d v="2018-03-06T00:00:00"/>
    <n v="1834.64"/>
    <n v="477.00640000000004"/>
    <n v="2619.29"/>
    <n v="681.0154"/>
    <n v="345.02"/>
    <n v="89.705200000000005"/>
    <n v="114.30380000000001"/>
    <n v="439.63"/>
  </r>
  <r>
    <s v="07.03.2018"/>
    <x v="71"/>
    <x v="0"/>
    <d v="2018-03-07T00:00:00"/>
    <n v="1957.29"/>
    <n v="508.8954"/>
    <n v="2820.88"/>
    <n v="733.42880000000002"/>
    <n v="360.8"/>
    <n v="93.808000000000007"/>
    <n v="130.72540000000001"/>
    <n v="502.79"/>
  </r>
  <r>
    <s v="08.03.2018"/>
    <x v="72"/>
    <x v="0"/>
    <d v="2018-03-08T00:00:00"/>
    <n v="2083.1"/>
    <n v="541.60599999999999"/>
    <n v="3000.42"/>
    <n v="780.1092000000001"/>
    <n v="411.94"/>
    <n v="107.1044"/>
    <n v="131.39879999999999"/>
    <n v="505.38"/>
  </r>
  <r>
    <s v="09.03.2018"/>
    <x v="73"/>
    <x v="0"/>
    <d v="2018-03-09T00:00:00"/>
    <n v="2175.9899999999998"/>
    <n v="565.75739999999996"/>
    <n v="3096.25"/>
    <n v="805.02499999999998"/>
    <n v="417.75"/>
    <n v="108.61500000000001"/>
    <n v="130.65260000000001"/>
    <n v="502.51"/>
  </r>
  <r>
    <s v="10.03.2018"/>
    <x v="74"/>
    <x v="0"/>
    <d v="2018-03-10T00:00:00"/>
    <n v="2781.1"/>
    <n v="723.08600000000001"/>
    <n v="4022.61"/>
    <n v="1045.8786"/>
    <n v="517.5"/>
    <n v="134.55000000000001"/>
    <n v="188.24260000000001"/>
    <n v="724.01"/>
  </r>
  <r>
    <s v="11.03.2018"/>
    <x v="75"/>
    <x v="1"/>
    <d v="2018-03-11T00:00:00"/>
    <n v="2873.67"/>
    <n v="747.15420000000006"/>
    <n v="4304.7299999999996"/>
    <n v="1119.2297999999998"/>
    <n v="663.86"/>
    <n v="172.6036"/>
    <n v="199.47200000000001"/>
    <n v="767.2"/>
  </r>
  <r>
    <s v="12.03.2018"/>
    <x v="76"/>
    <x v="0"/>
    <d v="2018-03-12T00:00:00"/>
    <n v="1753.89"/>
    <n v="456.01140000000004"/>
    <n v="2513.36"/>
    <n v="653.47360000000003"/>
    <n v="313.81"/>
    <n v="81.590600000000009"/>
    <n v="115.87160000000002"/>
    <n v="445.66"/>
  </r>
  <r>
    <s v="13.03.2018"/>
    <x v="77"/>
    <x v="0"/>
    <d v="2018-03-13T00:00:00"/>
    <n v="1966.78"/>
    <n v="511.36279999999999"/>
    <n v="2840.93"/>
    <n v="738.64179999999999"/>
    <n v="350.43"/>
    <n v="91.111800000000002"/>
    <n v="136.16720000000001"/>
    <n v="523.72"/>
  </r>
  <r>
    <s v="14.03.2018"/>
    <x v="78"/>
    <x v="0"/>
    <d v="2018-03-14T00:00:00"/>
    <n v="1672.88"/>
    <n v="434.94880000000006"/>
    <n v="2407.96"/>
    <n v="626.06960000000004"/>
    <n v="306.12"/>
    <n v="79.591200000000001"/>
    <n v="111.5296"/>
    <n v="428.96"/>
  </r>
  <r>
    <s v="15.03.2018"/>
    <x v="79"/>
    <x v="0"/>
    <d v="2018-03-15T00:00:00"/>
    <n v="1843.19"/>
    <n v="479.22940000000006"/>
    <n v="2690.64"/>
    <n v="699.56640000000004"/>
    <n v="343.96"/>
    <n v="89.429599999999994"/>
    <n v="130.9074"/>
    <n v="503.49"/>
  </r>
  <r>
    <s v="16.03.2018"/>
    <x v="80"/>
    <x v="0"/>
    <d v="2018-03-16T00:00:00"/>
    <n v="2229.4499999999998"/>
    <n v="579.65699999999993"/>
    <n v="3254.54"/>
    <n v="846.18039999999996"/>
    <n v="405.22"/>
    <n v="105.35720000000001"/>
    <n v="161.1662"/>
    <n v="619.87"/>
  </r>
  <r>
    <s v="17.03.2018"/>
    <x v="81"/>
    <x v="0"/>
    <d v="2018-03-17T00:00:00"/>
    <n v="2674.75"/>
    <n v="695.43500000000006"/>
    <n v="3825.54"/>
    <n v="994.6404"/>
    <n v="452.47"/>
    <n v="117.64220000000002"/>
    <n v="181.56320000000002"/>
    <n v="698.32"/>
  </r>
  <r>
    <s v="18.03.2018"/>
    <x v="82"/>
    <x v="1"/>
    <d v="2018-03-18T00:00:00"/>
    <n v="1482.25"/>
    <n v="385.38499999999999"/>
    <n v="2196.4499999999998"/>
    <n v="571.077"/>
    <n v="316.97000000000003"/>
    <n v="82.412200000000013"/>
    <n v="103.27980000000001"/>
    <n v="397.23"/>
  </r>
  <r>
    <s v="19.03.2018"/>
    <x v="83"/>
    <x v="0"/>
    <d v="2018-03-19T00:00:00"/>
    <n v="2077.63"/>
    <n v="540.18380000000002"/>
    <n v="2995.92"/>
    <n v="778.93920000000003"/>
    <n v="361.06"/>
    <n v="93.875600000000006"/>
    <n v="144.87980000000002"/>
    <n v="557.23"/>
  </r>
  <r>
    <s v="20.03.2018"/>
    <x v="84"/>
    <x v="0"/>
    <d v="2018-03-20T00:00:00"/>
    <n v="2123.9499999999998"/>
    <n v="552.22699999999998"/>
    <n v="3056.16"/>
    <n v="794.60159999999996"/>
    <n v="392.57"/>
    <n v="102.0682"/>
    <n v="140.3064"/>
    <n v="539.64"/>
  </r>
  <r>
    <s v="21.03.2018"/>
    <x v="85"/>
    <x v="0"/>
    <d v="2018-03-21T00:00:00"/>
    <n v="2083.35"/>
    <n v="541.67100000000005"/>
    <n v="3049.4"/>
    <n v="792.84400000000005"/>
    <n v="392.63"/>
    <n v="102.0838"/>
    <n v="149.08920000000001"/>
    <n v="573.41999999999996"/>
  </r>
  <r>
    <s v="22.03.2018"/>
    <x v="86"/>
    <x v="0"/>
    <d v="2018-03-22T00:00:00"/>
    <n v="1949.37"/>
    <n v="506.83619999999996"/>
    <n v="2750.17"/>
    <n v="715.04420000000005"/>
    <n v="338.77"/>
    <n v="88.080200000000005"/>
    <n v="120.12779999999999"/>
    <n v="462.03"/>
  </r>
  <r>
    <s v="23.03.2018"/>
    <x v="87"/>
    <x v="0"/>
    <d v="2018-03-23T00:00:00"/>
    <n v="2382.71"/>
    <n v="619.50459999999998"/>
    <n v="3447.65"/>
    <n v="896.38900000000001"/>
    <n v="459.3"/>
    <n v="119.41800000000001"/>
    <n v="157.46639999999999"/>
    <n v="605.64"/>
  </r>
  <r>
    <s v="24.03.2018"/>
    <x v="88"/>
    <x v="0"/>
    <d v="2018-03-24T00:00:00"/>
    <n v="2587.33"/>
    <n v="672.70579999999995"/>
    <n v="3756.3"/>
    <n v="976.63800000000003"/>
    <n v="486.41"/>
    <n v="126.46660000000001"/>
    <n v="177.46559999999999"/>
    <n v="682.56"/>
  </r>
  <r>
    <s v="25.03.2018"/>
    <x v="89"/>
    <x v="0"/>
    <d v="2018-03-25T00:00:00"/>
    <n v="949.74"/>
    <n v="246.9324"/>
    <n v="1397.6"/>
    <n v="363.37599999999998"/>
    <n v="213.55"/>
    <n v="55.523000000000003"/>
    <n v="60.9206"/>
    <n v="234.31"/>
  </r>
  <r>
    <s v="26.03.2018"/>
    <x v="90"/>
    <x v="0"/>
    <d v="2018-03-26T00:00:00"/>
    <n v="2129.86"/>
    <n v="553.7636"/>
    <n v="3030.32"/>
    <n v="787.8832000000001"/>
    <n v="373.33"/>
    <n v="97.065799999999996"/>
    <n v="137.0538"/>
    <n v="527.13"/>
  </r>
  <r>
    <s v="27.03.2018"/>
    <x v="91"/>
    <x v="0"/>
    <d v="2018-03-27T00:00:00"/>
    <n v="2439.08"/>
    <n v="634.16079999999999"/>
    <n v="3507.32"/>
    <n v="911.90320000000008"/>
    <n v="436.87"/>
    <n v="113.58620000000001"/>
    <n v="164.15620000000001"/>
    <n v="631.37"/>
  </r>
  <r>
    <s v="28.03.2018"/>
    <x v="92"/>
    <x v="0"/>
    <d v="2018-03-28T00:00:00"/>
    <n v="2505.3000000000002"/>
    <n v="651.37800000000004"/>
    <n v="3576.26"/>
    <n v="929.82760000000007"/>
    <n v="449.42"/>
    <n v="116.84920000000001"/>
    <n v="161.60040000000001"/>
    <n v="621.54"/>
  </r>
  <r>
    <s v="29.03.2018"/>
    <x v="93"/>
    <x v="0"/>
    <d v="2018-03-29T00:00:00"/>
    <n v="3629.22"/>
    <n v="943.59719999999993"/>
    <n v="5273.42"/>
    <n v="1371.0892000000001"/>
    <n v="694.12"/>
    <n v="180.47120000000001"/>
    <n v="247.02080000000001"/>
    <n v="950.08"/>
  </r>
  <r>
    <s v="30.03.2018"/>
    <x v="94"/>
    <x v="0"/>
    <d v="2018-03-30T00:00:00"/>
    <n v="3690.63"/>
    <n v="959.56380000000001"/>
    <n v="5353.31"/>
    <n v="1391.8606000000002"/>
    <n v="678.08"/>
    <n v="176.30080000000001"/>
    <n v="255.99600000000001"/>
    <n v="984.6"/>
  </r>
  <r>
    <s v="31.03.2018"/>
    <x v="95"/>
    <x v="0"/>
    <d v="2018-03-31T00:00:00"/>
    <n v="3769.29"/>
    <n v="980.0154"/>
    <n v="5340.24"/>
    <n v="1388.4623999999999"/>
    <n v="673.78"/>
    <n v="175.18279999999999"/>
    <n v="233.26419999999999"/>
    <n v="897.17"/>
  </r>
  <r>
    <s v="03.04.2018"/>
    <x v="96"/>
    <x v="0"/>
    <d v="2018-04-03T00:00:00"/>
    <n v="2123.69"/>
    <n v="552.15940000000001"/>
    <n v="2968.66"/>
    <n v="771.85159999999996"/>
    <n v="424.76"/>
    <n v="110.4376"/>
    <n v="109.2546"/>
    <n v="420.21"/>
  </r>
  <r>
    <s v="04.04.2018"/>
    <x v="97"/>
    <x v="0"/>
    <d v="2018-04-04T00:00:00"/>
    <n v="2011.55"/>
    <n v="523.00300000000004"/>
    <n v="2909.58"/>
    <n v="756.49080000000004"/>
    <n v="400.87"/>
    <n v="104.22620000000001"/>
    <n v="129.26160000000002"/>
    <n v="497.16"/>
  </r>
  <r>
    <s v="05.04.2018"/>
    <x v="98"/>
    <x v="0"/>
    <d v="2018-04-05T00:00:00"/>
    <n v="1968.16"/>
    <n v="511.72160000000002"/>
    <n v="2736.23"/>
    <n v="711.41980000000001"/>
    <n v="356.65"/>
    <n v="92.728999999999999"/>
    <n v="106.9692"/>
    <n v="411.42"/>
  </r>
  <r>
    <s v="06.04.2018"/>
    <x v="99"/>
    <x v="0"/>
    <d v="2018-04-06T00:00:00"/>
    <n v="2183.61"/>
    <n v="567.73860000000002"/>
    <n v="3116.66"/>
    <n v="810.33159999999998"/>
    <n v="423.58"/>
    <n v="110.13079999999999"/>
    <n v="132.46220000000002"/>
    <n v="509.47"/>
  </r>
  <r>
    <s v="07.04.2018"/>
    <x v="100"/>
    <x v="0"/>
    <d v="2018-04-07T00:00:00"/>
    <n v="2677.37"/>
    <n v="696.11620000000005"/>
    <n v="3834.9"/>
    <n v="997.07400000000007"/>
    <n v="467.35"/>
    <n v="121.51100000000001"/>
    <n v="179.4468"/>
    <n v="690.18"/>
  </r>
  <r>
    <s v="08.04.2018"/>
    <x v="101"/>
    <x v="1"/>
    <d v="2018-04-08T00:00:00"/>
    <n v="1722.98"/>
    <n v="447.97480000000002"/>
    <n v="2540.19"/>
    <n v="660.44940000000008"/>
    <n v="380.46"/>
    <n v="98.919600000000003"/>
    <n v="113.55500000000001"/>
    <n v="436.75"/>
  </r>
  <r>
    <s v="09.04.2018"/>
    <x v="102"/>
    <x v="0"/>
    <d v="2018-04-09T00:00:00"/>
    <n v="2055.83"/>
    <n v="534.51580000000001"/>
    <n v="2957.19"/>
    <n v="768.86940000000004"/>
    <n v="373.24"/>
    <n v="97.042400000000001"/>
    <n v="137.31120000000001"/>
    <n v="528.12"/>
  </r>
  <r>
    <s v="10.04.2018"/>
    <x v="103"/>
    <x v="0"/>
    <d v="2018-04-10T00:00:00"/>
    <n v="2283.48"/>
    <n v="593.70479999999998"/>
    <n v="3274.03"/>
    <n v="851.2478000000001"/>
    <n v="432.55"/>
    <n v="112.46300000000001"/>
    <n v="145.08000000000001"/>
    <n v="558"/>
  </r>
  <r>
    <s v="11.04.2018"/>
    <x v="104"/>
    <x v="0"/>
    <d v="2018-04-11T00:00:00"/>
    <n v="2032.95"/>
    <n v="528.56700000000001"/>
    <n v="2950.7"/>
    <n v="767.18200000000002"/>
    <n v="393.85"/>
    <n v="102.40100000000001"/>
    <n v="136.214"/>
    <n v="523.9"/>
  </r>
  <r>
    <s v="12.04.2018"/>
    <x v="105"/>
    <x v="0"/>
    <d v="2018-04-12T00:00:00"/>
    <n v="2169.3200000000002"/>
    <n v="564.02320000000009"/>
    <n v="3141.08"/>
    <n v="816.68079999999998"/>
    <n v="401.66"/>
    <n v="104.4316"/>
    <n v="148.226"/>
    <n v="570.1"/>
  </r>
  <r>
    <s v="13.04.2018"/>
    <x v="106"/>
    <x v="0"/>
    <d v="2018-04-13T00:00:00"/>
    <n v="2550.92"/>
    <n v="663.2392000000001"/>
    <n v="3711.75"/>
    <n v="965.05500000000006"/>
    <n v="488.61"/>
    <n v="127.0386"/>
    <n v="174.77720000000002"/>
    <n v="672.22"/>
  </r>
  <r>
    <s v="14.04.2018"/>
    <x v="107"/>
    <x v="0"/>
    <d v="2018-04-14T00:00:00"/>
    <n v="2833.32"/>
    <n v="736.66320000000007"/>
    <n v="4035.74"/>
    <n v="1049.2924"/>
    <n v="494.99"/>
    <n v="128.69740000000002"/>
    <n v="183.93179999999998"/>
    <n v="707.43"/>
  </r>
  <r>
    <s v="15.04.2018"/>
    <x v="108"/>
    <x v="1"/>
    <d v="2018-04-15T00:00:00"/>
    <n v="1961"/>
    <n v="509.86"/>
    <n v="2891.27"/>
    <n v="751.73019999999997"/>
    <n v="394.3"/>
    <n v="102.518"/>
    <n v="139.35220000000001"/>
    <n v="535.97"/>
  </r>
  <r>
    <s v="16.04.2018"/>
    <x v="109"/>
    <x v="0"/>
    <d v="2018-04-16T00:00:00"/>
    <n v="2197.41"/>
    <n v="571.32659999999998"/>
    <n v="3179.02"/>
    <n v="826.54520000000002"/>
    <n v="405.11"/>
    <n v="105.32860000000001"/>
    <n v="149.89000000000001"/>
    <n v="576.5"/>
  </r>
  <r>
    <s v="17.04.2018"/>
    <x v="110"/>
    <x v="0"/>
    <d v="2018-04-17T00:00:00"/>
    <n v="1997.59"/>
    <n v="519.37339999999995"/>
    <n v="2881.29"/>
    <n v="749.1354"/>
    <n v="389.67"/>
    <n v="101.31420000000001"/>
    <n v="128.4478"/>
    <n v="494.03"/>
  </r>
  <r>
    <s v="18.04.2018"/>
    <x v="111"/>
    <x v="0"/>
    <d v="2018-04-18T00:00:00"/>
    <n v="2286.7199999999998"/>
    <n v="594.54719999999998"/>
    <n v="3311.25"/>
    <n v="860.92500000000007"/>
    <n v="445.38"/>
    <n v="115.7988"/>
    <n v="150.57900000000001"/>
    <n v="579.15"/>
  </r>
  <r>
    <s v="19.04.2018"/>
    <x v="112"/>
    <x v="0"/>
    <d v="2018-04-19T00:00:00"/>
    <n v="2075.3000000000002"/>
    <n v="539.57800000000009"/>
    <n v="3017.22"/>
    <n v="784.47719999999993"/>
    <n v="394.3"/>
    <n v="102.518"/>
    <n v="142.38120000000001"/>
    <n v="547.62"/>
  </r>
  <r>
    <s v="20.04.2018"/>
    <x v="113"/>
    <x v="0"/>
    <d v="2018-04-20T00:00:00"/>
    <n v="2715.7"/>
    <n v="706.08199999999999"/>
    <n v="3970.38"/>
    <n v="1032.2988"/>
    <n v="535.44000000000005"/>
    <n v="139.21440000000001"/>
    <n v="187.00240000000002"/>
    <n v="719.24"/>
  </r>
  <r>
    <s v="21.04.2018"/>
    <x v="114"/>
    <x v="0"/>
    <d v="2018-04-21T00:00:00"/>
    <n v="3363.06"/>
    <n v="874.39560000000006"/>
    <n v="4816.6499999999996"/>
    <n v="1252.329"/>
    <n v="642.36"/>
    <n v="167.0136"/>
    <n v="210.91980000000001"/>
    <n v="811.23"/>
  </r>
  <r>
    <s v="22.04.2018"/>
    <x v="115"/>
    <x v="1"/>
    <d v="2018-04-22T00:00:00"/>
    <n v="1992.81"/>
    <n v="518.13059999999996"/>
    <n v="2994.49"/>
    <n v="778.56740000000002"/>
    <n v="446.6"/>
    <n v="116.11600000000001"/>
    <n v="144.32080000000002"/>
    <n v="555.08000000000004"/>
  </r>
  <r>
    <s v="23.04.2018"/>
    <x v="116"/>
    <x v="0"/>
    <d v="2018-04-23T00:00:00"/>
    <n v="2289.79"/>
    <n v="595.34540000000004"/>
    <n v="3235.58"/>
    <n v="841.25080000000003"/>
    <n v="415.31"/>
    <n v="107.98060000000001"/>
    <n v="137.9248"/>
    <n v="530.48"/>
  </r>
  <r>
    <s v="24.04.2018"/>
    <x v="117"/>
    <x v="0"/>
    <d v="2018-04-24T00:00:00"/>
    <n v="2068.6799999999998"/>
    <n v="537.85680000000002"/>
    <n v="2937.94"/>
    <n v="763.86440000000005"/>
    <n v="397.76"/>
    <n v="103.41760000000001"/>
    <n v="122.59"/>
    <n v="471.5"/>
  </r>
  <r>
    <s v="25.04.2018"/>
    <x v="118"/>
    <x v="0"/>
    <d v="2018-04-25T00:00:00"/>
    <n v="2115.0500000000002"/>
    <n v="549.91300000000001"/>
    <n v="2994.38"/>
    <n v="778.53880000000004"/>
    <n v="393.94"/>
    <n v="102.42440000000001"/>
    <n v="126.20140000000001"/>
    <n v="485.39"/>
  </r>
  <r>
    <s v="26.04.2018"/>
    <x v="119"/>
    <x v="0"/>
    <d v="2018-04-26T00:00:00"/>
    <n v="3767.15"/>
    <n v="979.45900000000006"/>
    <n v="5400.46"/>
    <n v="1404.1196"/>
    <n v="685.2"/>
    <n v="178.15200000000002"/>
    <n v="246.5086"/>
    <n v="948.11"/>
  </r>
  <r>
    <s v="27.04.2018"/>
    <x v="120"/>
    <x v="0"/>
    <d v="2018-04-27T00:00:00"/>
    <n v="2672.15"/>
    <n v="694.75900000000001"/>
    <n v="3787.22"/>
    <n v="984.67719999999997"/>
    <n v="476.32"/>
    <n v="123.8432"/>
    <n v="166.07500000000002"/>
    <n v="638.75"/>
  </r>
  <r>
    <s v="28.04.2018"/>
    <x v="121"/>
    <x v="0"/>
    <d v="2018-04-28T00:00:00"/>
    <n v="3235.62"/>
    <n v="841.26120000000003"/>
    <n v="4628.8500000000004"/>
    <n v="1203.5010000000002"/>
    <n v="557.39"/>
    <n v="144.92140000000001"/>
    <n v="217.31840000000003"/>
    <n v="835.84"/>
  </r>
  <r>
    <s v="29.04.2018"/>
    <x v="122"/>
    <x v="0"/>
    <d v="2018-04-29T00:00:00"/>
    <n v="1496.1"/>
    <n v="388.98599999999999"/>
    <n v="2176.83"/>
    <n v="565.97580000000005"/>
    <n v="325.45999999999998"/>
    <n v="84.619599999999991"/>
    <n v="92.370199999999997"/>
    <n v="355.27"/>
  </r>
  <r>
    <s v="30.04.2018"/>
    <x v="123"/>
    <x v="0"/>
    <d v="2018-04-30T00:00:00"/>
    <n v="3366.93"/>
    <n v="875.40179999999998"/>
    <n v="4780.18"/>
    <n v="1242.8468"/>
    <n v="571.15"/>
    <n v="148.499"/>
    <n v="218.94600000000003"/>
    <n v="842.1"/>
  </r>
  <r>
    <s v="01.05.2018"/>
    <x v="124"/>
    <x v="1"/>
    <d v="2018-05-01T00:00:00"/>
    <n v="2316.85"/>
    <n v="602.38099999999997"/>
    <n v="3406.41"/>
    <n v="885.66660000000002"/>
    <n v="504.35"/>
    <n v="131.131"/>
    <n v="152.15460000000002"/>
    <n v="585.21"/>
  </r>
  <r>
    <s v="02.05.2018"/>
    <x v="125"/>
    <x v="0"/>
    <d v="2018-05-02T00:00:00"/>
    <n v="3463.29"/>
    <n v="900.45540000000005"/>
    <n v="4897.1499999999996"/>
    <n v="1273.259"/>
    <n v="619.42999999999995"/>
    <n v="161.05179999999999"/>
    <n v="211.7518"/>
    <n v="814.43"/>
  </r>
  <r>
    <s v="03.05.2018"/>
    <x v="126"/>
    <x v="1"/>
    <d v="2018-05-03T00:00:00"/>
    <n v="1966.32"/>
    <n v="511.2432"/>
    <n v="2915.78"/>
    <n v="758.10280000000012"/>
    <n v="407.25"/>
    <n v="105.88500000000001"/>
    <n v="140.97460000000001"/>
    <n v="542.21"/>
  </r>
  <r>
    <s v="04.05.2018"/>
    <x v="127"/>
    <x v="0"/>
    <d v="2018-05-04T00:00:00"/>
    <n v="2937.05"/>
    <n v="763.63300000000004"/>
    <n v="4145.83"/>
    <n v="1077.9158"/>
    <n v="542.54999999999995"/>
    <n v="141.06299999999999"/>
    <n v="173.21980000000002"/>
    <n v="666.23"/>
  </r>
  <r>
    <s v="05.05.2018"/>
    <x v="128"/>
    <x v="0"/>
    <d v="2018-05-05T00:00:00"/>
    <n v="3317.53"/>
    <n v="862.55780000000004"/>
    <n v="4840.66"/>
    <n v="1258.5716"/>
    <n v="652.96"/>
    <n v="169.76960000000003"/>
    <n v="226.24420000000001"/>
    <n v="870.17"/>
  </r>
  <r>
    <s v="06.05.2018"/>
    <x v="129"/>
    <x v="0"/>
    <d v="2018-05-06T00:00:00"/>
    <n v="1537.54"/>
    <n v="399.7604"/>
    <n v="2237.83"/>
    <n v="581.83579999999995"/>
    <n v="324.5"/>
    <n v="84.37"/>
    <n v="97.705400000000012"/>
    <n v="375.79"/>
  </r>
  <r>
    <s v="07.05.2018"/>
    <x v="130"/>
    <x v="0"/>
    <d v="2018-05-07T00:00:00"/>
    <n v="2572.63"/>
    <n v="668.88380000000006"/>
    <n v="3659.54"/>
    <n v="951.48040000000003"/>
    <n v="445.78"/>
    <n v="115.9028"/>
    <n v="166.69380000000001"/>
    <n v="641.13"/>
  </r>
  <r>
    <s v="08.05.2018"/>
    <x v="131"/>
    <x v="0"/>
    <d v="2018-05-08T00:00:00"/>
    <n v="2445.5700000000002"/>
    <n v="635.84820000000002"/>
    <n v="3448.15"/>
    <n v="896.51900000000001"/>
    <n v="416.21"/>
    <n v="108.2146"/>
    <n v="152.4562"/>
    <n v="586.37"/>
  </r>
  <r>
    <s v="09.05.2018"/>
    <x v="132"/>
    <x v="0"/>
    <d v="2018-05-09T00:00:00"/>
    <n v="2334.5300000000002"/>
    <n v="606.97780000000012"/>
    <n v="3332.45"/>
    <n v="866.43700000000001"/>
    <n v="423.85"/>
    <n v="110.20100000000001"/>
    <n v="149.25820000000002"/>
    <n v="574.07000000000005"/>
  </r>
  <r>
    <s v="10.05.2018"/>
    <x v="133"/>
    <x v="0"/>
    <d v="2018-05-10T00:00:00"/>
    <n v="2672.22"/>
    <n v="694.77719999999999"/>
    <n v="3880.65"/>
    <n v="1008.9690000000001"/>
    <n v="482.63"/>
    <n v="125.4838"/>
    <n v="188.708"/>
    <n v="725.8"/>
  </r>
  <r>
    <s v="11.05.2018"/>
    <x v="134"/>
    <x v="0"/>
    <d v="2018-05-11T00:00:00"/>
    <n v="2817.14"/>
    <n v="732.45640000000003"/>
    <n v="4081.17"/>
    <n v="1061.1042"/>
    <n v="520.39"/>
    <n v="135.3014"/>
    <n v="193.34640000000002"/>
    <n v="743.64"/>
  </r>
  <r>
    <s v="12.05.2018"/>
    <x v="135"/>
    <x v="0"/>
    <d v="2018-05-12T00:00:00"/>
    <n v="3509.02"/>
    <n v="912.34519999999998"/>
    <n v="5110.99"/>
    <n v="1328.8574000000001"/>
    <n v="623.07000000000005"/>
    <n v="161.99820000000003"/>
    <n v="254.51400000000001"/>
    <n v="978.9"/>
  </r>
  <r>
    <s v="13.05.2018"/>
    <x v="136"/>
    <x v="1"/>
    <d v="2018-05-13T00:00:00"/>
    <n v="2527.79"/>
    <n v="657.22540000000004"/>
    <n v="3749.23"/>
    <n v="974.7998"/>
    <n v="526.23"/>
    <n v="136.81980000000001"/>
    <n v="180.75460000000001"/>
    <n v="695.21"/>
  </r>
  <r>
    <s v="14.05.2018"/>
    <x v="137"/>
    <x v="0"/>
    <d v="2018-05-14T00:00:00"/>
    <n v="2452.13"/>
    <n v="637.55380000000002"/>
    <n v="3495.13"/>
    <n v="908.73380000000009"/>
    <n v="452.34"/>
    <n v="117.6084"/>
    <n v="153.57159999999999"/>
    <n v="590.66"/>
  </r>
  <r>
    <s v="15.05.2018"/>
    <x v="138"/>
    <x v="0"/>
    <d v="2018-05-15T00:00:00"/>
    <n v="2572.7199999999998"/>
    <n v="668.90719999999999"/>
    <n v="3600.05"/>
    <n v="936.01300000000003"/>
    <n v="448.35"/>
    <n v="116.57100000000001"/>
    <n v="150.53480000000002"/>
    <n v="578.98"/>
  </r>
  <r>
    <s v="16.05.2018"/>
    <x v="139"/>
    <x v="0"/>
    <d v="2018-05-16T00:00:00"/>
    <n v="2134.15"/>
    <n v="554.87900000000002"/>
    <n v="3057.95"/>
    <n v="795.06700000000001"/>
    <n v="388.67"/>
    <n v="101.05420000000001"/>
    <n v="139.13380000000001"/>
    <n v="535.13"/>
  </r>
  <r>
    <s v="17.05.2018"/>
    <x v="140"/>
    <x v="0"/>
    <d v="2018-05-17T00:00:00"/>
    <n v="2206.2600000000002"/>
    <n v="573.62760000000003"/>
    <n v="3136.34"/>
    <n v="815.44840000000011"/>
    <n v="368.16"/>
    <n v="95.721600000000009"/>
    <n v="146.0992"/>
    <n v="561.91999999999996"/>
  </r>
  <r>
    <s v="18.05.2018"/>
    <x v="141"/>
    <x v="0"/>
    <d v="2018-05-18T00:00:00"/>
    <n v="2796.9"/>
    <n v="727.19400000000007"/>
    <n v="3972.59"/>
    <n v="1032.8734000000002"/>
    <n v="506.36"/>
    <n v="131.65360000000001"/>
    <n v="174.0258"/>
    <n v="669.33"/>
  </r>
  <r>
    <s v="19.05.2018"/>
    <x v="142"/>
    <x v="0"/>
    <d v="2018-05-19T00:00:00"/>
    <n v="3171.72"/>
    <n v="824.6472"/>
    <n v="4592.7"/>
    <n v="1194.1020000000001"/>
    <n v="593.77"/>
    <n v="154.3802"/>
    <n v="215.0746"/>
    <n v="827.21"/>
  </r>
  <r>
    <s v="20.05.2018"/>
    <x v="143"/>
    <x v="1"/>
    <d v="2018-05-20T00:00:00"/>
    <n v="1924.62"/>
    <n v="500.40120000000002"/>
    <n v="2846.19"/>
    <n v="740.00940000000003"/>
    <n v="414.54"/>
    <n v="107.78040000000001"/>
    <n v="131.8278"/>
    <n v="507.03"/>
  </r>
  <r>
    <s v="21.05.2018"/>
    <x v="144"/>
    <x v="0"/>
    <d v="2018-05-21T00:00:00"/>
    <n v="2155.06"/>
    <n v="560.31560000000002"/>
    <n v="3066.76"/>
    <n v="797.35760000000005"/>
    <n v="369.2"/>
    <n v="95.992000000000004"/>
    <n v="141.05000000000001"/>
    <n v="542.5"/>
  </r>
  <r>
    <s v="22.05.2018"/>
    <x v="145"/>
    <x v="0"/>
    <d v="2018-05-22T00:00:00"/>
    <n v="2279.34"/>
    <n v="592.62840000000006"/>
    <n v="3247.53"/>
    <n v="844.35780000000011"/>
    <n v="389.74"/>
    <n v="101.33240000000001"/>
    <n v="150.39700000000002"/>
    <n v="578.45000000000005"/>
  </r>
  <r>
    <s v="23.05.2018"/>
    <x v="146"/>
    <x v="0"/>
    <d v="2018-05-23T00:00:00"/>
    <n v="2243.79"/>
    <n v="583.3854"/>
    <n v="3224.31"/>
    <n v="838.32060000000001"/>
    <n v="392.65"/>
    <n v="102.089"/>
    <n v="152.84620000000001"/>
    <n v="587.87"/>
  </r>
  <r>
    <s v="24.05.2018"/>
    <x v="147"/>
    <x v="0"/>
    <d v="2018-05-24T00:00:00"/>
    <n v="2374.4"/>
    <n v="617.34400000000005"/>
    <n v="3546.75"/>
    <n v="922.15500000000009"/>
    <n v="426.2"/>
    <n v="110.812"/>
    <n v="193.999"/>
    <n v="746.15"/>
  </r>
  <r>
    <s v="25.05.2018"/>
    <x v="148"/>
    <x v="0"/>
    <d v="2018-05-25T00:00:00"/>
    <n v="3176.8"/>
    <n v="825.96800000000007"/>
    <n v="4594.62"/>
    <n v="1194.6012000000001"/>
    <n v="601.71"/>
    <n v="156.44460000000001"/>
    <n v="212.18860000000001"/>
    <n v="816.11"/>
  </r>
  <r>
    <s v="26.05.2018"/>
    <x v="149"/>
    <x v="0"/>
    <d v="2018-05-26T00:00:00"/>
    <n v="3668.88"/>
    <n v="953.90880000000004"/>
    <n v="5376.94"/>
    <n v="1398.0044"/>
    <n v="676.28"/>
    <n v="175.83279999999999"/>
    <n v="268.26280000000003"/>
    <n v="1031.78"/>
  </r>
  <r>
    <s v="27.05.2018"/>
    <x v="150"/>
    <x v="0"/>
    <d v="2018-05-27T00:00:00"/>
    <n v="1661.09"/>
    <n v="431.88339999999999"/>
    <n v="2481.94"/>
    <n v="645.30439999999999"/>
    <n v="340.8"/>
    <n v="88.608000000000004"/>
    <n v="124.813"/>
    <n v="480.05"/>
  </r>
  <r>
    <s v="28.05.2018"/>
    <x v="151"/>
    <x v="0"/>
    <d v="2018-05-28T00:00:00"/>
    <n v="2304.9699999999998"/>
    <n v="599.29219999999998"/>
    <n v="3343.22"/>
    <n v="869.23720000000003"/>
    <n v="403.57"/>
    <n v="104.9282"/>
    <n v="165.01679999999999"/>
    <n v="634.67999999999995"/>
  </r>
  <r>
    <s v="29.05.2018"/>
    <x v="152"/>
    <x v="0"/>
    <d v="2018-05-29T00:00:00"/>
    <n v="2309.83"/>
    <n v="600.55579999999998"/>
    <n v="3363.99"/>
    <n v="874.63739999999996"/>
    <n v="395.26"/>
    <n v="102.7676"/>
    <n v="171.31399999999999"/>
    <n v="658.9"/>
  </r>
  <r>
    <s v="30.05.2018"/>
    <x v="153"/>
    <x v="0"/>
    <d v="2018-05-30T00:00:00"/>
    <n v="3299.84"/>
    <n v="857.9584000000001"/>
    <n v="4816.34"/>
    <n v="1252.2484000000002"/>
    <n v="565.64"/>
    <n v="147.06639999999999"/>
    <n v="247.2236"/>
    <n v="950.86"/>
  </r>
  <r>
    <s v="31.05.2018"/>
    <x v="154"/>
    <x v="1"/>
    <d v="2018-05-31T00:00:00"/>
    <n v="763.98"/>
    <n v="198.63480000000001"/>
    <n v="1156.74"/>
    <n v="300.75240000000002"/>
    <n v="161.04"/>
    <n v="41.870399999999997"/>
    <n v="60.247199999999999"/>
    <n v="231.72"/>
  </r>
  <r>
    <s v="01.06.2018"/>
    <x v="155"/>
    <x v="0"/>
    <d v="2018-06-01T00:00:00"/>
    <n v="2931.78"/>
    <n v="762.26280000000008"/>
    <n v="4242.5"/>
    <n v="1103.05"/>
    <n v="536.59"/>
    <n v="139.51340000000002"/>
    <n v="201.27379999999999"/>
    <n v="774.13"/>
  </r>
  <r>
    <s v="02.06.2018"/>
    <x v="156"/>
    <x v="0"/>
    <d v="2018-06-02T00:00:00"/>
    <n v="3151.48"/>
    <n v="819.38480000000004"/>
    <n v="4620.12"/>
    <n v="1201.2311999999999"/>
    <n v="590.84"/>
    <n v="153.61840000000001"/>
    <n v="228.22800000000001"/>
    <n v="877.8"/>
  </r>
  <r>
    <s v="03.06.2018"/>
    <x v="157"/>
    <x v="0"/>
    <d v="2018-06-03T00:00:00"/>
    <n v="1739.99"/>
    <n v="452.3974"/>
    <n v="2593.42"/>
    <n v="674.28920000000005"/>
    <n v="375.01"/>
    <n v="97.502600000000001"/>
    <n v="124.3892"/>
    <n v="478.42"/>
  </r>
  <r>
    <s v="04.06.2018"/>
    <x v="158"/>
    <x v="0"/>
    <d v="2018-06-04T00:00:00"/>
    <n v="2610.38"/>
    <n v="678.69880000000001"/>
    <n v="3765.55"/>
    <n v="979.04300000000012"/>
    <n v="452.13"/>
    <n v="117.55380000000001"/>
    <n v="182.79040000000001"/>
    <n v="703.04"/>
  </r>
  <r>
    <s v="05.06.2018"/>
    <x v="159"/>
    <x v="0"/>
    <d v="2018-06-05T00:00:00"/>
    <n v="2456.6799999999998"/>
    <n v="638.73680000000002"/>
    <n v="3460.19"/>
    <n v="899.64940000000001"/>
    <n v="406.81"/>
    <n v="105.7706"/>
    <n v="155.14200000000002"/>
    <n v="596.70000000000005"/>
  </r>
  <r>
    <s v="06.06.2018"/>
    <x v="160"/>
    <x v="0"/>
    <d v="2018-06-06T00:00:00"/>
    <n v="2346.8000000000002"/>
    <n v="610.16800000000012"/>
    <n v="3385.85"/>
    <n v="880.32100000000003"/>
    <n v="416.78"/>
    <n v="108.36279999999999"/>
    <n v="161.7902"/>
    <n v="622.27"/>
  </r>
  <r>
    <s v="07.06.2018"/>
    <x v="161"/>
    <x v="0"/>
    <d v="2018-06-07T00:00:00"/>
    <n v="2499.38"/>
    <n v="649.83880000000011"/>
    <n v="3604.16"/>
    <n v="937.08159999999998"/>
    <n v="440.65"/>
    <n v="114.569"/>
    <n v="172.6738"/>
    <n v="664.13"/>
  </r>
  <r>
    <s v="08.06.2018"/>
    <x v="162"/>
    <x v="0"/>
    <d v="2018-06-08T00:00:00"/>
    <n v="3227.08"/>
    <n v="839.04079999999999"/>
    <n v="4675.58"/>
    <n v="1215.6508000000001"/>
    <n v="619.82000000000005"/>
    <n v="161.15320000000003"/>
    <n v="215.45679999999999"/>
    <n v="828.68"/>
  </r>
  <r>
    <s v="09.06.2018"/>
    <x v="163"/>
    <x v="0"/>
    <d v="2018-06-09T00:00:00"/>
    <n v="3600.32"/>
    <n v="936.08320000000003"/>
    <n v="5262.52"/>
    <n v="1368.2552000000001"/>
    <n v="674.14"/>
    <n v="175.2764"/>
    <n v="256.8956"/>
    <n v="988.06"/>
  </r>
  <r>
    <s v="10.06.2018"/>
    <x v="164"/>
    <x v="1"/>
    <d v="2018-06-10T00:00:00"/>
    <n v="3390.38"/>
    <n v="881.49880000000007"/>
    <n v="5130.45"/>
    <n v="1333.9169999999999"/>
    <n v="726.15"/>
    <n v="188.79900000000001"/>
    <n v="263.61919999999998"/>
    <n v="1013.92"/>
  </r>
  <r>
    <s v="11.06.2018"/>
    <x v="165"/>
    <x v="0"/>
    <d v="2018-06-11T00:00:00"/>
    <n v="2471.04"/>
    <n v="642.47040000000004"/>
    <n v="3539.22"/>
    <n v="920.19719999999995"/>
    <n v="433.73"/>
    <n v="112.7698"/>
    <n v="164.95700000000002"/>
    <n v="634.45000000000005"/>
  </r>
  <r>
    <s v="12.06.2018"/>
    <x v="166"/>
    <x v="0"/>
    <d v="2018-06-12T00:00:00"/>
    <n v="2602.16"/>
    <n v="676.5616"/>
    <n v="3711.85"/>
    <n v="965.08100000000002"/>
    <n v="470.8"/>
    <n v="122.408"/>
    <n v="166.1114"/>
    <n v="638.89"/>
  </r>
  <r>
    <s v="13.06.2018"/>
    <x v="167"/>
    <x v="0"/>
    <d v="2018-06-13T00:00:00"/>
    <n v="2053.6999999999998"/>
    <n v="533.96199999999999"/>
    <n v="2965.53"/>
    <n v="771.03780000000006"/>
    <n v="358.07"/>
    <n v="93.098200000000006"/>
    <n v="143.9776"/>
    <n v="553.76"/>
  </r>
  <r>
    <s v="14.06.2018"/>
    <x v="168"/>
    <x v="0"/>
    <d v="2018-06-14T00:00:00"/>
    <n v="2130.8000000000002"/>
    <n v="554.00800000000004"/>
    <n v="3119.54"/>
    <n v="811.08040000000005"/>
    <n v="382.58"/>
    <n v="99.470799999999997"/>
    <n v="157.60159999999999"/>
    <n v="606.16"/>
  </r>
  <r>
    <s v="15.06.2018"/>
    <x v="169"/>
    <x v="0"/>
    <d v="2018-06-15T00:00:00"/>
    <n v="2771.93"/>
    <n v="720.70179999999993"/>
    <n v="4103.49"/>
    <n v="1066.9074000000001"/>
    <n v="523.66"/>
    <n v="136.1516"/>
    <n v="210.054"/>
    <n v="807.9"/>
  </r>
  <r>
    <s v="16.06.2018"/>
    <x v="170"/>
    <x v="0"/>
    <d v="2018-06-16T00:00:00"/>
    <n v="2945.48"/>
    <n v="765.82479999999998"/>
    <n v="4229.3900000000003"/>
    <n v="1099.6414000000002"/>
    <n v="512.19000000000005"/>
    <n v="133.16940000000002"/>
    <n v="200.64720000000003"/>
    <n v="771.72"/>
  </r>
  <r>
    <s v="17.06.2018"/>
    <x v="171"/>
    <x v="1"/>
    <d v="2018-06-17T00:00:00"/>
    <n v="2095.73"/>
    <n v="544.88980000000004"/>
    <n v="3160.66"/>
    <n v="821.77160000000003"/>
    <n v="441.86"/>
    <n v="114.8836"/>
    <n v="161.99820000000003"/>
    <n v="623.07000000000005"/>
  </r>
  <r>
    <s v="18.06.2018"/>
    <x v="172"/>
    <x v="0"/>
    <d v="2018-06-18T00:00:00"/>
    <n v="2272.0100000000002"/>
    <n v="590.72260000000006"/>
    <n v="3341.68"/>
    <n v="868.83680000000004"/>
    <n v="403.27"/>
    <n v="104.8502"/>
    <n v="173.26400000000001"/>
    <n v="666.4"/>
  </r>
  <r>
    <s v="19.06.2018"/>
    <x v="173"/>
    <x v="0"/>
    <d v="2018-06-19T00:00:00"/>
    <n v="2458.85"/>
    <n v="639.30100000000004"/>
    <n v="3623.95"/>
    <n v="942.22699999999998"/>
    <n v="486.51"/>
    <n v="126.4926"/>
    <n v="176.43340000000001"/>
    <n v="678.59"/>
  </r>
  <r>
    <s v="20.06.2018"/>
    <x v="174"/>
    <x v="0"/>
    <d v="2018-06-20T00:00:00"/>
    <n v="2385.4299999999998"/>
    <n v="620.21179999999993"/>
    <n v="3526"/>
    <n v="916.76"/>
    <n v="456.41"/>
    <n v="118.66660000000002"/>
    <n v="177.88159999999999"/>
    <n v="684.16"/>
  </r>
  <r>
    <s v="21.06.2018"/>
    <x v="175"/>
    <x v="0"/>
    <d v="2018-06-21T00:00:00"/>
    <n v="2363.67"/>
    <n v="614.55420000000004"/>
    <n v="3451.19"/>
    <n v="897.3094000000001"/>
    <n v="435.07"/>
    <n v="113.1182"/>
    <n v="169.63700000000003"/>
    <n v="652.45000000000005"/>
  </r>
  <r>
    <s v="22.06.2018"/>
    <x v="176"/>
    <x v="0"/>
    <d v="2018-06-22T00:00:00"/>
    <n v="2325.17"/>
    <n v="604.54420000000005"/>
    <n v="3381.43"/>
    <n v="879.17179999999996"/>
    <n v="434.98"/>
    <n v="113.09480000000001"/>
    <n v="161.53280000000001"/>
    <n v="621.28"/>
  </r>
  <r>
    <s v="23.06.2018"/>
    <x v="177"/>
    <x v="0"/>
    <d v="2018-06-23T00:00:00"/>
    <n v="2858.51"/>
    <n v="743.21260000000007"/>
    <n v="4217.88"/>
    <n v="1096.6488000000002"/>
    <n v="518.44000000000005"/>
    <n v="134.79440000000002"/>
    <n v="218.64179999999999"/>
    <n v="840.93"/>
  </r>
  <r>
    <s v="24.06.2018"/>
    <x v="178"/>
    <x v="0"/>
    <d v="2018-06-24T00:00:00"/>
    <n v="1514.97"/>
    <n v="393.8922"/>
    <n v="2174.69"/>
    <n v="565.4194"/>
    <n v="300.67"/>
    <n v="78.174200000000013"/>
    <n v="93.353000000000009"/>
    <n v="359.05"/>
  </r>
  <r>
    <s v="25.06.2018"/>
    <x v="179"/>
    <x v="0"/>
    <d v="2018-06-25T00:00:00"/>
    <n v="1967.53"/>
    <n v="511.55779999999999"/>
    <n v="2854.01"/>
    <n v="742.04260000000011"/>
    <n v="354.29"/>
    <n v="92.115400000000008"/>
    <n v="138.36940000000001"/>
    <n v="532.19000000000005"/>
  </r>
  <r>
    <s v="26.06.2018"/>
    <x v="180"/>
    <x v="0"/>
    <d v="2018-06-26T00:00:00"/>
    <n v="2086.9899999999998"/>
    <n v="542.61739999999998"/>
    <n v="2974.26"/>
    <n v="773.30760000000009"/>
    <n v="380.03"/>
    <n v="98.8078"/>
    <n v="131.88240000000002"/>
    <n v="507.24"/>
  </r>
  <r>
    <s v="27.06.2018"/>
    <x v="181"/>
    <x v="0"/>
    <d v="2018-06-27T00:00:00"/>
    <n v="1922.46"/>
    <n v="499.83960000000002"/>
    <n v="2815.55"/>
    <n v="732.04300000000012"/>
    <n v="370.95"/>
    <n v="96.447000000000003"/>
    <n v="135.75640000000001"/>
    <n v="522.14"/>
  </r>
  <r>
    <s v="28.06.2018"/>
    <x v="182"/>
    <x v="0"/>
    <d v="2018-06-28T00:00:00"/>
    <n v="2209.21"/>
    <n v="574.39460000000008"/>
    <n v="3193.45"/>
    <n v="830.29700000000003"/>
    <n v="399.98"/>
    <n v="103.99480000000001"/>
    <n v="151.9076"/>
    <n v="584.26"/>
  </r>
  <r>
    <s v="29.06.2018"/>
    <x v="183"/>
    <x v="0"/>
    <d v="2018-06-29T00:00:00"/>
    <n v="2515.12"/>
    <n v="653.93119999999999"/>
    <n v="3643.1"/>
    <n v="947.20600000000002"/>
    <n v="487.49"/>
    <n v="126.74740000000001"/>
    <n v="166.5274"/>
    <n v="640.49"/>
  </r>
  <r>
    <s v="30.06.2018"/>
    <x v="184"/>
    <x v="0"/>
    <d v="2018-06-30T00:00:00"/>
    <n v="2621.42"/>
    <n v="681.56920000000002"/>
    <n v="3828.72"/>
    <n v="995.46719999999993"/>
    <n v="451.25"/>
    <n v="117.325"/>
    <n v="196.57300000000001"/>
    <n v="756.05"/>
  </r>
  <r>
    <s v="01.07.2018"/>
    <x v="185"/>
    <x v="0"/>
    <d v="2018-07-01T00:00:00"/>
    <n v="1746.11"/>
    <n v="453.98859999999996"/>
    <n v="2535.69"/>
    <n v="659.27940000000001"/>
    <n v="357.06"/>
    <n v="92.835599999999999"/>
    <n v="112.4552"/>
    <n v="432.52"/>
  </r>
  <r>
    <s v="02.07.2018"/>
    <x v="186"/>
    <x v="0"/>
    <d v="2018-07-02T00:00:00"/>
    <n v="2060.12"/>
    <n v="535.63120000000004"/>
    <n v="2987.92"/>
    <n v="776.8592000000001"/>
    <n v="376.25"/>
    <n v="97.825000000000003"/>
    <n v="143.40299999999999"/>
    <n v="551.54999999999995"/>
  </r>
  <r>
    <s v="03.07.2018"/>
    <x v="187"/>
    <x v="0"/>
    <d v="2018-07-03T00:00:00"/>
    <n v="2428.4899999999998"/>
    <n v="631.40739999999994"/>
    <n v="3521.41"/>
    <n v="915.56659999999999"/>
    <n v="448.23"/>
    <n v="116.53980000000001"/>
    <n v="167.61940000000001"/>
    <n v="644.69000000000005"/>
  </r>
  <r>
    <s v="04.07.2018"/>
    <x v="188"/>
    <x v="0"/>
    <d v="2018-07-04T00:00:00"/>
    <n v="2272.81"/>
    <n v="590.93060000000003"/>
    <n v="3361.07"/>
    <n v="873.87820000000011"/>
    <n v="420.52"/>
    <n v="109.3352"/>
    <n v="173.61240000000001"/>
    <n v="667.74"/>
  </r>
  <r>
    <s v="05.07.2018"/>
    <x v="189"/>
    <x v="0"/>
    <d v="2018-07-05T00:00:00"/>
    <n v="2421.16"/>
    <n v="629.50159999999994"/>
    <n v="3551.39"/>
    <n v="923.3614"/>
    <n v="447.86"/>
    <n v="116.4436"/>
    <n v="177.4162"/>
    <n v="682.37"/>
  </r>
  <r>
    <s v="06.07.2018"/>
    <x v="190"/>
    <x v="0"/>
    <d v="2018-07-06T00:00:00"/>
    <n v="3551.66"/>
    <n v="923.4316"/>
    <n v="5121.74"/>
    <n v="1331.6523999999999"/>
    <n v="697.61"/>
    <n v="181.37860000000001"/>
    <n v="226.84220000000002"/>
    <n v="872.47"/>
  </r>
  <r>
    <s v="07.07.2018"/>
    <x v="191"/>
    <x v="0"/>
    <d v="2018-07-07T00:00:00"/>
    <n v="2675.52"/>
    <n v="695.63520000000005"/>
    <n v="3839"/>
    <n v="998.14"/>
    <n v="447.68"/>
    <n v="116.3968"/>
    <n v="186.108"/>
    <n v="715.8"/>
  </r>
  <r>
    <s v="08.07.2018"/>
    <x v="192"/>
    <x v="1"/>
    <d v="2018-07-08T00:00:00"/>
    <n v="2734.41"/>
    <n v="710.94659999999999"/>
    <n v="4074.55"/>
    <n v="1059.383"/>
    <n v="573.91"/>
    <n v="149.2166"/>
    <n v="199.21980000000002"/>
    <n v="766.23"/>
  </r>
  <r>
    <s v="09.07.2018"/>
    <x v="193"/>
    <x v="0"/>
    <d v="2018-07-09T00:00:00"/>
    <n v="2502.09"/>
    <n v="650.54340000000002"/>
    <n v="3692.62"/>
    <n v="960.08119999999997"/>
    <n v="461.95"/>
    <n v="120.107"/>
    <n v="189.4308"/>
    <n v="728.58"/>
  </r>
  <r>
    <s v="10.07.2018"/>
    <x v="194"/>
    <x v="0"/>
    <d v="2018-07-10T00:00:00"/>
    <n v="2503.71"/>
    <n v="650.96460000000002"/>
    <n v="3646.83"/>
    <n v="948.17579999999998"/>
    <n v="459.97"/>
    <n v="119.59220000000001"/>
    <n v="177.619"/>
    <n v="683.15"/>
  </r>
  <r>
    <s v="11.07.2018"/>
    <x v="195"/>
    <x v="0"/>
    <d v="2018-07-11T00:00:00"/>
    <n v="2357.85"/>
    <n v="613.04100000000005"/>
    <n v="3398.34"/>
    <n v="883.56840000000011"/>
    <n v="429.69"/>
    <n v="111.71940000000001"/>
    <n v="158.80799999999999"/>
    <n v="610.79999999999995"/>
  </r>
  <r>
    <s v="12.07.2018"/>
    <x v="196"/>
    <x v="0"/>
    <d v="2018-07-12T00:00:00"/>
    <n v="2242.6799999999998"/>
    <n v="583.09680000000003"/>
    <n v="3258.18"/>
    <n v="847.1268"/>
    <n v="404.2"/>
    <n v="105.092"/>
    <n v="158.93799999999999"/>
    <n v="611.29999999999995"/>
  </r>
  <r>
    <s v="13.07.2018"/>
    <x v="197"/>
    <x v="0"/>
    <d v="2018-07-13T00:00:00"/>
    <n v="2671.04"/>
    <n v="694.47040000000004"/>
    <n v="3901.68"/>
    <n v="1014.4367999999999"/>
    <n v="482.14"/>
    <n v="125.35640000000001"/>
    <n v="194.61"/>
    <n v="748.5"/>
  </r>
  <r>
    <s v="14.07.2018"/>
    <x v="198"/>
    <x v="0"/>
    <d v="2018-07-14T00:00:00"/>
    <n v="3198.92"/>
    <n v="831.7192"/>
    <n v="4610.2700000000004"/>
    <n v="1198.6702000000002"/>
    <n v="590.5"/>
    <n v="153.53"/>
    <n v="213.42100000000002"/>
    <n v="820.85"/>
  </r>
  <r>
    <s v="15.07.2018"/>
    <x v="199"/>
    <x v="1"/>
    <d v="2018-07-15T00:00:00"/>
    <n v="2740.3"/>
    <n v="712.47800000000007"/>
    <n v="4137.2700000000004"/>
    <n v="1075.6902000000002"/>
    <n v="588.76"/>
    <n v="153.07759999999999"/>
    <n v="210.13460000000001"/>
    <n v="808.21"/>
  </r>
  <r>
    <s v="16.07.2018"/>
    <x v="200"/>
    <x v="0"/>
    <d v="2018-07-16T00:00:00"/>
    <n v="2814.59"/>
    <n v="731.79340000000002"/>
    <n v="4091.96"/>
    <n v="1063.9096"/>
    <n v="503.82"/>
    <n v="130.9932"/>
    <n v="201.12299999999999"/>
    <n v="773.55"/>
  </r>
  <r>
    <s v="17.07.2018"/>
    <x v="201"/>
    <x v="0"/>
    <d v="2018-07-17T00:00:00"/>
    <n v="2150.7800000000002"/>
    <n v="559.20280000000002"/>
    <n v="3097.02"/>
    <n v="805.22519999999997"/>
    <n v="385.54"/>
    <n v="100.24040000000001"/>
    <n v="145.78200000000001"/>
    <n v="560.70000000000005"/>
  </r>
  <r>
    <s v="18.07.2018"/>
    <x v="202"/>
    <x v="0"/>
    <d v="2018-07-18T00:00:00"/>
    <n v="2352.5300000000002"/>
    <n v="611.65780000000007"/>
    <n v="3371.1"/>
    <n v="876.48599999999999"/>
    <n v="433.27"/>
    <n v="112.6502"/>
    <n v="152.178"/>
    <n v="585.29999999999995"/>
  </r>
  <r>
    <s v="19.07.2018"/>
    <x v="203"/>
    <x v="0"/>
    <d v="2018-07-19T00:00:00"/>
    <n v="2393.89"/>
    <n v="622.41139999999996"/>
    <n v="3534.77"/>
    <n v="919.04020000000003"/>
    <n v="435.04"/>
    <n v="113.11040000000001"/>
    <n v="183.51840000000001"/>
    <n v="705.84"/>
  </r>
  <r>
    <s v="20.07.2018"/>
    <x v="204"/>
    <x v="0"/>
    <d v="2018-07-20T00:00:00"/>
    <n v="2468.7199999999998"/>
    <n v="641.86720000000003"/>
    <n v="3608.69"/>
    <n v="938.25940000000003"/>
    <n v="461.55"/>
    <n v="120.003"/>
    <n v="176.38919999999999"/>
    <n v="678.42"/>
  </r>
  <r>
    <s v="21.07.2018"/>
    <x v="205"/>
    <x v="0"/>
    <d v="2018-07-21T00:00:00"/>
    <n v="3393.01"/>
    <n v="882.18260000000009"/>
    <n v="4969.58"/>
    <n v="1292.0907999999999"/>
    <n v="633.47"/>
    <n v="164.7022"/>
    <n v="245.20600000000002"/>
    <n v="943.1"/>
  </r>
  <r>
    <s v="22.07.2018"/>
    <x v="206"/>
    <x v="1"/>
    <d v="2018-07-22T00:00:00"/>
    <n v="2652.09"/>
    <n v="689.54340000000002"/>
    <n v="3993.64"/>
    <n v="1038.3463999999999"/>
    <n v="577.66999999999996"/>
    <n v="150.1942"/>
    <n v="198.6088"/>
    <n v="763.88"/>
  </r>
  <r>
    <s v="23.07.2018"/>
    <x v="207"/>
    <x v="0"/>
    <d v="2018-07-23T00:00:00"/>
    <n v="2299.31"/>
    <n v="597.82060000000001"/>
    <n v="3373.93"/>
    <n v="877.22180000000003"/>
    <n v="422.77"/>
    <n v="109.92019999999999"/>
    <n v="169.48100000000002"/>
    <n v="651.85"/>
  </r>
  <r>
    <s v="24.07.2018"/>
    <x v="208"/>
    <x v="0"/>
    <d v="2018-07-24T00:00:00"/>
    <n v="2471.11"/>
    <n v="642.48860000000002"/>
    <n v="3634.7"/>
    <n v="945.02199999999993"/>
    <n v="472.73"/>
    <n v="122.9098"/>
    <n v="179.62360000000001"/>
    <n v="690.86"/>
  </r>
  <r>
    <s v="25.07.2018"/>
    <x v="209"/>
    <x v="0"/>
    <d v="2018-07-25T00:00:00"/>
    <n v="2392.87"/>
    <n v="622.14620000000002"/>
    <n v="3516.46"/>
    <n v="914.27960000000007"/>
    <n v="449.94"/>
    <n v="116.98440000000001"/>
    <n v="175.149"/>
    <n v="673.65"/>
  </r>
  <r>
    <s v="26.07.2018"/>
    <x v="210"/>
    <x v="0"/>
    <d v="2018-07-26T00:00:00"/>
    <n v="2599.44"/>
    <n v="675.85440000000006"/>
    <n v="3796.7"/>
    <n v="987.14199999999994"/>
    <n v="458.7"/>
    <n v="119.262"/>
    <n v="192.0256"/>
    <n v="738.56"/>
  </r>
  <r>
    <s v="27.07.2018"/>
    <x v="211"/>
    <x v="0"/>
    <d v="2018-07-27T00:00:00"/>
    <n v="2926.5"/>
    <n v="760.89"/>
    <n v="4259.75"/>
    <n v="1107.5350000000001"/>
    <n v="563.04999999999995"/>
    <n v="146.393"/>
    <n v="200.25200000000001"/>
    <n v="770.2"/>
  </r>
  <r>
    <s v="28.07.2018"/>
    <x v="212"/>
    <x v="0"/>
    <d v="2018-07-28T00:00:00"/>
    <n v="3158.79"/>
    <n v="821.28539999999998"/>
    <n v="4553.5600000000004"/>
    <n v="1183.9256"/>
    <n v="574.80999999999995"/>
    <n v="149.45059999999998"/>
    <n v="213.18960000000001"/>
    <n v="819.96"/>
  </r>
  <r>
    <s v="29.07.2018"/>
    <x v="213"/>
    <x v="0"/>
    <d v="2018-07-29T00:00:00"/>
    <n v="1644.33"/>
    <n v="427.5258"/>
    <n v="2424.9"/>
    <n v="630.47400000000005"/>
    <n v="352.73"/>
    <n v="91.709800000000001"/>
    <n v="111.2384"/>
    <n v="427.84"/>
  </r>
  <r>
    <s v="30.07.2018"/>
    <x v="214"/>
    <x v="0"/>
    <d v="2018-07-30T00:00:00"/>
    <n v="2714.87"/>
    <n v="705.86620000000005"/>
    <n v="3960.67"/>
    <n v="1029.7742000000001"/>
    <n v="478.05"/>
    <n v="124.29300000000001"/>
    <n v="199.61500000000001"/>
    <n v="767.75"/>
  </r>
  <r>
    <s v="31.07.2018"/>
    <x v="215"/>
    <x v="0"/>
    <d v="2018-07-31T00:00:00"/>
    <n v="2520.67"/>
    <n v="655.37420000000009"/>
    <n v="3660.78"/>
    <n v="951.80280000000005"/>
    <n v="455.72"/>
    <n v="118.48720000000002"/>
    <n v="177.94140000000002"/>
    <n v="684.39"/>
  </r>
  <r>
    <s v="01.08.2018"/>
    <x v="216"/>
    <x v="0"/>
    <d v="2018-08-01T00:00:00"/>
    <n v="2791.15"/>
    <n v="725.69900000000007"/>
    <n v="4042.06"/>
    <n v="1050.9356"/>
    <n v="507.16"/>
    <n v="131.86160000000001"/>
    <n v="193.375"/>
    <n v="743.75"/>
  </r>
  <r>
    <s v="02.08.2018"/>
    <x v="217"/>
    <x v="0"/>
    <d v="2018-08-02T00:00:00"/>
    <n v="2511.73"/>
    <n v="653.0498"/>
    <n v="3655.72"/>
    <n v="950.48720000000003"/>
    <n v="456.17"/>
    <n v="118.60420000000001"/>
    <n v="178.83320000000001"/>
    <n v="687.82"/>
  </r>
  <r>
    <s v="03.08.2018"/>
    <x v="218"/>
    <x v="0"/>
    <d v="2018-08-03T00:00:00"/>
    <n v="2720.45"/>
    <n v="707.31700000000001"/>
    <n v="3976.89"/>
    <n v="1033.9914000000001"/>
    <n v="501.03"/>
    <n v="130.26779999999999"/>
    <n v="196.4066"/>
    <n v="755.41"/>
  </r>
  <r>
    <s v="04.08.2018"/>
    <x v="219"/>
    <x v="0"/>
    <d v="2018-08-04T00:00:00"/>
    <n v="3094.15"/>
    <n v="804.47900000000004"/>
    <n v="4487.57"/>
    <n v="1166.7682"/>
    <n v="566.45000000000005"/>
    <n v="147.27700000000002"/>
    <n v="215.01220000000001"/>
    <n v="826.97"/>
  </r>
  <r>
    <s v="05.08.2018"/>
    <x v="220"/>
    <x v="0"/>
    <d v="2018-08-05T00:00:00"/>
    <n v="1769.36"/>
    <n v="460.03359999999998"/>
    <n v="2637.52"/>
    <n v="685.75520000000006"/>
    <n v="395.58"/>
    <n v="102.85079999999999"/>
    <n v="122.8708"/>
    <n v="472.58"/>
  </r>
  <r>
    <s v="06.08.2018"/>
    <x v="221"/>
    <x v="0"/>
    <d v="2018-08-06T00:00:00"/>
    <n v="2301.58"/>
    <n v="598.41079999999999"/>
    <n v="3353.16"/>
    <n v="871.82159999999999"/>
    <n v="413.72"/>
    <n v="107.56720000000001"/>
    <n v="165.84360000000001"/>
    <n v="637.86"/>
  </r>
  <r>
    <s v="07.08.2018"/>
    <x v="222"/>
    <x v="0"/>
    <d v="2018-08-07T00:00:00"/>
    <n v="2496.23"/>
    <n v="649.01980000000003"/>
    <n v="3638.66"/>
    <n v="946.05160000000001"/>
    <n v="483.87"/>
    <n v="125.8062"/>
    <n v="171.22559999999999"/>
    <n v="658.56"/>
  </r>
  <r>
    <s v="08.08.2018"/>
    <x v="223"/>
    <x v="0"/>
    <d v="2018-08-08T00:00:00"/>
    <n v="2897.4"/>
    <n v="753.32400000000007"/>
    <n v="4215.63"/>
    <n v="1096.0638000000001"/>
    <n v="528.47"/>
    <n v="137.40220000000002"/>
    <n v="205.33760000000001"/>
    <n v="789.76"/>
  </r>
  <r>
    <s v="09.08.2018"/>
    <x v="224"/>
    <x v="0"/>
    <d v="2018-08-09T00:00:00"/>
    <n v="2973.99"/>
    <n v="773.23739999999998"/>
    <n v="4367.1000000000004"/>
    <n v="1135.4460000000001"/>
    <n v="588.44000000000005"/>
    <n v="152.99440000000001"/>
    <n v="209.21420000000001"/>
    <n v="804.67"/>
  </r>
  <r>
    <s v="10.08.2018"/>
    <x v="225"/>
    <x v="0"/>
    <d v="2018-08-10T00:00:00"/>
    <n v="2778.86"/>
    <n v="722.50360000000001"/>
    <n v="4022.66"/>
    <n v="1045.8915999999999"/>
    <n v="513.12"/>
    <n v="133.41120000000001"/>
    <n v="189.9768"/>
    <n v="730.68"/>
  </r>
  <r>
    <s v="11.08.2018"/>
    <x v="226"/>
    <x v="0"/>
    <d v="2018-08-11T00:00:00"/>
    <n v="3322.23"/>
    <n v="863.77980000000002"/>
    <n v="4790.46"/>
    <n v="1245.5196000000001"/>
    <n v="594.95000000000005"/>
    <n v="154.68700000000001"/>
    <n v="227.05279999999999"/>
    <n v="873.28"/>
  </r>
  <r>
    <s v="12.08.2018"/>
    <x v="227"/>
    <x v="1"/>
    <d v="2018-08-12T00:00:00"/>
    <n v="2548.7399999999998"/>
    <n v="662.67239999999993"/>
    <n v="3743.66"/>
    <n v="973.35159999999996"/>
    <n v="533.15"/>
    <n v="138.619"/>
    <n v="172.06020000000001"/>
    <n v="661.77"/>
  </r>
  <r>
    <s v="13.08.2018"/>
    <x v="228"/>
    <x v="0"/>
    <d v="2018-08-13T00:00:00"/>
    <n v="2741.25"/>
    <n v="712.72500000000002"/>
    <n v="3988.93"/>
    <n v="1037.1217999999999"/>
    <n v="507.57"/>
    <n v="131.9682"/>
    <n v="192.42860000000002"/>
    <n v="740.11"/>
  </r>
  <r>
    <s v="14.08.2018"/>
    <x v="229"/>
    <x v="0"/>
    <d v="2018-08-14T00:00:00"/>
    <n v="3299.23"/>
    <n v="857.7998"/>
    <n v="4720.66"/>
    <n v="1227.3715999999999"/>
    <n v="567.70000000000005"/>
    <n v="147.602"/>
    <n v="221.96980000000002"/>
    <n v="853.73"/>
  </r>
  <r>
    <s v="15.08.2018"/>
    <x v="230"/>
    <x v="1"/>
    <d v="2018-08-15T00:00:00"/>
    <n v="2401.6"/>
    <n v="624.41600000000005"/>
    <n v="3646.59"/>
    <n v="948.11340000000007"/>
    <n v="554.79"/>
    <n v="144.24539999999999"/>
    <n v="179.45200000000003"/>
    <n v="690.2"/>
  </r>
  <r>
    <s v="16.08.2018"/>
    <x v="231"/>
    <x v="0"/>
    <d v="2018-08-16T00:00:00"/>
    <n v="2564.79"/>
    <n v="666.84540000000004"/>
    <n v="3761.71"/>
    <n v="978.04460000000006"/>
    <n v="487.72"/>
    <n v="126.80720000000001"/>
    <n v="184.39200000000002"/>
    <n v="709.2"/>
  </r>
  <r>
    <s v="17.08.2018"/>
    <x v="232"/>
    <x v="0"/>
    <d v="2018-08-17T00:00:00"/>
    <n v="2967.91"/>
    <n v="771.65660000000003"/>
    <n v="4335.47"/>
    <n v="1127.2222000000002"/>
    <n v="542.19000000000005"/>
    <n v="140.96940000000001"/>
    <n v="214.59620000000001"/>
    <n v="825.37"/>
  </r>
  <r>
    <s v="18.08.2018"/>
    <x v="233"/>
    <x v="0"/>
    <d v="2018-08-18T00:00:00"/>
    <n v="3470.14"/>
    <n v="902.2364"/>
    <n v="4987.51"/>
    <n v="1296.7526"/>
    <n v="637.03"/>
    <n v="165.62780000000001"/>
    <n v="228.88840000000002"/>
    <n v="880.34"/>
  </r>
  <r>
    <s v="19.08.2018"/>
    <x v="234"/>
    <x v="1"/>
    <d v="2018-08-19T00:00:00"/>
    <n v="1526.14"/>
    <n v="396.79640000000006"/>
    <n v="2276.8200000000002"/>
    <n v="591.97320000000002"/>
    <n v="309.24"/>
    <n v="80.4024"/>
    <n v="114.7744"/>
    <n v="441.44"/>
  </r>
  <r>
    <s v="20.08.2018"/>
    <x v="235"/>
    <x v="0"/>
    <d v="2018-08-20T00:00:00"/>
    <n v="2622.75"/>
    <n v="681.91500000000008"/>
    <n v="3826.15"/>
    <n v="994.79900000000009"/>
    <n v="486.64"/>
    <n v="126.5264"/>
    <n v="186.35759999999999"/>
    <n v="716.76"/>
  </r>
  <r>
    <s v="21.08.2018"/>
    <x v="236"/>
    <x v="0"/>
    <d v="2018-08-21T00:00:00"/>
    <n v="2500.06"/>
    <n v="650.01560000000006"/>
    <n v="3581.79"/>
    <n v="931.2654"/>
    <n v="470.29"/>
    <n v="122.2754"/>
    <n v="158.97440000000003"/>
    <n v="611.44000000000005"/>
  </r>
  <r>
    <s v="22.08.2018"/>
    <x v="237"/>
    <x v="0"/>
    <d v="2018-08-22T00:00:00"/>
    <n v="2591.52"/>
    <n v="673.79520000000002"/>
    <n v="3669.52"/>
    <n v="954.0752"/>
    <n v="483.03"/>
    <n v="125.5878"/>
    <n v="154.69220000000001"/>
    <n v="594.97"/>
  </r>
  <r>
    <s v="23.08.2018"/>
    <x v="238"/>
    <x v="0"/>
    <d v="2018-08-23T00:00:00"/>
    <n v="2554.52"/>
    <n v="664.17520000000002"/>
    <n v="3693.3"/>
    <n v="960.25800000000004"/>
    <n v="461.29"/>
    <n v="119.93540000000002"/>
    <n v="176.1474"/>
    <n v="677.49"/>
  </r>
  <r>
    <s v="24.08.2018"/>
    <x v="239"/>
    <x v="0"/>
    <d v="2018-08-24T00:00:00"/>
    <n v="2796.88"/>
    <n v="727.18880000000001"/>
    <n v="4093.35"/>
    <n v="1064.271"/>
    <n v="515.51"/>
    <n v="134.0326"/>
    <n v="203.04960000000003"/>
    <n v="780.96"/>
  </r>
  <r>
    <s v="25.08.2018"/>
    <x v="240"/>
    <x v="0"/>
    <d v="2018-08-25T00:00:00"/>
    <n v="2925.97"/>
    <n v="760.75220000000002"/>
    <n v="4231.75"/>
    <n v="1100.2550000000001"/>
    <n v="534.21"/>
    <n v="138.89460000000003"/>
    <n v="200.60820000000001"/>
    <n v="771.57"/>
  </r>
  <r>
    <s v="26.08.2018"/>
    <x v="241"/>
    <x v="0"/>
    <d v="2018-08-26T00:00:00"/>
    <n v="1382.96"/>
    <n v="359.56960000000004"/>
    <n v="2077.27"/>
    <n v="540.09019999999998"/>
    <n v="285.67"/>
    <n v="74.274200000000008"/>
    <n v="106.24639999999999"/>
    <n v="408.64"/>
  </r>
  <r>
    <s v="27.08.2018"/>
    <x v="242"/>
    <x v="0"/>
    <d v="2018-08-27T00:00:00"/>
    <n v="2222.27"/>
    <n v="577.79020000000003"/>
    <n v="3217.89"/>
    <n v="836.65139999999997"/>
    <n v="394.59"/>
    <n v="102.5934"/>
    <n v="156.26779999999999"/>
    <n v="601.03"/>
  </r>
  <r>
    <s v="28.08.2018"/>
    <x v="243"/>
    <x v="0"/>
    <d v="2018-08-28T00:00:00"/>
    <n v="2072.04"/>
    <n v="538.73040000000003"/>
    <n v="2991.56"/>
    <n v="777.80560000000003"/>
    <n v="372.37"/>
    <n v="96.816200000000009"/>
    <n v="142.25899999999999"/>
    <n v="547.15"/>
  </r>
  <r>
    <s v="29.08.2018"/>
    <x v="244"/>
    <x v="0"/>
    <d v="2018-08-29T00:00:00"/>
    <n v="2445.48"/>
    <n v="635.82479999999998"/>
    <n v="3516.83"/>
    <n v="914.37580000000003"/>
    <n v="446.41"/>
    <n v="116.06660000000001"/>
    <n v="162.48440000000002"/>
    <n v="624.94000000000005"/>
  </r>
  <r>
    <s v="30.08.2018"/>
    <x v="245"/>
    <x v="0"/>
    <d v="2018-08-30T00:00:00"/>
    <n v="2517.88"/>
    <n v="654.64880000000005"/>
    <n v="3546.53"/>
    <n v="922.09780000000012"/>
    <n v="450.95"/>
    <n v="117.247"/>
    <n v="150.20200000000003"/>
    <n v="577.70000000000005"/>
  </r>
  <r>
    <s v="31.08.2018"/>
    <x v="246"/>
    <x v="0"/>
    <d v="2018-08-31T00:00:00"/>
    <n v="2963.33"/>
    <n v="770.46580000000006"/>
    <n v="4221.7700000000004"/>
    <n v="1097.6602000000003"/>
    <n v="544.84"/>
    <n v="141.6584"/>
    <n v="185.536"/>
    <n v="713.6"/>
  </r>
  <r>
    <s v="01.09.2018"/>
    <x v="247"/>
    <x v="0"/>
    <d v="2018-09-01T00:00:00"/>
    <n v="3634.82"/>
    <n v="945.05320000000006"/>
    <n v="5325.8"/>
    <n v="1384.7080000000001"/>
    <n v="736.87"/>
    <n v="191.58620000000002"/>
    <n v="248.0686"/>
    <n v="954.11"/>
  </r>
  <r>
    <s v="02.09.2018"/>
    <x v="248"/>
    <x v="0"/>
    <d v="2018-09-02T00:00:00"/>
    <n v="1771.04"/>
    <n v="460.47039999999998"/>
    <n v="2597.66"/>
    <n v="675.39160000000004"/>
    <n v="373.57"/>
    <n v="97.128200000000007"/>
    <n v="117.79300000000001"/>
    <n v="453.05"/>
  </r>
  <r>
    <s v="03.09.2018"/>
    <x v="249"/>
    <x v="0"/>
    <d v="2018-09-03T00:00:00"/>
    <n v="2011.04"/>
    <n v="522.87040000000002"/>
    <n v="2920.77"/>
    <n v="759.40020000000004"/>
    <n v="367.42"/>
    <n v="95.529200000000003"/>
    <n v="141.00059999999999"/>
    <n v="542.30999999999995"/>
  </r>
  <r>
    <s v="04.09.2018"/>
    <x v="250"/>
    <x v="0"/>
    <d v="2018-09-04T00:00:00"/>
    <n v="2402.65"/>
    <n v="624.68900000000008"/>
    <n v="3349.67"/>
    <n v="870.91420000000005"/>
    <n v="435.03"/>
    <n v="113.1078"/>
    <n v="133.1174"/>
    <n v="511.99"/>
  </r>
  <r>
    <s v="05.09.2018"/>
    <x v="251"/>
    <x v="0"/>
    <d v="2018-09-05T00:00:00"/>
    <n v="2378.85"/>
    <n v="618.50099999999998"/>
    <n v="3381.15"/>
    <n v="879.09900000000005"/>
    <n v="437.49"/>
    <n v="113.74740000000001"/>
    <n v="146.85059999999999"/>
    <n v="564.80999999999995"/>
  </r>
  <r>
    <s v="06.09.2018"/>
    <x v="252"/>
    <x v="0"/>
    <d v="2018-09-06T00:00:00"/>
    <n v="2293.25"/>
    <n v="596.245"/>
    <n v="3334.25"/>
    <n v="866.90500000000009"/>
    <n v="425.96"/>
    <n v="110.7496"/>
    <n v="159.91040000000001"/>
    <n v="615.04"/>
  </r>
  <r>
    <s v="07.09.2018"/>
    <x v="253"/>
    <x v="0"/>
    <d v="2018-09-07T00:00:00"/>
    <n v="2768.72"/>
    <n v="719.86720000000003"/>
    <n v="4009.1"/>
    <n v="1042.366"/>
    <n v="528.87"/>
    <n v="137.50620000000001"/>
    <n v="184.99260000000001"/>
    <n v="711.51"/>
  </r>
  <r>
    <s v="08.09.2018"/>
    <x v="254"/>
    <x v="0"/>
    <d v="2018-09-08T00:00:00"/>
    <n v="2942.11"/>
    <n v="764.94860000000006"/>
    <n v="4247.5600000000004"/>
    <n v="1104.3656000000001"/>
    <n v="528.33000000000004"/>
    <n v="137.36580000000001"/>
    <n v="202.05119999999999"/>
    <n v="777.12"/>
  </r>
  <r>
    <s v="09.09.2018"/>
    <x v="255"/>
    <x v="1"/>
    <d v="2018-09-09T00:00:00"/>
    <n v="2873.13"/>
    <n v="747.01380000000006"/>
    <n v="4348.09"/>
    <n v="1130.5034000000001"/>
    <n v="600.19000000000005"/>
    <n v="156.04940000000002"/>
    <n v="227.4402"/>
    <n v="874.77"/>
  </r>
  <r>
    <s v="10.09.2018"/>
    <x v="256"/>
    <x v="0"/>
    <d v="2018-09-10T00:00:00"/>
    <n v="2519.61"/>
    <n v="655.09860000000003"/>
    <n v="3692.54"/>
    <n v="960.06040000000007"/>
    <n v="460.11"/>
    <n v="119.62860000000001"/>
    <n v="185.33320000000003"/>
    <n v="712.82"/>
  </r>
  <r>
    <s v="11.09.2018"/>
    <x v="257"/>
    <x v="0"/>
    <d v="2018-09-11T00:00:00"/>
    <n v="2325.19"/>
    <n v="604.54939999999999"/>
    <n v="3279.01"/>
    <n v="852.54260000000011"/>
    <n v="400.51"/>
    <n v="104.1326"/>
    <n v="143.86059999999998"/>
    <n v="553.30999999999995"/>
  </r>
  <r>
    <s v="12.09.2018"/>
    <x v="258"/>
    <x v="0"/>
    <d v="2018-09-12T00:00:00"/>
    <n v="2343.4499999999998"/>
    <n v="609.29700000000003"/>
    <n v="3339.02"/>
    <n v="868.14520000000005"/>
    <n v="423.54"/>
    <n v="110.1204"/>
    <n v="148.7278"/>
    <n v="572.03"/>
  </r>
  <r>
    <s v="13.09.2018"/>
    <x v="259"/>
    <x v="0"/>
    <d v="2018-09-13T00:00:00"/>
    <n v="2290.37"/>
    <n v="595.49620000000004"/>
    <n v="3316.48"/>
    <n v="862.28480000000002"/>
    <n v="413.77"/>
    <n v="107.5802"/>
    <n v="159.20840000000001"/>
    <n v="612.34"/>
  </r>
  <r>
    <s v="14.09.2018"/>
    <x v="260"/>
    <x v="0"/>
    <d v="2018-09-14T00:00:00"/>
    <n v="2890.19"/>
    <n v="751.44940000000008"/>
    <n v="4186.32"/>
    <n v="1088.4431999999999"/>
    <n v="533.95000000000005"/>
    <n v="138.82700000000003"/>
    <n v="198.16679999999999"/>
    <n v="762.18"/>
  </r>
  <r>
    <s v="15.09.2018"/>
    <x v="261"/>
    <x v="0"/>
    <d v="2018-09-15T00:00:00"/>
    <n v="3457.23"/>
    <n v="898.87980000000005"/>
    <n v="5016.97"/>
    <n v="1304.4122000000002"/>
    <n v="657.01"/>
    <n v="170.82259999999999"/>
    <n v="234.7098"/>
    <n v="902.73"/>
  </r>
  <r>
    <s v="16.09.2018"/>
    <x v="262"/>
    <x v="1"/>
    <d v="2018-09-16T00:00:00"/>
    <n v="2529.44"/>
    <n v="657.65440000000001"/>
    <n v="3760.2"/>
    <n v="977.65199999999993"/>
    <n v="532.6"/>
    <n v="138.476"/>
    <n v="181.52160000000001"/>
    <n v="698.16"/>
  </r>
  <r>
    <s v="17.09.2018"/>
    <x v="263"/>
    <x v="0"/>
    <d v="2018-09-17T00:00:00"/>
    <n v="2069.36"/>
    <n v="538.03360000000009"/>
    <n v="2969.54"/>
    <n v="772.08040000000005"/>
    <n v="387.81"/>
    <n v="100.8306"/>
    <n v="133.21620000000001"/>
    <n v="512.37"/>
  </r>
  <r>
    <s v="18.09.2018"/>
    <x v="264"/>
    <x v="0"/>
    <d v="2018-09-18T00:00:00"/>
    <n v="1858.5"/>
    <n v="483.21000000000004"/>
    <n v="2751.58"/>
    <n v="715.41079999999999"/>
    <n v="327.38"/>
    <n v="85.118800000000007"/>
    <n v="147.08200000000002"/>
    <n v="565.70000000000005"/>
  </r>
  <r>
    <s v="19.09.2018"/>
    <x v="265"/>
    <x v="0"/>
    <d v="2018-09-19T00:00:00"/>
    <n v="2307.75"/>
    <n v="600.01499999999999"/>
    <n v="3391.42"/>
    <n v="881.76920000000007"/>
    <n v="440.72"/>
    <n v="114.58720000000001"/>
    <n v="167.16700000000003"/>
    <n v="642.95000000000005"/>
  </r>
  <r>
    <s v="20.09.2018"/>
    <x v="266"/>
    <x v="0"/>
    <d v="2018-09-20T00:00:00"/>
    <n v="2311.63"/>
    <n v="601.02380000000005"/>
    <n v="3344.06"/>
    <n v="869.4556"/>
    <n v="406.65"/>
    <n v="105.729"/>
    <n v="162.7028"/>
    <n v="625.78"/>
  </r>
  <r>
    <s v="21.09.2018"/>
    <x v="267"/>
    <x v="0"/>
    <d v="2018-09-21T00:00:00"/>
    <n v="2698.23"/>
    <n v="701.53980000000001"/>
    <n v="3975.31"/>
    <n v="1033.5806"/>
    <n v="506.65"/>
    <n v="131.72899999999998"/>
    <n v="200.31180000000001"/>
    <n v="770.43"/>
  </r>
  <r>
    <s v="22.09.2018"/>
    <x v="268"/>
    <x v="0"/>
    <d v="2018-09-22T00:00:00"/>
    <n v="3585.85"/>
    <n v="932.32100000000003"/>
    <n v="5221.78"/>
    <n v="1357.6628000000001"/>
    <n v="666.14"/>
    <n v="173.19640000000001"/>
    <n v="252.1454"/>
    <n v="969.79"/>
  </r>
  <r>
    <s v="23.09.2018"/>
    <x v="269"/>
    <x v="1"/>
    <d v="2018-09-23T00:00:00"/>
    <n v="2538.16"/>
    <n v="659.92160000000001"/>
    <n v="3779.01"/>
    <n v="982.54260000000011"/>
    <n v="537"/>
    <n v="139.62"/>
    <n v="183.001"/>
    <n v="703.85"/>
  </r>
  <r>
    <s v="24.09.2018"/>
    <x v="270"/>
    <x v="0"/>
    <d v="2018-09-24T00:00:00"/>
    <n v="2334.8200000000002"/>
    <n v="607.05320000000006"/>
    <n v="3378.04"/>
    <n v="878.29039999999998"/>
    <n v="421.16"/>
    <n v="109.50160000000001"/>
    <n v="161.73560000000001"/>
    <n v="622.05999999999995"/>
  </r>
  <r>
    <s v="25.09.2018"/>
    <x v="271"/>
    <x v="0"/>
    <d v="2018-09-25T00:00:00"/>
    <n v="1769.85"/>
    <n v="460.161"/>
    <n v="2564.17"/>
    <n v="666.68420000000003"/>
    <n v="317.7"/>
    <n v="82.602000000000004"/>
    <n v="123.9212"/>
    <n v="476.62"/>
  </r>
  <r>
    <s v="26.09.2018"/>
    <x v="272"/>
    <x v="0"/>
    <d v="2018-09-26T00:00:00"/>
    <n v="2146.14"/>
    <n v="557.99639999999999"/>
    <n v="3108.26"/>
    <n v="808.14760000000012"/>
    <n v="387.21"/>
    <n v="100.6746"/>
    <n v="149.47659999999999"/>
    <n v="574.91"/>
  </r>
  <r>
    <s v="27.09.2018"/>
    <x v="273"/>
    <x v="0"/>
    <d v="2018-09-27T00:00:00"/>
    <n v="2295.77"/>
    <n v="596.90020000000004"/>
    <n v="3367.39"/>
    <n v="875.52139999999997"/>
    <n v="407.72"/>
    <n v="106.00720000000001"/>
    <n v="172.614"/>
    <n v="663.9"/>
  </r>
  <r>
    <s v="28.09.2018"/>
    <x v="274"/>
    <x v="0"/>
    <d v="2018-09-28T00:00:00"/>
    <n v="2826.1"/>
    <n v="734.78600000000006"/>
    <n v="4093.02"/>
    <n v="1064.1852000000001"/>
    <n v="524.13"/>
    <n v="136.27379999999999"/>
    <n v="193.12539999999998"/>
    <n v="742.79"/>
  </r>
  <r>
    <s v="29.09.2018"/>
    <x v="275"/>
    <x v="0"/>
    <d v="2018-09-29T00:00:00"/>
    <n v="2964.47"/>
    <n v="770.76220000000001"/>
    <n v="4328.54"/>
    <n v="1125.4204"/>
    <n v="532.89"/>
    <n v="138.5514"/>
    <n v="216.10679999999999"/>
    <n v="831.18"/>
  </r>
  <r>
    <s v="30.09.2018"/>
    <x v="276"/>
    <x v="0"/>
    <d v="2018-09-30T00:00:00"/>
    <n v="1428.14"/>
    <n v="371.31640000000004"/>
    <n v="2157.33"/>
    <n v="560.9058"/>
    <n v="320.68"/>
    <n v="83.376800000000003"/>
    <n v="106.21259999999999"/>
    <n v="408.51"/>
  </r>
  <r>
    <s v="01.10.2018"/>
    <x v="277"/>
    <x v="0"/>
    <d v="2018-10-01T00:00:00"/>
    <n v="2423.87"/>
    <n v="630.20619999999997"/>
    <n v="3522.07"/>
    <n v="915.73820000000012"/>
    <n v="446"/>
    <n v="115.96000000000001"/>
    <n v="169.57200000000003"/>
    <n v="652.20000000000005"/>
  </r>
  <r>
    <s v="02.10.2018"/>
    <x v="278"/>
    <x v="0"/>
    <d v="2018-10-02T00:00:00"/>
    <n v="1849.28"/>
    <n v="480.81279999999998"/>
    <n v="2672.38"/>
    <n v="694.81880000000001"/>
    <n v="327.20999999999998"/>
    <n v="85.074600000000004"/>
    <n v="128.9314"/>
    <n v="495.89"/>
  </r>
  <r>
    <s v="03.10.2018"/>
    <x v="279"/>
    <x v="0"/>
    <d v="2018-10-03T00:00:00"/>
    <n v="2164.7399999999998"/>
    <n v="562.83240000000001"/>
    <n v="3184.2"/>
    <n v="827.89199999999994"/>
    <n v="397.12"/>
    <n v="103.25120000000001"/>
    <n v="161.80840000000001"/>
    <n v="622.34"/>
  </r>
  <r>
    <s v="04.10.2018"/>
    <x v="280"/>
    <x v="0"/>
    <d v="2018-10-04T00:00:00"/>
    <n v="1936.18"/>
    <n v="503.40680000000003"/>
    <n v="2792.77"/>
    <n v="726.12020000000007"/>
    <n v="359.97"/>
    <n v="93.592200000000005"/>
    <n v="129.12120000000002"/>
    <n v="496.62"/>
  </r>
  <r>
    <s v="05.10.2018"/>
    <x v="281"/>
    <x v="0"/>
    <d v="2018-10-05T00:00:00"/>
    <n v="2523.6999999999998"/>
    <n v="656.16199999999992"/>
    <n v="3635.61"/>
    <n v="945.25860000000011"/>
    <n v="474.16"/>
    <n v="123.28160000000001"/>
    <n v="165.815"/>
    <n v="637.75"/>
  </r>
  <r>
    <s v="06.10.2018"/>
    <x v="282"/>
    <x v="0"/>
    <d v="2018-10-06T00:00:00"/>
    <n v="3018.1"/>
    <n v="784.70600000000002"/>
    <n v="4348.1499999999996"/>
    <n v="1130.519"/>
    <n v="518.11"/>
    <n v="134.70860000000002"/>
    <n v="211.10440000000003"/>
    <n v="811.94"/>
  </r>
  <r>
    <s v="07.10.2018"/>
    <x v="283"/>
    <x v="0"/>
    <d v="2018-10-07T00:00:00"/>
    <n v="1111.8599999999999"/>
    <n v="289.08359999999999"/>
    <n v="1690.06"/>
    <n v="439.41559999999998"/>
    <n v="239.31"/>
    <n v="62.220600000000005"/>
    <n v="88.111400000000003"/>
    <n v="338.89"/>
  </r>
  <r>
    <s v="08.10.2018"/>
    <x v="284"/>
    <x v="0"/>
    <d v="2018-10-08T00:00:00"/>
    <n v="2064.21"/>
    <n v="536.69460000000004"/>
    <n v="3021.46"/>
    <n v="785.57960000000003"/>
    <n v="389.88"/>
    <n v="101.36880000000001"/>
    <n v="147.5162"/>
    <n v="567.37"/>
  </r>
  <r>
    <s v="09.10.2018"/>
    <x v="285"/>
    <x v="0"/>
    <d v="2018-10-09T00:00:00"/>
    <n v="2277.27"/>
    <n v="592.09019999999998"/>
    <n v="3376.6"/>
    <n v="877.91600000000005"/>
    <n v="409.23"/>
    <n v="106.39980000000001"/>
    <n v="179.42600000000002"/>
    <n v="690.1"/>
  </r>
  <r>
    <s v="10.10.2018"/>
    <x v="286"/>
    <x v="0"/>
    <d v="2018-10-10T00:00:00"/>
    <n v="2248.83"/>
    <n v="584.69579999999996"/>
    <n v="3277.5"/>
    <n v="852.15"/>
    <n v="445.86"/>
    <n v="115.92360000000001"/>
    <n v="151.53059999999999"/>
    <n v="582.80999999999995"/>
  </r>
  <r>
    <s v="11.10.2018"/>
    <x v="287"/>
    <x v="0"/>
    <d v="2018-10-11T00:00:00"/>
    <n v="2017.98"/>
    <n v="524.6748"/>
    <n v="3017.56"/>
    <n v="784.56560000000002"/>
    <n v="367.63"/>
    <n v="95.583799999999997"/>
    <n v="164.30700000000002"/>
    <n v="631.95000000000005"/>
  </r>
  <r>
    <s v="12.10.2018"/>
    <x v="288"/>
    <x v="0"/>
    <d v="2018-10-12T00:00:00"/>
    <n v="2260.0500000000002"/>
    <n v="587.61300000000006"/>
    <n v="3384.25"/>
    <n v="879.90500000000009"/>
    <n v="428.9"/>
    <n v="111.514"/>
    <n v="180.77799999999999"/>
    <n v="695.3"/>
  </r>
  <r>
    <s v="13.10.2018"/>
    <x v="289"/>
    <x v="0"/>
    <d v="2018-10-13T00:00:00"/>
    <n v="3129.93"/>
    <n v="813.78179999999998"/>
    <n v="4622.21"/>
    <n v="1201.7746"/>
    <n v="589.54999999999995"/>
    <n v="153.28299999999999"/>
    <n v="234.7098"/>
    <n v="902.73"/>
  </r>
  <r>
    <s v="14.10.2018"/>
    <x v="290"/>
    <x v="1"/>
    <d v="2018-10-14T00:00:00"/>
    <n v="2294.71"/>
    <n v="596.62459999999999"/>
    <n v="3450.93"/>
    <n v="897.24180000000001"/>
    <n v="505.85"/>
    <n v="131.52100000000002"/>
    <n v="169.09620000000001"/>
    <n v="650.37"/>
  </r>
  <r>
    <s v="15.10.2018"/>
    <x v="291"/>
    <x v="0"/>
    <d v="2018-10-15T00:00:00"/>
    <n v="2355.89"/>
    <n v="612.53139999999996"/>
    <n v="3461.83"/>
    <n v="900.07579999999996"/>
    <n v="454.21"/>
    <n v="118.0946"/>
    <n v="169.44980000000001"/>
    <n v="651.73"/>
  </r>
  <r>
    <s v="16.10.2018"/>
    <x v="292"/>
    <x v="0"/>
    <d v="2018-10-16T00:00:00"/>
    <n v="2315.31"/>
    <n v="601.98059999999998"/>
    <n v="3438.75"/>
    <n v="894.07500000000005"/>
    <n v="424.77"/>
    <n v="110.4402"/>
    <n v="181.6542"/>
    <n v="698.67"/>
  </r>
  <r>
    <s v="17.10.2018"/>
    <x v="293"/>
    <x v="0"/>
    <d v="2018-10-17T00:00:00"/>
    <n v="1895.34"/>
    <n v="492.78839999999997"/>
    <n v="2793.44"/>
    <n v="726.2944"/>
    <n v="360.43"/>
    <n v="93.711800000000011"/>
    <n v="139.79419999999999"/>
    <n v="537.66999999999996"/>
  </r>
  <r>
    <s v="18.10.2018"/>
    <x v="294"/>
    <x v="0"/>
    <d v="2018-10-18T00:00:00"/>
    <n v="2089.61"/>
    <n v="543.29860000000008"/>
    <n v="3023.57"/>
    <n v="786.12820000000011"/>
    <n v="378.29"/>
    <n v="98.355400000000003"/>
    <n v="144.4742"/>
    <n v="555.66999999999996"/>
  </r>
  <r>
    <s v="19.10.2018"/>
    <x v="295"/>
    <x v="0"/>
    <d v="2018-10-19T00:00:00"/>
    <n v="2375.5500000000002"/>
    <n v="617.64300000000003"/>
    <n v="3492.8"/>
    <n v="908.12800000000004"/>
    <n v="444.6"/>
    <n v="115.596"/>
    <n v="174.88900000000001"/>
    <n v="672.65"/>
  </r>
  <r>
    <s v="20.10.2018"/>
    <x v="296"/>
    <x v="0"/>
    <d v="2018-10-20T00:00:00"/>
    <n v="2960.63"/>
    <n v="769.76380000000006"/>
    <n v="4278.91"/>
    <n v="1112.5165999999999"/>
    <n v="535.22"/>
    <n v="139.15720000000002"/>
    <n v="203.59559999999999"/>
    <n v="783.06"/>
  </r>
  <r>
    <s v="22.10.2018"/>
    <x v="297"/>
    <x v="0"/>
    <d v="2018-10-22T00:00:00"/>
    <n v="2092.9"/>
    <n v="544.154"/>
    <n v="2969.41"/>
    <n v="772.04660000000001"/>
    <n v="357.78"/>
    <n v="93.022799999999989"/>
    <n v="134.8698"/>
    <n v="518.73"/>
  </r>
  <r>
    <s v="23.10.2018"/>
    <x v="298"/>
    <x v="0"/>
    <d v="2018-10-23T00:00:00"/>
    <n v="1767.11"/>
    <n v="459.4486"/>
    <n v="2433.12"/>
    <n v="632.61119999999994"/>
    <n v="276.31"/>
    <n v="71.840600000000009"/>
    <n v="101.322"/>
    <n v="389.7"/>
  </r>
  <r>
    <s v="24.10.2018"/>
    <x v="299"/>
    <x v="0"/>
    <d v="2018-10-24T00:00:00"/>
    <n v="2066.44"/>
    <n v="537.27440000000001"/>
    <n v="2927.23"/>
    <n v="761.07979999999998"/>
    <n v="351.31"/>
    <n v="91.340600000000009"/>
    <n v="132.4648"/>
    <n v="509.48"/>
  </r>
  <r>
    <s v="25.10.2018"/>
    <x v="300"/>
    <x v="0"/>
    <d v="2018-10-25T00:00:00"/>
    <n v="2079.79"/>
    <n v="540.74540000000002"/>
    <n v="3072.61"/>
    <n v="798.87860000000001"/>
    <n v="389.07"/>
    <n v="101.15820000000001"/>
    <n v="156.97499999999999"/>
    <n v="603.75"/>
  </r>
  <r>
    <s v="26.10.2018"/>
    <x v="301"/>
    <x v="0"/>
    <d v="2018-10-26T00:00:00"/>
    <n v="2095.3200000000002"/>
    <n v="544.78320000000008"/>
    <n v="3057.1"/>
    <n v="794.846"/>
    <n v="389.87"/>
    <n v="101.36620000000001"/>
    <n v="148.69659999999999"/>
    <n v="571.91"/>
  </r>
  <r>
    <s v="27.10.2018"/>
    <x v="302"/>
    <x v="0"/>
    <d v="2018-10-27T00:00:00"/>
    <n v="3262.43"/>
    <n v="848.23180000000002"/>
    <n v="4731.8900000000003"/>
    <n v="1230.2914000000001"/>
    <n v="581.88"/>
    <n v="151.28880000000001"/>
    <n v="230.77080000000001"/>
    <n v="887.58"/>
  </r>
  <r>
    <s v="28.10.2018"/>
    <x v="303"/>
    <x v="0"/>
    <d v="2018-10-28T00:00:00"/>
    <n v="1294.9000000000001"/>
    <n v="336.67400000000004"/>
    <n v="1900.04"/>
    <n v="494.0104"/>
    <n v="287.27999999999997"/>
    <n v="74.692799999999991"/>
    <n v="82.643600000000006"/>
    <n v="317.86"/>
  </r>
  <r>
    <s v="29.10.2018"/>
    <x v="304"/>
    <x v="0"/>
    <d v="2018-10-29T00:00:00"/>
    <n v="2108.23"/>
    <n v="548.13980000000004"/>
    <n v="2968.75"/>
    <n v="771.875"/>
    <n v="380.16"/>
    <n v="98.841600000000014"/>
    <n v="124.89360000000001"/>
    <n v="480.36"/>
  </r>
  <r>
    <s v="30.10.2018"/>
    <x v="305"/>
    <x v="0"/>
    <d v="2018-10-30T00:00:00"/>
    <n v="2257.1999999999998"/>
    <n v="586.87199999999996"/>
    <n v="3238.31"/>
    <n v="841.9606"/>
    <n v="396.84"/>
    <n v="103.1784"/>
    <n v="151.9102"/>
    <n v="584.27"/>
  </r>
  <r>
    <s v="31.10.2018"/>
    <x v="306"/>
    <x v="0"/>
    <d v="2018-10-31T00:00:00"/>
    <n v="3591.39"/>
    <n v="933.76139999999998"/>
    <n v="5114.83"/>
    <n v="1329.8558"/>
    <n v="641.79"/>
    <n v="166.86539999999999"/>
    <n v="229.22900000000001"/>
    <n v="881.65"/>
  </r>
  <r>
    <s v="01.11.2018"/>
    <x v="307"/>
    <x v="1"/>
    <d v="2018-11-01T00:00:00"/>
    <n v="396.81"/>
    <n v="103.17060000000001"/>
    <n v="584.30999999999995"/>
    <n v="151.92059999999998"/>
    <n v="83.55"/>
    <n v="21.722999999999999"/>
    <n v="27.027000000000001"/>
    <n v="103.95"/>
  </r>
  <r>
    <s v="02.11.2018"/>
    <x v="308"/>
    <x v="0"/>
    <d v="2018-11-02T00:00:00"/>
    <n v="2510.1999999999998"/>
    <n v="652.65199999999993"/>
    <n v="3655.65"/>
    <n v="950.46900000000005"/>
    <n v="471.86"/>
    <n v="122.68360000000001"/>
    <n v="175.13340000000002"/>
    <n v="673.59"/>
  </r>
  <r>
    <s v="03.11.2018"/>
    <x v="309"/>
    <x v="0"/>
    <d v="2018-11-03T00:00:00"/>
    <n v="2872.22"/>
    <n v="746.77719999999999"/>
    <n v="4158.62"/>
    <n v="1081.2411999999999"/>
    <n v="540.12"/>
    <n v="140.43120000000002"/>
    <n v="194.03280000000001"/>
    <n v="746.28"/>
  </r>
  <r>
    <s v="04.11.2018"/>
    <x v="310"/>
    <x v="0"/>
    <d v="2018-11-04T00:00:00"/>
    <n v="857.75"/>
    <n v="223.01500000000001"/>
    <n v="1268.72"/>
    <n v="329.86720000000003"/>
    <n v="177.51"/>
    <n v="46.1526"/>
    <n v="60.699600000000004"/>
    <n v="233.46"/>
  </r>
  <r>
    <s v="05.11.2018"/>
    <x v="311"/>
    <x v="0"/>
    <d v="2018-11-05T00:00:00"/>
    <n v="2107.1999999999998"/>
    <n v="547.87199999999996"/>
    <n v="3003.36"/>
    <n v="780.87360000000001"/>
    <n v="373.72"/>
    <n v="97.167200000000008"/>
    <n v="135.83440000000002"/>
    <n v="522.44000000000005"/>
  </r>
  <r>
    <s v="06.11.2018"/>
    <x v="312"/>
    <x v="0"/>
    <d v="2018-11-06T00:00:00"/>
    <n v="2042.23"/>
    <n v="530.97980000000007"/>
    <n v="2916.4"/>
    <n v="758.26400000000001"/>
    <n v="356.26"/>
    <n v="92.627600000000001"/>
    <n v="134.6566"/>
    <n v="517.91"/>
  </r>
  <r>
    <s v="07.11.2018"/>
    <x v="313"/>
    <x v="0"/>
    <d v="2018-11-07T00:00:00"/>
    <n v="2007.41"/>
    <n v="521.92660000000001"/>
    <n v="2826.26"/>
    <n v="734.82760000000007"/>
    <n v="366.63"/>
    <n v="95.323800000000006"/>
    <n v="117.5772"/>
    <n v="452.22"/>
  </r>
  <r>
    <s v="08.11.2018"/>
    <x v="314"/>
    <x v="0"/>
    <d v="2018-11-08T00:00:00"/>
    <n v="2173.77"/>
    <n v="565.18020000000001"/>
    <n v="3092.87"/>
    <n v="804.14620000000002"/>
    <n v="371.16"/>
    <n v="96.50160000000001"/>
    <n v="142.46440000000001"/>
    <n v="547.94000000000005"/>
  </r>
  <r>
    <s v="09.11.2018"/>
    <x v="315"/>
    <x v="0"/>
    <d v="2018-11-09T00:00:00"/>
    <n v="3019.66"/>
    <n v="785.11159999999995"/>
    <n v="4326.5"/>
    <n v="1124.8900000000001"/>
    <n v="540.25"/>
    <n v="140.465"/>
    <n v="199.3134"/>
    <n v="766.59"/>
  </r>
  <r>
    <s v="10.11.2018"/>
    <x v="316"/>
    <x v="0"/>
    <d v="2018-11-10T00:00:00"/>
    <n v="3772.85"/>
    <n v="980.94100000000003"/>
    <n v="5364.4"/>
    <n v="1394.7439999999999"/>
    <n v="602"/>
    <n v="156.52000000000001"/>
    <n v="257.28300000000002"/>
    <n v="989.55"/>
  </r>
  <r>
    <s v="11.11.2018"/>
    <x v="317"/>
    <x v="1"/>
    <d v="2018-11-11T00:00:00"/>
    <n v="2283.4699999999998"/>
    <n v="593.70219999999995"/>
    <n v="3447.79"/>
    <n v="896.42539999999997"/>
    <n v="518.73"/>
    <n v="134.8698"/>
    <n v="167.85340000000002"/>
    <n v="645.59"/>
  </r>
  <r>
    <s v="12.11.2018"/>
    <x v="318"/>
    <x v="0"/>
    <d v="2018-11-12T00:00:00"/>
    <n v="2513.58"/>
    <n v="653.5308"/>
    <n v="3793.4"/>
    <n v="986.28400000000011"/>
    <n v="508.21"/>
    <n v="132.13460000000001"/>
    <n v="200.61860000000001"/>
    <n v="771.61"/>
  </r>
  <r>
    <s v="13.11.2018"/>
    <x v="319"/>
    <x v="0"/>
    <d v="2018-11-13T00:00:00"/>
    <n v="2027.45"/>
    <n v="527.13700000000006"/>
    <n v="2942.91"/>
    <n v="765.15660000000003"/>
    <n v="376.99"/>
    <n v="98.017400000000009"/>
    <n v="140.00220000000002"/>
    <n v="538.47"/>
  </r>
  <r>
    <s v="14.11.2018"/>
    <x v="320"/>
    <x v="0"/>
    <d v="2018-11-14T00:00:00"/>
    <n v="2120.02"/>
    <n v="551.20519999999999"/>
    <n v="3076.3"/>
    <n v="799.83800000000008"/>
    <n v="382.09"/>
    <n v="99.343400000000003"/>
    <n v="149.28940000000003"/>
    <n v="574.19000000000005"/>
  </r>
  <r>
    <s v="15.11.2018"/>
    <x v="321"/>
    <x v="0"/>
    <d v="2018-11-15T00:00:00"/>
    <n v="1982.82"/>
    <n v="515.53319999999997"/>
    <n v="2858.96"/>
    <n v="743.32960000000003"/>
    <n v="339.95"/>
    <n v="88.387"/>
    <n v="139.40940000000001"/>
    <n v="536.19000000000005"/>
  </r>
  <r>
    <s v="16.11.2018"/>
    <x v="322"/>
    <x v="0"/>
    <d v="2018-11-16T00:00:00"/>
    <n v="2585.1"/>
    <n v="672.12599999999998"/>
    <n v="3773.14"/>
    <n v="981.01639999999998"/>
    <n v="488.28"/>
    <n v="126.9528"/>
    <n v="181.9376"/>
    <n v="699.76"/>
  </r>
  <r>
    <s v="17.11.2018"/>
    <x v="323"/>
    <x v="0"/>
    <d v="2018-11-17T00:00:00"/>
    <n v="3240.54"/>
    <n v="842.54039999999998"/>
    <n v="4587.84"/>
    <n v="1192.8384000000001"/>
    <n v="556.11"/>
    <n v="144.58860000000001"/>
    <n v="205.70940000000002"/>
    <n v="791.19"/>
  </r>
  <r>
    <s v="18.11.2018"/>
    <x v="324"/>
    <x v="1"/>
    <d v="2018-11-18T00:00:00"/>
    <n v="1874.63"/>
    <n v="487.40380000000005"/>
    <n v="2828.14"/>
    <n v="735.31640000000004"/>
    <n v="398.24"/>
    <n v="103.5424"/>
    <n v="144.37020000000001"/>
    <n v="555.27"/>
  </r>
  <r>
    <s v="19.11.2018"/>
    <x v="325"/>
    <x v="0"/>
    <d v="2018-11-19T00:00:00"/>
    <n v="1808.6"/>
    <n v="470.23599999999999"/>
    <n v="2629.13"/>
    <n v="683.57380000000001"/>
    <n v="319.95"/>
    <n v="83.186999999999998"/>
    <n v="130.1508"/>
    <n v="500.58"/>
  </r>
  <r>
    <s v="20.11.2018"/>
    <x v="326"/>
    <x v="0"/>
    <d v="2018-11-20T00:00:00"/>
    <n v="1970.63"/>
    <n v="512.36380000000008"/>
    <n v="2863.28"/>
    <n v="744.45280000000002"/>
    <n v="350.31"/>
    <n v="91.080600000000004"/>
    <n v="141.00840000000002"/>
    <n v="542.34"/>
  </r>
  <r>
    <s v="21.11.2018"/>
    <x v="327"/>
    <x v="0"/>
    <d v="2018-11-21T00:00:00"/>
    <n v="1737.11"/>
    <n v="451.64859999999999"/>
    <n v="2465.98"/>
    <n v="641.15480000000002"/>
    <n v="291.27999999999997"/>
    <n v="75.732799999999997"/>
    <n v="113.7734"/>
    <n v="437.59"/>
  </r>
  <r>
    <s v="22.11.2018"/>
    <x v="328"/>
    <x v="0"/>
    <d v="2018-11-22T00:00:00"/>
    <n v="1678.62"/>
    <n v="436.44119999999998"/>
    <n v="2461.44"/>
    <n v="639.97440000000006"/>
    <n v="310.26"/>
    <n v="80.667600000000007"/>
    <n v="122.8656"/>
    <n v="472.56"/>
  </r>
  <r>
    <s v="23.11.2018"/>
    <x v="329"/>
    <x v="0"/>
    <d v="2018-11-23T00:00:00"/>
    <n v="2658.45"/>
    <n v="691.197"/>
    <n v="3855.13"/>
    <n v="1002.3338000000001"/>
    <n v="474.75"/>
    <n v="123.435"/>
    <n v="187.70179999999999"/>
    <n v="721.93"/>
  </r>
  <r>
    <s v="24.11.2018"/>
    <x v="330"/>
    <x v="0"/>
    <d v="2018-11-24T00:00:00"/>
    <n v="3111.6"/>
    <n v="809.01599999999996"/>
    <n v="4534.47"/>
    <n v="1178.9622000000002"/>
    <n v="552.28"/>
    <n v="143.59280000000001"/>
    <n v="226.35340000000002"/>
    <n v="870.59"/>
  </r>
  <r>
    <s v="25.11.2018"/>
    <x v="331"/>
    <x v="0"/>
    <d v="2018-11-25T00:00:00"/>
    <n v="1125.6300000000001"/>
    <n v="292.66380000000004"/>
    <n v="1675.96"/>
    <n v="435.74960000000004"/>
    <n v="254.49"/>
    <n v="66.167400000000001"/>
    <n v="76.918399999999991"/>
    <n v="295.83999999999997"/>
  </r>
  <r>
    <s v="26.11.2018"/>
    <x v="332"/>
    <x v="0"/>
    <d v="2018-11-26T00:00:00"/>
    <n v="1769.09"/>
    <n v="459.96339999999998"/>
    <n v="2608.0700000000002"/>
    <n v="678.09820000000002"/>
    <n v="318.37"/>
    <n v="82.776200000000003"/>
    <n v="135.3586"/>
    <n v="520.61"/>
  </r>
  <r>
    <s v="27.11.2018"/>
    <x v="333"/>
    <x v="0"/>
    <d v="2018-11-27T00:00:00"/>
    <n v="1785.25"/>
    <n v="464.16500000000002"/>
    <n v="2535.4899999999998"/>
    <n v="659.22739999999999"/>
    <n v="312.39"/>
    <n v="81.221400000000003"/>
    <n v="113.84100000000001"/>
    <n v="437.85"/>
  </r>
  <r>
    <s v="28.11.2018"/>
    <x v="334"/>
    <x v="0"/>
    <d v="2018-11-28T00:00:00"/>
    <n v="2098"/>
    <n v="545.48"/>
    <n v="2980.55"/>
    <n v="774.9430000000001"/>
    <n v="360.53"/>
    <n v="93.737799999999993"/>
    <n v="135.7252"/>
    <n v="522.02"/>
  </r>
  <r>
    <s v="29.11.2018"/>
    <x v="335"/>
    <x v="0"/>
    <d v="2018-11-29T00:00:00"/>
    <n v="1924.46"/>
    <n v="500.3596"/>
    <n v="2762.31"/>
    <n v="718.20060000000001"/>
    <n v="328.09"/>
    <n v="85.303399999999996"/>
    <n v="132.5376"/>
    <n v="509.76"/>
  </r>
  <r>
    <s v="30.11.2018"/>
    <x v="336"/>
    <x v="0"/>
    <d v="2018-11-30T00:00:00"/>
    <n v="2192.2399999999998"/>
    <n v="569.98239999999998"/>
    <n v="3187.18"/>
    <n v="828.66679999999997"/>
    <n v="432.26"/>
    <n v="112.38760000000001"/>
    <n v="146.29679999999999"/>
    <n v="562.67999999999995"/>
  </r>
  <r>
    <s v="01.12.2018"/>
    <x v="337"/>
    <x v="0"/>
    <d v="2018-12-01T00:00:00"/>
    <n v="2838.86"/>
    <n v="738.10360000000003"/>
    <n v="3988.51"/>
    <n v="1037.0126"/>
    <n v="462.76"/>
    <n v="120.3176"/>
    <n v="178.59139999999999"/>
    <n v="686.89"/>
  </r>
  <r>
    <s v="02.12.2018"/>
    <x v="338"/>
    <x v="0"/>
    <d v="2018-12-02T00:00:00"/>
    <n v="1214.18"/>
    <n v="315.68680000000001"/>
    <n v="1852.31"/>
    <n v="481.60059999999999"/>
    <n v="263.77999999999997"/>
    <n v="68.582799999999992"/>
    <n v="97.331000000000003"/>
    <n v="374.35"/>
  </r>
  <r>
    <s v="03.12.2018"/>
    <x v="339"/>
    <x v="0"/>
    <d v="2018-12-03T00:00:00"/>
    <n v="1878.76"/>
    <n v="488.4776"/>
    <n v="2721.83"/>
    <n v="707.67579999999998"/>
    <n v="329.35"/>
    <n v="85.631000000000014"/>
    <n v="133.56720000000001"/>
    <n v="513.72"/>
  </r>
  <r>
    <s v="04.12.2018"/>
    <x v="340"/>
    <x v="0"/>
    <d v="2018-12-04T00:00:00"/>
    <n v="1873.09"/>
    <n v="487.0034"/>
    <n v="2696.48"/>
    <n v="701.08479999999997"/>
    <n v="333.31"/>
    <n v="86.660600000000002"/>
    <n v="127.4208"/>
    <n v="490.08"/>
  </r>
  <r>
    <s v="05.12.2018"/>
    <x v="341"/>
    <x v="0"/>
    <d v="2018-12-05T00:00:00"/>
    <n v="2157.09"/>
    <n v="560.84340000000009"/>
    <n v="3136.35"/>
    <n v="815.45100000000002"/>
    <n v="390.95"/>
    <n v="101.64700000000001"/>
    <n v="152.9606"/>
    <n v="588.30999999999995"/>
  </r>
  <r>
    <s v="06.12.2018"/>
    <x v="342"/>
    <x v="0"/>
    <d v="2018-12-06T00:00:00"/>
    <n v="2164.13"/>
    <n v="562.67380000000003"/>
    <n v="3200.47"/>
    <n v="832.12220000000002"/>
    <n v="393.56"/>
    <n v="102.32560000000001"/>
    <n v="167.12280000000001"/>
    <n v="642.78"/>
  </r>
  <r>
    <s v="07.12.2018"/>
    <x v="343"/>
    <x v="0"/>
    <d v="2018-12-07T00:00:00"/>
    <n v="2250.3000000000002"/>
    <n v="585.07800000000009"/>
    <n v="3249.44"/>
    <n v="844.85440000000006"/>
    <n v="400"/>
    <n v="104"/>
    <n v="155.7764"/>
    <n v="599.14"/>
  </r>
  <r>
    <s v="08.12.2018"/>
    <x v="344"/>
    <x v="0"/>
    <d v="2018-12-08T00:00:00"/>
    <n v="2788.95"/>
    <n v="725.12699999999995"/>
    <n v="4058.28"/>
    <n v="1055.1528000000001"/>
    <n v="469.97"/>
    <n v="122.19220000000001"/>
    <n v="207.83360000000002"/>
    <n v="799.36"/>
  </r>
  <r>
    <s v="09.12.2018"/>
    <x v="345"/>
    <x v="1"/>
    <d v="2018-12-09T00:00:00"/>
    <n v="2330.9299999999998"/>
    <n v="606.04179999999997"/>
    <n v="3034.95"/>
    <n v="789.08699999999999"/>
    <n v="436.7"/>
    <n v="113.542"/>
    <n v="69.503200000000007"/>
    <n v="267.32"/>
  </r>
  <r>
    <s v="10.12.2018"/>
    <x v="346"/>
    <x v="0"/>
    <d v="2018-12-10T00:00:00"/>
    <n v="2192.35"/>
    <n v="570.01099999999997"/>
    <n v="3207.43"/>
    <n v="833.93179999999995"/>
    <n v="391.19"/>
    <n v="101.7094"/>
    <n v="162.2114"/>
    <n v="623.89"/>
  </r>
  <r>
    <s v="11.12.2018"/>
    <x v="347"/>
    <x v="0"/>
    <d v="2018-12-11T00:00:00"/>
    <n v="1980.57"/>
    <n v="514.94820000000004"/>
    <n v="2873.09"/>
    <n v="747.00340000000006"/>
    <n v="354.48"/>
    <n v="92.164800000000014"/>
    <n v="139.8904"/>
    <n v="538.04"/>
  </r>
  <r>
    <s v="12.12.2018"/>
    <x v="348"/>
    <x v="0"/>
    <d v="2018-12-12T00:00:00"/>
    <n v="1987.04"/>
    <n v="516.63040000000001"/>
    <n v="2838.57"/>
    <n v="738.02820000000008"/>
    <n v="334.38"/>
    <n v="86.938800000000001"/>
    <n v="134.459"/>
    <n v="517.15"/>
  </r>
  <r>
    <s v="13.12.2018"/>
    <x v="349"/>
    <x v="0"/>
    <d v="2018-12-13T00:00:00"/>
    <n v="1881.58"/>
    <n v="489.21080000000001"/>
    <n v="2755.24"/>
    <n v="716.36239999999998"/>
    <n v="325.58999999999997"/>
    <n v="84.653399999999991"/>
    <n v="142.49820000000003"/>
    <n v="548.07000000000005"/>
  </r>
  <r>
    <s v="14.12.2018"/>
    <x v="350"/>
    <x v="0"/>
    <d v="2018-12-14T00:00:00"/>
    <n v="2324.52"/>
    <n v="604.37520000000006"/>
    <n v="3325.41"/>
    <n v="864.60659999999996"/>
    <n v="410.45"/>
    <n v="106.717"/>
    <n v="153.51440000000002"/>
    <n v="590.44000000000005"/>
  </r>
  <r>
    <s v="15.12.2018"/>
    <x v="351"/>
    <x v="0"/>
    <d v="2018-12-15T00:00:00"/>
    <n v="2538.0500000000002"/>
    <n v="659.89300000000003"/>
    <n v="3640.13"/>
    <n v="946.43380000000002"/>
    <n v="438.68"/>
    <n v="114.05680000000001"/>
    <n v="172.48400000000001"/>
    <n v="663.4"/>
  </r>
  <r>
    <s v="16.12.2018"/>
    <x v="352"/>
    <x v="1"/>
    <d v="2018-12-16T00:00:00"/>
    <n v="1031.22"/>
    <n v="268.11720000000003"/>
    <n v="1512.84"/>
    <n v="393.33839999999998"/>
    <n v="211.67"/>
    <n v="55.034199999999998"/>
    <n v="70.186999999999998"/>
    <n v="269.95"/>
  </r>
  <r>
    <s v="17.12.2018"/>
    <x v="353"/>
    <x v="0"/>
    <d v="2018-12-17T00:00:00"/>
    <n v="1970.52"/>
    <n v="512.33519999999999"/>
    <n v="2816.91"/>
    <n v="732.39660000000003"/>
    <n v="338.83"/>
    <n v="88.095799999999997"/>
    <n v="131.96559999999999"/>
    <n v="507.56"/>
  </r>
  <r>
    <s v="18.12.2018"/>
    <x v="354"/>
    <x v="0"/>
    <d v="2018-12-18T00:00:00"/>
    <n v="2150.6799999999998"/>
    <n v="559.17679999999996"/>
    <n v="3108.87"/>
    <n v="808.30619999999999"/>
    <n v="374.85"/>
    <n v="97.461000000000013"/>
    <n v="151.66840000000002"/>
    <n v="583.34"/>
  </r>
  <r>
    <s v="19.12.2018"/>
    <x v="355"/>
    <x v="0"/>
    <d v="2018-12-19T00:00:00"/>
    <n v="2437.73"/>
    <n v="633.8098"/>
    <n v="3529.52"/>
    <n v="917.67520000000002"/>
    <n v="418.36"/>
    <n v="108.7736"/>
    <n v="175.09180000000001"/>
    <n v="673.43"/>
  </r>
  <r>
    <s v="20.12.2018"/>
    <x v="356"/>
    <x v="0"/>
    <d v="2018-12-20T00:00:00"/>
    <n v="2635.35"/>
    <n v="685.19100000000003"/>
    <n v="3770.3"/>
    <n v="980.27800000000013"/>
    <n v="446.82"/>
    <n v="116.17320000000001"/>
    <n v="178.91380000000001"/>
    <n v="688.13"/>
  </r>
  <r>
    <s v="21.12.2018"/>
    <x v="357"/>
    <x v="0"/>
    <d v="2018-12-21T00:00:00"/>
    <n v="2757.31"/>
    <n v="716.90060000000005"/>
    <n v="3961.29"/>
    <n v="1029.9354000000001"/>
    <n v="473.52"/>
    <n v="123.1152"/>
    <n v="189.9196"/>
    <n v="730.46"/>
  </r>
  <r>
    <s v="22.12.2018"/>
    <x v="358"/>
    <x v="0"/>
    <d v="2018-12-22T00:00:00"/>
    <n v="4416.6400000000003"/>
    <n v="1148.3264000000001"/>
    <n v="6426.81"/>
    <n v="1670.9706000000001"/>
    <n v="734.23"/>
    <n v="190.8998"/>
    <n v="331.74440000000004"/>
    <n v="1275.94"/>
  </r>
  <r>
    <s v="23.12.2018"/>
    <x v="359"/>
    <x v="0"/>
    <d v="2018-12-23T00:00:00"/>
    <n v="2136.16"/>
    <n v="555.40160000000003"/>
    <n v="3134.6"/>
    <n v="814.99599999999998"/>
    <n v="415.48"/>
    <n v="108.02480000000001"/>
    <n v="151.56960000000001"/>
    <n v="582.96"/>
  </r>
  <r>
    <s v="24.12.2018"/>
    <x v="360"/>
    <x v="0"/>
    <d v="2018-12-24T00:00:00"/>
    <n v="3807.9"/>
    <n v="990.05400000000009"/>
    <n v="5518.87"/>
    <n v="1434.9062000000001"/>
    <n v="701.45"/>
    <n v="182.37700000000001"/>
    <n v="262.47520000000003"/>
    <n v="1009.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7A7A2-2AD6-254C-A492-EAA31DA61F34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2:D15" firstHeaderRow="0" firstDataRow="1" firstDataCol="1"/>
  <pivotFields count="14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numFmtId="164" showAll="0"/>
    <pivotField dataField="1" numFmtId="44" showAll="0"/>
    <pivotField numFmtId="164" showAll="0"/>
    <pivotField dataField="1" numFmtId="44" showAll="0"/>
    <pivotField numFmtId="2" showAll="0"/>
    <pivotField numFmtId="44" showAll="0"/>
    <pivotField dataField="1" numFmtId="44" showAll="0"/>
    <pivotField numFmtId="2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sale ($)" fld="7" baseField="0" baseItem="0"/>
    <dataField name="Sum of Margin per day ($)" fld="10" baseField="0" baseItem="0"/>
    <dataField name="Sum of Net purchase per sale ($)" fld="5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EBD49-EBBC-EB42-AFA2-BEB1C0649CA2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6" firstHeaderRow="1" firstDataRow="1" firstDataCol="1" rowPageCount="1" colPageCount="1"/>
  <pivotFields count="14">
    <pivotField axis="axisPage" multipleItemSelectionAllowed="1" showAll="0">
      <items count="362">
        <item x="6"/>
        <item x="37"/>
        <item x="65"/>
        <item x="124"/>
        <item x="155"/>
        <item x="185"/>
        <item x="216"/>
        <item x="247"/>
        <item x="277"/>
        <item x="307"/>
        <item x="337"/>
        <item x="7"/>
        <item x="38"/>
        <item x="66"/>
        <item x="125"/>
        <item x="156"/>
        <item x="186"/>
        <item x="217"/>
        <item x="248"/>
        <item x="278"/>
        <item x="308"/>
        <item x="338"/>
        <item x="8"/>
        <item x="39"/>
        <item x="67"/>
        <item x="96"/>
        <item x="126"/>
        <item x="157"/>
        <item x="187"/>
        <item x="218"/>
        <item x="249"/>
        <item x="279"/>
        <item x="309"/>
        <item x="339"/>
        <item x="9"/>
        <item x="40"/>
        <item x="68"/>
        <item x="97"/>
        <item x="127"/>
        <item x="158"/>
        <item x="188"/>
        <item x="219"/>
        <item x="250"/>
        <item x="280"/>
        <item x="310"/>
        <item x="340"/>
        <item x="10"/>
        <item x="41"/>
        <item x="69"/>
        <item x="98"/>
        <item x="128"/>
        <item x="159"/>
        <item x="189"/>
        <item x="220"/>
        <item x="251"/>
        <item x="281"/>
        <item x="311"/>
        <item x="341"/>
        <item x="11"/>
        <item x="42"/>
        <item x="70"/>
        <item x="99"/>
        <item x="129"/>
        <item x="160"/>
        <item x="190"/>
        <item x="221"/>
        <item x="252"/>
        <item x="282"/>
        <item x="312"/>
        <item x="342"/>
        <item x="12"/>
        <item x="43"/>
        <item x="71"/>
        <item x="100"/>
        <item x="130"/>
        <item x="161"/>
        <item x="191"/>
        <item x="222"/>
        <item x="253"/>
        <item x="283"/>
        <item x="313"/>
        <item x="343"/>
        <item x="13"/>
        <item x="44"/>
        <item x="72"/>
        <item x="101"/>
        <item x="131"/>
        <item x="162"/>
        <item x="192"/>
        <item x="223"/>
        <item x="254"/>
        <item x="284"/>
        <item x="314"/>
        <item x="344"/>
        <item x="14"/>
        <item x="45"/>
        <item x="73"/>
        <item x="102"/>
        <item x="132"/>
        <item x="163"/>
        <item x="193"/>
        <item x="224"/>
        <item x="255"/>
        <item x="285"/>
        <item x="315"/>
        <item x="345"/>
        <item x="15"/>
        <item x="46"/>
        <item x="74"/>
        <item x="103"/>
        <item x="133"/>
        <item x="164"/>
        <item x="194"/>
        <item x="225"/>
        <item x="256"/>
        <item x="286"/>
        <item x="316"/>
        <item x="346"/>
        <item x="16"/>
        <item x="47"/>
        <item x="75"/>
        <item x="104"/>
        <item x="134"/>
        <item x="165"/>
        <item x="195"/>
        <item x="226"/>
        <item x="257"/>
        <item x="287"/>
        <item x="317"/>
        <item x="347"/>
        <item x="17"/>
        <item x="48"/>
        <item x="76"/>
        <item x="105"/>
        <item x="135"/>
        <item x="166"/>
        <item x="196"/>
        <item x="227"/>
        <item x="258"/>
        <item x="288"/>
        <item x="318"/>
        <item x="348"/>
        <item x="18"/>
        <item x="49"/>
        <item x="77"/>
        <item x="106"/>
        <item x="136"/>
        <item x="167"/>
        <item x="197"/>
        <item x="228"/>
        <item x="259"/>
        <item x="289"/>
        <item x="319"/>
        <item x="349"/>
        <item x="19"/>
        <item x="50"/>
        <item x="78"/>
        <item x="107"/>
        <item x="137"/>
        <item x="168"/>
        <item x="198"/>
        <item x="229"/>
        <item x="260"/>
        <item x="290"/>
        <item x="320"/>
        <item x="350"/>
        <item x="20"/>
        <item x="51"/>
        <item x="79"/>
        <item x="108"/>
        <item x="138"/>
        <item x="169"/>
        <item x="199"/>
        <item x="230"/>
        <item x="261"/>
        <item x="291"/>
        <item x="321"/>
        <item x="351"/>
        <item x="21"/>
        <item x="52"/>
        <item x="80"/>
        <item x="109"/>
        <item x="139"/>
        <item x="170"/>
        <item x="200"/>
        <item x="231"/>
        <item x="262"/>
        <item x="292"/>
        <item x="322"/>
        <item x="352"/>
        <item x="22"/>
        <item x="53"/>
        <item x="81"/>
        <item x="110"/>
        <item x="140"/>
        <item x="171"/>
        <item x="201"/>
        <item x="232"/>
        <item x="263"/>
        <item x="293"/>
        <item x="323"/>
        <item x="353"/>
        <item x="23"/>
        <item x="54"/>
        <item x="82"/>
        <item x="111"/>
        <item x="141"/>
        <item x="172"/>
        <item x="202"/>
        <item x="233"/>
        <item x="264"/>
        <item x="294"/>
        <item x="324"/>
        <item x="354"/>
        <item x="24"/>
        <item x="55"/>
        <item x="83"/>
        <item x="112"/>
        <item x="142"/>
        <item x="173"/>
        <item x="203"/>
        <item x="234"/>
        <item x="265"/>
        <item x="295"/>
        <item x="325"/>
        <item x="355"/>
        <item x="25"/>
        <item x="56"/>
        <item x="84"/>
        <item x="113"/>
        <item x="143"/>
        <item x="174"/>
        <item x="204"/>
        <item x="235"/>
        <item x="266"/>
        <item x="296"/>
        <item x="326"/>
        <item x="356"/>
        <item x="26"/>
        <item x="57"/>
        <item x="85"/>
        <item x="114"/>
        <item x="144"/>
        <item x="175"/>
        <item x="205"/>
        <item x="236"/>
        <item x="267"/>
        <item x="327"/>
        <item x="357"/>
        <item x="27"/>
        <item x="58"/>
        <item x="86"/>
        <item x="115"/>
        <item x="145"/>
        <item x="176"/>
        <item x="206"/>
        <item x="237"/>
        <item x="268"/>
        <item x="297"/>
        <item x="328"/>
        <item x="358"/>
        <item x="28"/>
        <item x="59"/>
        <item x="87"/>
        <item x="116"/>
        <item x="146"/>
        <item x="177"/>
        <item x="207"/>
        <item x="238"/>
        <item x="269"/>
        <item x="298"/>
        <item x="329"/>
        <item x="359"/>
        <item x="29"/>
        <item x="60"/>
        <item x="88"/>
        <item x="117"/>
        <item x="147"/>
        <item x="178"/>
        <item x="208"/>
        <item x="239"/>
        <item x="270"/>
        <item x="299"/>
        <item x="330"/>
        <item h="1" x="0"/>
        <item x="360"/>
        <item x="30"/>
        <item x="61"/>
        <item x="89"/>
        <item x="118"/>
        <item x="148"/>
        <item x="179"/>
        <item x="209"/>
        <item x="240"/>
        <item x="271"/>
        <item x="300"/>
        <item x="331"/>
        <item x="31"/>
        <item x="62"/>
        <item x="90"/>
        <item x="119"/>
        <item x="149"/>
        <item x="180"/>
        <item x="210"/>
        <item x="241"/>
        <item x="272"/>
        <item x="301"/>
        <item x="332"/>
        <item x="32"/>
        <item x="63"/>
        <item x="91"/>
        <item x="120"/>
        <item x="150"/>
        <item x="181"/>
        <item x="211"/>
        <item x="242"/>
        <item x="273"/>
        <item x="302"/>
        <item x="333"/>
        <item h="1" x="1"/>
        <item x="33"/>
        <item x="64"/>
        <item x="92"/>
        <item x="121"/>
        <item x="151"/>
        <item x="182"/>
        <item x="212"/>
        <item x="243"/>
        <item x="274"/>
        <item x="303"/>
        <item x="334"/>
        <item h="1" x="2"/>
        <item x="34"/>
        <item x="93"/>
        <item x="122"/>
        <item x="152"/>
        <item x="183"/>
        <item x="213"/>
        <item x="244"/>
        <item x="275"/>
        <item x="304"/>
        <item x="335"/>
        <item h="1" x="3"/>
        <item x="35"/>
        <item x="94"/>
        <item x="123"/>
        <item x="153"/>
        <item x="184"/>
        <item x="214"/>
        <item x="245"/>
        <item x="276"/>
        <item x="305"/>
        <item x="336"/>
        <item h="1" x="4"/>
        <item x="36"/>
        <item x="95"/>
        <item x="154"/>
        <item x="215"/>
        <item x="246"/>
        <item x="306"/>
        <item h="1" x="5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numFmtId="164" showAll="0"/>
    <pivotField numFmtId="44" showAll="0"/>
    <pivotField numFmtId="164" showAll="0"/>
    <pivotField dataField="1" numFmtId="44" showAll="0"/>
    <pivotField numFmtId="164" showAll="0"/>
    <pivotField numFmtId="44" showAll="0"/>
    <pivotField numFmtId="44" showAll="0"/>
    <pivotField numFmtId="2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0" hier="-1"/>
  </pageFields>
  <dataFields count="1">
    <dataField name="Sum of Gross sale ($)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28F68-B5D6-494F-898D-D3CC5D3868D5}" name="PivotTable7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E8" firstHeaderRow="1" firstDataRow="3" firstDataCol="1" rowPageCount="1" colPageCount="1"/>
  <pivotFields count="12">
    <pivotField axis="axisPage" multipleItemSelectionAllowed="1" showAll="0">
      <items count="362">
        <item x="6"/>
        <item x="37"/>
        <item x="65"/>
        <item x="124"/>
        <item x="155"/>
        <item x="185"/>
        <item x="216"/>
        <item x="247"/>
        <item x="277"/>
        <item x="307"/>
        <item x="337"/>
        <item x="7"/>
        <item x="38"/>
        <item x="66"/>
        <item x="125"/>
        <item x="156"/>
        <item x="186"/>
        <item x="217"/>
        <item x="248"/>
        <item x="278"/>
        <item x="308"/>
        <item x="338"/>
        <item x="8"/>
        <item x="39"/>
        <item x="67"/>
        <item x="96"/>
        <item x="126"/>
        <item x="157"/>
        <item x="187"/>
        <item x="218"/>
        <item x="249"/>
        <item x="279"/>
        <item x="309"/>
        <item x="339"/>
        <item x="9"/>
        <item x="40"/>
        <item x="68"/>
        <item x="97"/>
        <item x="127"/>
        <item x="158"/>
        <item x="188"/>
        <item x="219"/>
        <item x="250"/>
        <item x="280"/>
        <item x="310"/>
        <item x="340"/>
        <item x="10"/>
        <item x="41"/>
        <item x="69"/>
        <item x="98"/>
        <item x="128"/>
        <item x="159"/>
        <item x="189"/>
        <item x="220"/>
        <item x="251"/>
        <item x="281"/>
        <item x="311"/>
        <item x="341"/>
        <item x="11"/>
        <item x="42"/>
        <item x="70"/>
        <item x="99"/>
        <item x="129"/>
        <item x="160"/>
        <item x="190"/>
        <item x="221"/>
        <item x="252"/>
        <item x="282"/>
        <item x="312"/>
        <item x="342"/>
        <item x="12"/>
        <item x="43"/>
        <item x="71"/>
        <item x="100"/>
        <item x="130"/>
        <item x="161"/>
        <item x="191"/>
        <item x="222"/>
        <item x="253"/>
        <item x="283"/>
        <item x="313"/>
        <item x="343"/>
        <item x="13"/>
        <item x="44"/>
        <item x="72"/>
        <item x="101"/>
        <item x="131"/>
        <item x="162"/>
        <item x="192"/>
        <item x="223"/>
        <item x="254"/>
        <item x="284"/>
        <item x="314"/>
        <item x="344"/>
        <item x="14"/>
        <item x="45"/>
        <item x="73"/>
        <item x="102"/>
        <item x="132"/>
        <item x="163"/>
        <item x="193"/>
        <item x="224"/>
        <item x="255"/>
        <item x="285"/>
        <item x="315"/>
        <item x="345"/>
        <item x="15"/>
        <item x="46"/>
        <item x="74"/>
        <item x="103"/>
        <item x="133"/>
        <item x="164"/>
        <item x="194"/>
        <item x="225"/>
        <item x="256"/>
        <item x="286"/>
        <item x="316"/>
        <item x="346"/>
        <item x="16"/>
        <item x="47"/>
        <item x="75"/>
        <item x="104"/>
        <item x="134"/>
        <item x="165"/>
        <item x="195"/>
        <item x="226"/>
        <item x="257"/>
        <item x="287"/>
        <item x="317"/>
        <item x="347"/>
        <item x="17"/>
        <item x="48"/>
        <item x="76"/>
        <item x="105"/>
        <item x="135"/>
        <item x="166"/>
        <item x="196"/>
        <item x="227"/>
        <item x="258"/>
        <item x="288"/>
        <item x="318"/>
        <item x="348"/>
        <item x="18"/>
        <item x="49"/>
        <item x="77"/>
        <item x="106"/>
        <item x="136"/>
        <item x="167"/>
        <item x="197"/>
        <item x="228"/>
        <item x="259"/>
        <item x="289"/>
        <item x="319"/>
        <item x="349"/>
        <item x="19"/>
        <item x="50"/>
        <item x="78"/>
        <item x="107"/>
        <item x="137"/>
        <item x="168"/>
        <item x="198"/>
        <item x="229"/>
        <item x="260"/>
        <item x="290"/>
        <item x="320"/>
        <item x="350"/>
        <item x="20"/>
        <item x="51"/>
        <item x="79"/>
        <item x="108"/>
        <item x="138"/>
        <item x="169"/>
        <item x="199"/>
        <item x="230"/>
        <item x="261"/>
        <item x="291"/>
        <item x="321"/>
        <item x="351"/>
        <item x="21"/>
        <item x="52"/>
        <item x="80"/>
        <item x="109"/>
        <item x="139"/>
        <item x="170"/>
        <item x="200"/>
        <item x="231"/>
        <item x="262"/>
        <item x="292"/>
        <item x="322"/>
        <item x="352"/>
        <item x="22"/>
        <item x="53"/>
        <item x="81"/>
        <item x="110"/>
        <item x="140"/>
        <item x="171"/>
        <item x="201"/>
        <item x="232"/>
        <item x="263"/>
        <item x="293"/>
        <item x="323"/>
        <item x="353"/>
        <item x="23"/>
        <item x="54"/>
        <item x="82"/>
        <item x="111"/>
        <item x="141"/>
        <item x="172"/>
        <item x="202"/>
        <item x="233"/>
        <item x="264"/>
        <item x="294"/>
        <item x="324"/>
        <item x="354"/>
        <item x="24"/>
        <item x="55"/>
        <item x="83"/>
        <item x="112"/>
        <item x="142"/>
        <item x="173"/>
        <item x="203"/>
        <item x="234"/>
        <item x="265"/>
        <item x="295"/>
        <item x="325"/>
        <item x="355"/>
        <item x="25"/>
        <item x="56"/>
        <item x="84"/>
        <item x="113"/>
        <item x="143"/>
        <item x="174"/>
        <item x="204"/>
        <item x="235"/>
        <item x="266"/>
        <item x="296"/>
        <item x="326"/>
        <item x="356"/>
        <item x="26"/>
        <item x="57"/>
        <item x="85"/>
        <item x="114"/>
        <item x="144"/>
        <item x="175"/>
        <item x="205"/>
        <item x="236"/>
        <item x="267"/>
        <item x="327"/>
        <item x="357"/>
        <item x="27"/>
        <item x="58"/>
        <item x="86"/>
        <item x="115"/>
        <item x="145"/>
        <item x="176"/>
        <item x="206"/>
        <item x="237"/>
        <item x="268"/>
        <item x="297"/>
        <item x="328"/>
        <item x="358"/>
        <item x="28"/>
        <item x="59"/>
        <item x="87"/>
        <item x="116"/>
        <item x="146"/>
        <item x="177"/>
        <item x="207"/>
        <item x="238"/>
        <item x="269"/>
        <item x="298"/>
        <item x="329"/>
        <item x="359"/>
        <item x="29"/>
        <item x="60"/>
        <item x="88"/>
        <item x="117"/>
        <item x="147"/>
        <item x="178"/>
        <item x="208"/>
        <item x="239"/>
        <item x="270"/>
        <item x="299"/>
        <item x="330"/>
        <item h="1" x="0"/>
        <item x="360"/>
        <item x="30"/>
        <item x="61"/>
        <item x="89"/>
        <item x="118"/>
        <item x="148"/>
        <item x="179"/>
        <item x="209"/>
        <item x="240"/>
        <item x="271"/>
        <item x="300"/>
        <item x="331"/>
        <item x="31"/>
        <item x="62"/>
        <item x="90"/>
        <item x="119"/>
        <item x="149"/>
        <item x="180"/>
        <item x="210"/>
        <item x="241"/>
        <item x="272"/>
        <item x="301"/>
        <item x="332"/>
        <item x="32"/>
        <item x="63"/>
        <item x="91"/>
        <item x="120"/>
        <item x="150"/>
        <item x="181"/>
        <item x="211"/>
        <item x="242"/>
        <item x="273"/>
        <item x="302"/>
        <item x="333"/>
        <item h="1" x="1"/>
        <item x="33"/>
        <item x="64"/>
        <item x="92"/>
        <item x="121"/>
        <item x="151"/>
        <item x="182"/>
        <item x="212"/>
        <item x="243"/>
        <item x="274"/>
        <item x="303"/>
        <item x="334"/>
        <item h="1" x="2"/>
        <item x="34"/>
        <item x="93"/>
        <item x="122"/>
        <item x="152"/>
        <item x="183"/>
        <item x="213"/>
        <item x="244"/>
        <item x="275"/>
        <item x="304"/>
        <item x="335"/>
        <item h="1" x="3"/>
        <item x="35"/>
        <item x="94"/>
        <item x="123"/>
        <item x="153"/>
        <item x="184"/>
        <item x="214"/>
        <item x="245"/>
        <item x="276"/>
        <item x="305"/>
        <item x="336"/>
        <item h="1" x="4"/>
        <item x="36"/>
        <item x="95"/>
        <item x="154"/>
        <item x="215"/>
        <item x="246"/>
        <item x="306"/>
        <item h="1" x="5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umFmtId="164" showAll="0"/>
    <pivotField numFmtId="44" showAll="0"/>
    <pivotField numFmtId="164" showAll="0"/>
    <pivotField dataField="1" numFmtId="44" showAll="0">
      <items count="362">
        <item x="307"/>
        <item x="154"/>
        <item x="310"/>
        <item x="89"/>
        <item x="33"/>
        <item x="40"/>
        <item x="352"/>
        <item x="12"/>
        <item x="54"/>
        <item x="26"/>
        <item x="61"/>
        <item x="331"/>
        <item x="283"/>
        <item x="68"/>
        <item x="47"/>
        <item x="6"/>
        <item x="338"/>
        <item x="303"/>
        <item x="0"/>
        <item x="19"/>
        <item x="241"/>
        <item x="11"/>
        <item x="276"/>
        <item x="178"/>
        <item x="122"/>
        <item x="82"/>
        <item x="129"/>
        <item x="234"/>
        <item x="78"/>
        <item x="28"/>
        <item x="213"/>
        <item x="298"/>
        <item x="328"/>
        <item x="327"/>
        <item x="150"/>
        <item x="76"/>
        <item x="42"/>
        <item x="333"/>
        <item x="185"/>
        <item x="101"/>
        <item x="35"/>
        <item x="5"/>
        <item x="271"/>
        <item x="157"/>
        <item x="248"/>
        <item x="332"/>
        <item x="70"/>
        <item x="325"/>
        <item x="63"/>
        <item x="220"/>
        <item x="278"/>
        <item x="30"/>
        <item x="65"/>
        <item x="79"/>
        <item x="16"/>
        <item x="340"/>
        <item x="9"/>
        <item x="34"/>
        <item x="339"/>
        <item x="41"/>
        <item x="37"/>
        <item x="27"/>
        <item x="98"/>
        <item x="69"/>
        <item x="86"/>
        <item x="264"/>
        <item x="349"/>
        <item x="43"/>
        <item x="7"/>
        <item x="335"/>
        <item x="21"/>
        <item x="64"/>
        <item x="280"/>
        <item x="48"/>
        <item x="293"/>
        <item x="181"/>
        <item x="353"/>
        <item x="71"/>
        <item x="313"/>
        <item x="324"/>
        <item x="348"/>
        <item x="77"/>
        <item x="20"/>
        <item x="143"/>
        <item x="179"/>
        <item x="321"/>
        <item x="326"/>
        <item x="347"/>
        <item x="110"/>
        <item x="66"/>
        <item x="108"/>
        <item x="97"/>
        <item x="2"/>
        <item x="126"/>
        <item x="312"/>
        <item x="249"/>
        <item x="299"/>
        <item x="117"/>
        <item x="55"/>
        <item x="319"/>
        <item x="104"/>
        <item x="1"/>
        <item x="102"/>
        <item x="167"/>
        <item x="96"/>
        <item x="304"/>
        <item x="297"/>
        <item x="263"/>
        <item x="8"/>
        <item x="62"/>
        <item x="180"/>
        <item x="334"/>
        <item x="186"/>
        <item x="243"/>
        <item x="118"/>
        <item x="115"/>
        <item x="83"/>
        <item x="72"/>
        <item x="36"/>
        <item x="22"/>
        <item x="311"/>
        <item x="57"/>
        <item x="56"/>
        <item x="112"/>
        <item x="287"/>
        <item x="284"/>
        <item x="294"/>
        <item x="90"/>
        <item x="345"/>
        <item x="85"/>
        <item x="58"/>
        <item x="84"/>
        <item x="301"/>
        <item x="139"/>
        <item x="144"/>
        <item x="300"/>
        <item x="320"/>
        <item x="14"/>
        <item x="51"/>
        <item x="314"/>
        <item x="73"/>
        <item x="38"/>
        <item x="201"/>
        <item x="272"/>
        <item x="354"/>
        <item x="99"/>
        <item x="168"/>
        <item x="45"/>
        <item x="359"/>
        <item x="140"/>
        <item x="341"/>
        <item x="105"/>
        <item x="29"/>
        <item x="52"/>
        <item x="3"/>
        <item x="50"/>
        <item x="171"/>
        <item x="109"/>
        <item x="279"/>
        <item x="336"/>
        <item x="182"/>
        <item x="49"/>
        <item x="342"/>
        <item x="346"/>
        <item x="242"/>
        <item x="146"/>
        <item x="116"/>
        <item x="305"/>
        <item x="145"/>
        <item x="23"/>
        <item x="343"/>
        <item x="31"/>
        <item x="80"/>
        <item x="15"/>
        <item x="196"/>
        <item x="13"/>
        <item x="103"/>
        <item x="286"/>
        <item x="257"/>
        <item x="111"/>
        <item x="259"/>
        <item x="350"/>
        <item x="132"/>
        <item x="252"/>
        <item x="258"/>
        <item x="172"/>
        <item x="151"/>
        <item x="266"/>
        <item x="250"/>
        <item x="221"/>
        <item x="188"/>
        <item x="44"/>
        <item x="152"/>
        <item x="273"/>
        <item x="202"/>
        <item x="207"/>
        <item x="285"/>
        <item x="270"/>
        <item x="251"/>
        <item x="176"/>
        <item x="288"/>
        <item x="160"/>
        <item x="265"/>
        <item x="195"/>
        <item x="124"/>
        <item x="292"/>
        <item x="87"/>
        <item x="317"/>
        <item x="131"/>
        <item x="290"/>
        <item x="175"/>
        <item x="159"/>
        <item x="291"/>
        <item x="24"/>
        <item x="295"/>
        <item x="137"/>
        <item x="59"/>
        <item x="91"/>
        <item x="209"/>
        <item x="244"/>
        <item x="187"/>
        <item x="277"/>
        <item x="174"/>
        <item x="355"/>
        <item x="203"/>
        <item x="165"/>
        <item x="245"/>
        <item x="147"/>
        <item x="189"/>
        <item x="17"/>
        <item x="67"/>
        <item x="92"/>
        <item x="236"/>
        <item x="138"/>
        <item x="161"/>
        <item x="204"/>
        <item x="173"/>
        <item x="208"/>
        <item x="281"/>
        <item x="222"/>
        <item x="351"/>
        <item x="183"/>
        <item x="230"/>
        <item x="194"/>
        <item x="308"/>
        <item x="217"/>
        <item x="130"/>
        <item x="215"/>
        <item x="32"/>
        <item x="237"/>
        <item x="256"/>
        <item x="193"/>
        <item x="238"/>
        <item x="106"/>
        <item x="166"/>
        <item x="227"/>
        <item x="136"/>
        <item x="88"/>
        <item x="262"/>
        <item x="231"/>
        <item x="158"/>
        <item x="356"/>
        <item x="322"/>
        <item x="269"/>
        <item x="120"/>
        <item x="318"/>
        <item x="210"/>
        <item x="81"/>
        <item x="235"/>
        <item x="184"/>
        <item x="100"/>
        <item x="191"/>
        <item x="60"/>
        <item x="329"/>
        <item x="18"/>
        <item x="133"/>
        <item x="197"/>
        <item x="214"/>
        <item x="357"/>
        <item x="46"/>
        <item x="113"/>
        <item x="141"/>
        <item x="267"/>
        <item x="218"/>
        <item x="337"/>
        <item x="228"/>
        <item x="206"/>
        <item x="253"/>
        <item x="25"/>
        <item x="74"/>
        <item x="225"/>
        <item x="107"/>
        <item x="216"/>
        <item x="53"/>
        <item x="344"/>
        <item x="192"/>
        <item x="134"/>
        <item x="200"/>
        <item x="274"/>
        <item x="239"/>
        <item x="169"/>
        <item x="199"/>
        <item x="127"/>
        <item x="309"/>
        <item x="260"/>
        <item x="223"/>
        <item x="177"/>
        <item x="246"/>
        <item x="170"/>
        <item x="240"/>
        <item x="155"/>
        <item x="254"/>
        <item x="211"/>
        <item x="296"/>
        <item x="39"/>
        <item x="75"/>
        <item x="315"/>
        <item x="275"/>
        <item x="232"/>
        <item x="255"/>
        <item x="282"/>
        <item x="224"/>
        <item x="219"/>
        <item x="330"/>
        <item x="212"/>
        <item x="323"/>
        <item x="142"/>
        <item x="148"/>
        <item x="198"/>
        <item x="156"/>
        <item x="289"/>
        <item x="121"/>
        <item x="162"/>
        <item x="229"/>
        <item x="302"/>
        <item x="123"/>
        <item x="226"/>
        <item x="153"/>
        <item x="114"/>
        <item x="4"/>
        <item x="128"/>
        <item x="125"/>
        <item x="205"/>
        <item x="233"/>
        <item x="261"/>
        <item x="10"/>
        <item x="135"/>
        <item x="306"/>
        <item x="190"/>
        <item x="164"/>
        <item x="268"/>
        <item x="163"/>
        <item x="93"/>
        <item x="247"/>
        <item x="95"/>
        <item x="94"/>
        <item x="316"/>
        <item x="149"/>
        <item x="119"/>
        <item x="360"/>
        <item x="358"/>
        <item t="default"/>
      </items>
    </pivotField>
    <pivotField numFmtId="2" showAll="0"/>
    <pivotField numFmtId="2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x="2"/>
        <item sd="0" x="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2">
    <field x="11"/>
    <field x="-2"/>
  </colFields>
  <colItems count="4">
    <i>
      <x v="2"/>
      <x/>
    </i>
    <i r="1" i="1">
      <x v="1"/>
    </i>
    <i t="grand">
      <x/>
    </i>
    <i t="grand" i="1">
      <x/>
    </i>
  </colItems>
  <pageFields count="1">
    <pageField fld="0" hier="-1"/>
  </pageFields>
  <dataFields count="2">
    <dataField name="Average of Gross sale ($)" fld="7" subtotal="average" baseField="7" baseItem="0"/>
    <dataField name="Count of Month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11" count="1" selected="0">
            <x v="2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1"/>
          </reference>
          <reference field="11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A5C0E-13A9-3B4E-8B62-17B4129C21BF}" name="PivotTable7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D17" firstHeaderRow="1" firstDataRow="2" firstDataCol="1" rowPageCount="1" colPageCount="1"/>
  <pivotFields count="12">
    <pivotField axis="axisPage" multipleItemSelectionAllowed="1" showAll="0">
      <items count="362">
        <item x="6"/>
        <item x="37"/>
        <item x="65"/>
        <item x="124"/>
        <item x="155"/>
        <item x="185"/>
        <item x="216"/>
        <item x="247"/>
        <item x="277"/>
        <item x="307"/>
        <item x="337"/>
        <item x="7"/>
        <item x="38"/>
        <item x="66"/>
        <item x="125"/>
        <item x="156"/>
        <item x="186"/>
        <item x="217"/>
        <item x="248"/>
        <item x="278"/>
        <item x="308"/>
        <item x="338"/>
        <item x="8"/>
        <item x="39"/>
        <item x="67"/>
        <item x="96"/>
        <item x="126"/>
        <item x="157"/>
        <item x="187"/>
        <item x="218"/>
        <item x="249"/>
        <item x="279"/>
        <item x="309"/>
        <item x="339"/>
        <item x="9"/>
        <item x="40"/>
        <item x="68"/>
        <item x="97"/>
        <item x="127"/>
        <item x="158"/>
        <item x="188"/>
        <item x="219"/>
        <item x="250"/>
        <item x="280"/>
        <item x="310"/>
        <item x="340"/>
        <item x="10"/>
        <item x="41"/>
        <item x="69"/>
        <item x="98"/>
        <item x="128"/>
        <item x="159"/>
        <item x="189"/>
        <item x="220"/>
        <item x="251"/>
        <item x="281"/>
        <item x="311"/>
        <item x="341"/>
        <item x="11"/>
        <item x="42"/>
        <item x="70"/>
        <item x="99"/>
        <item x="129"/>
        <item x="160"/>
        <item x="190"/>
        <item x="221"/>
        <item x="252"/>
        <item x="282"/>
        <item x="312"/>
        <item x="342"/>
        <item x="12"/>
        <item x="43"/>
        <item x="71"/>
        <item x="100"/>
        <item x="130"/>
        <item x="161"/>
        <item x="191"/>
        <item x="222"/>
        <item x="253"/>
        <item x="283"/>
        <item x="313"/>
        <item x="343"/>
        <item x="13"/>
        <item x="44"/>
        <item x="72"/>
        <item x="101"/>
        <item x="131"/>
        <item x="162"/>
        <item x="192"/>
        <item x="223"/>
        <item x="254"/>
        <item x="284"/>
        <item x="314"/>
        <item x="344"/>
        <item x="14"/>
        <item x="45"/>
        <item x="73"/>
        <item x="102"/>
        <item x="132"/>
        <item x="163"/>
        <item x="193"/>
        <item x="224"/>
        <item x="255"/>
        <item x="285"/>
        <item x="315"/>
        <item x="345"/>
        <item x="15"/>
        <item x="46"/>
        <item x="74"/>
        <item x="103"/>
        <item x="133"/>
        <item x="164"/>
        <item x="194"/>
        <item x="225"/>
        <item x="256"/>
        <item x="286"/>
        <item x="316"/>
        <item x="346"/>
        <item x="16"/>
        <item x="47"/>
        <item x="75"/>
        <item x="104"/>
        <item x="134"/>
        <item x="165"/>
        <item x="195"/>
        <item x="226"/>
        <item x="257"/>
        <item x="287"/>
        <item x="317"/>
        <item x="347"/>
        <item x="17"/>
        <item x="48"/>
        <item x="76"/>
        <item x="105"/>
        <item x="135"/>
        <item x="166"/>
        <item x="196"/>
        <item x="227"/>
        <item x="258"/>
        <item x="288"/>
        <item x="318"/>
        <item x="348"/>
        <item x="18"/>
        <item x="49"/>
        <item x="77"/>
        <item x="106"/>
        <item x="136"/>
        <item x="167"/>
        <item x="197"/>
        <item x="228"/>
        <item x="259"/>
        <item x="289"/>
        <item x="319"/>
        <item x="349"/>
        <item x="19"/>
        <item x="50"/>
        <item x="78"/>
        <item x="107"/>
        <item x="137"/>
        <item x="168"/>
        <item x="198"/>
        <item x="229"/>
        <item x="260"/>
        <item x="290"/>
        <item x="320"/>
        <item x="350"/>
        <item x="20"/>
        <item x="51"/>
        <item x="79"/>
        <item x="108"/>
        <item x="138"/>
        <item x="169"/>
        <item x="199"/>
        <item x="230"/>
        <item x="261"/>
        <item x="291"/>
        <item x="321"/>
        <item x="351"/>
        <item x="21"/>
        <item x="52"/>
        <item x="80"/>
        <item x="109"/>
        <item x="139"/>
        <item x="170"/>
        <item x="200"/>
        <item x="231"/>
        <item x="262"/>
        <item x="292"/>
        <item x="322"/>
        <item x="352"/>
        <item x="22"/>
        <item x="53"/>
        <item x="81"/>
        <item x="110"/>
        <item x="140"/>
        <item x="171"/>
        <item x="201"/>
        <item x="232"/>
        <item x="263"/>
        <item x="293"/>
        <item x="323"/>
        <item x="353"/>
        <item x="23"/>
        <item x="54"/>
        <item x="82"/>
        <item x="111"/>
        <item x="141"/>
        <item x="172"/>
        <item x="202"/>
        <item x="233"/>
        <item x="264"/>
        <item x="294"/>
        <item x="324"/>
        <item x="354"/>
        <item x="24"/>
        <item x="55"/>
        <item x="83"/>
        <item x="112"/>
        <item x="142"/>
        <item x="173"/>
        <item x="203"/>
        <item x="234"/>
        <item x="265"/>
        <item x="295"/>
        <item x="325"/>
        <item x="355"/>
        <item x="25"/>
        <item x="56"/>
        <item x="84"/>
        <item x="113"/>
        <item x="143"/>
        <item x="174"/>
        <item x="204"/>
        <item x="235"/>
        <item x="266"/>
        <item x="296"/>
        <item x="326"/>
        <item x="356"/>
        <item x="26"/>
        <item x="57"/>
        <item x="85"/>
        <item x="114"/>
        <item x="144"/>
        <item x="175"/>
        <item x="205"/>
        <item x="236"/>
        <item x="267"/>
        <item x="327"/>
        <item x="357"/>
        <item x="27"/>
        <item x="58"/>
        <item x="86"/>
        <item x="115"/>
        <item x="145"/>
        <item x="176"/>
        <item x="206"/>
        <item x="237"/>
        <item x="268"/>
        <item x="297"/>
        <item x="328"/>
        <item x="358"/>
        <item x="28"/>
        <item x="59"/>
        <item x="87"/>
        <item x="116"/>
        <item x="146"/>
        <item x="177"/>
        <item x="207"/>
        <item x="238"/>
        <item x="269"/>
        <item x="298"/>
        <item x="329"/>
        <item x="359"/>
        <item x="29"/>
        <item x="60"/>
        <item x="88"/>
        <item x="117"/>
        <item x="147"/>
        <item x="178"/>
        <item x="208"/>
        <item x="239"/>
        <item x="270"/>
        <item x="299"/>
        <item x="330"/>
        <item h="1" x="0"/>
        <item x="360"/>
        <item x="30"/>
        <item x="61"/>
        <item x="89"/>
        <item x="118"/>
        <item x="148"/>
        <item x="179"/>
        <item x="209"/>
        <item x="240"/>
        <item x="271"/>
        <item x="300"/>
        <item x="331"/>
        <item x="31"/>
        <item x="62"/>
        <item x="90"/>
        <item x="119"/>
        <item x="149"/>
        <item x="180"/>
        <item x="210"/>
        <item x="241"/>
        <item x="272"/>
        <item x="301"/>
        <item x="332"/>
        <item x="32"/>
        <item x="63"/>
        <item x="91"/>
        <item x="120"/>
        <item x="150"/>
        <item x="181"/>
        <item x="211"/>
        <item x="242"/>
        <item x="273"/>
        <item x="302"/>
        <item x="333"/>
        <item h="1" x="1"/>
        <item x="33"/>
        <item x="64"/>
        <item x="92"/>
        <item x="121"/>
        <item x="151"/>
        <item x="182"/>
        <item x="212"/>
        <item x="243"/>
        <item x="274"/>
        <item x="303"/>
        <item x="334"/>
        <item h="1" x="2"/>
        <item x="34"/>
        <item x="93"/>
        <item x="122"/>
        <item x="152"/>
        <item x="183"/>
        <item x="213"/>
        <item x="244"/>
        <item x="275"/>
        <item x="304"/>
        <item x="335"/>
        <item h="1" x="3"/>
        <item x="35"/>
        <item x="94"/>
        <item x="123"/>
        <item x="153"/>
        <item x="184"/>
        <item x="214"/>
        <item x="245"/>
        <item x="276"/>
        <item x="305"/>
        <item x="336"/>
        <item h="1" x="4"/>
        <item x="36"/>
        <item x="95"/>
        <item x="154"/>
        <item x="215"/>
        <item x="246"/>
        <item x="306"/>
        <item h="1" x="5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0"/>
        <item x="1"/>
        <item t="default"/>
      </items>
    </pivotField>
    <pivotField numFmtId="165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umFmtId="164" showAll="0"/>
    <pivotField numFmtId="44" showAll="0"/>
    <pivotField numFmtId="164" showAll="0"/>
    <pivotField dataField="1" numFmtId="44" showAll="0">
      <items count="362">
        <item x="307"/>
        <item x="154"/>
        <item x="310"/>
        <item x="89"/>
        <item x="33"/>
        <item x="40"/>
        <item x="352"/>
        <item x="12"/>
        <item x="54"/>
        <item x="26"/>
        <item x="61"/>
        <item x="331"/>
        <item x="283"/>
        <item x="68"/>
        <item x="47"/>
        <item x="6"/>
        <item x="338"/>
        <item x="303"/>
        <item x="0"/>
        <item x="19"/>
        <item x="241"/>
        <item x="11"/>
        <item x="276"/>
        <item x="178"/>
        <item x="122"/>
        <item x="82"/>
        <item x="129"/>
        <item x="234"/>
        <item x="78"/>
        <item x="28"/>
        <item x="213"/>
        <item x="298"/>
        <item x="328"/>
        <item x="327"/>
        <item x="150"/>
        <item x="76"/>
        <item x="42"/>
        <item x="333"/>
        <item x="185"/>
        <item x="101"/>
        <item x="35"/>
        <item x="5"/>
        <item x="271"/>
        <item x="157"/>
        <item x="248"/>
        <item x="332"/>
        <item x="70"/>
        <item x="325"/>
        <item x="63"/>
        <item x="220"/>
        <item x="278"/>
        <item x="30"/>
        <item x="65"/>
        <item x="79"/>
        <item x="16"/>
        <item x="340"/>
        <item x="9"/>
        <item x="34"/>
        <item x="339"/>
        <item x="41"/>
        <item x="37"/>
        <item x="27"/>
        <item x="98"/>
        <item x="69"/>
        <item x="86"/>
        <item x="264"/>
        <item x="349"/>
        <item x="43"/>
        <item x="7"/>
        <item x="335"/>
        <item x="21"/>
        <item x="64"/>
        <item x="280"/>
        <item x="48"/>
        <item x="293"/>
        <item x="181"/>
        <item x="353"/>
        <item x="71"/>
        <item x="313"/>
        <item x="324"/>
        <item x="348"/>
        <item x="77"/>
        <item x="20"/>
        <item x="143"/>
        <item x="179"/>
        <item x="321"/>
        <item x="326"/>
        <item x="347"/>
        <item x="110"/>
        <item x="66"/>
        <item x="108"/>
        <item x="97"/>
        <item x="2"/>
        <item x="126"/>
        <item x="312"/>
        <item x="249"/>
        <item x="299"/>
        <item x="117"/>
        <item x="55"/>
        <item x="319"/>
        <item x="104"/>
        <item x="1"/>
        <item x="102"/>
        <item x="167"/>
        <item x="96"/>
        <item x="304"/>
        <item x="297"/>
        <item x="263"/>
        <item x="8"/>
        <item x="62"/>
        <item x="180"/>
        <item x="334"/>
        <item x="186"/>
        <item x="243"/>
        <item x="118"/>
        <item x="115"/>
        <item x="83"/>
        <item x="72"/>
        <item x="36"/>
        <item x="22"/>
        <item x="311"/>
        <item x="57"/>
        <item x="56"/>
        <item x="112"/>
        <item x="287"/>
        <item x="284"/>
        <item x="294"/>
        <item x="90"/>
        <item x="345"/>
        <item x="85"/>
        <item x="58"/>
        <item x="84"/>
        <item x="301"/>
        <item x="139"/>
        <item x="144"/>
        <item x="300"/>
        <item x="320"/>
        <item x="14"/>
        <item x="51"/>
        <item x="314"/>
        <item x="73"/>
        <item x="38"/>
        <item x="201"/>
        <item x="272"/>
        <item x="354"/>
        <item x="99"/>
        <item x="168"/>
        <item x="45"/>
        <item x="359"/>
        <item x="140"/>
        <item x="341"/>
        <item x="105"/>
        <item x="29"/>
        <item x="52"/>
        <item x="3"/>
        <item x="50"/>
        <item x="171"/>
        <item x="109"/>
        <item x="279"/>
        <item x="336"/>
        <item x="182"/>
        <item x="49"/>
        <item x="342"/>
        <item x="346"/>
        <item x="242"/>
        <item x="146"/>
        <item x="116"/>
        <item x="305"/>
        <item x="145"/>
        <item x="23"/>
        <item x="343"/>
        <item x="31"/>
        <item x="80"/>
        <item x="15"/>
        <item x="196"/>
        <item x="13"/>
        <item x="103"/>
        <item x="286"/>
        <item x="257"/>
        <item x="111"/>
        <item x="259"/>
        <item x="350"/>
        <item x="132"/>
        <item x="252"/>
        <item x="258"/>
        <item x="172"/>
        <item x="151"/>
        <item x="266"/>
        <item x="250"/>
        <item x="221"/>
        <item x="188"/>
        <item x="44"/>
        <item x="152"/>
        <item x="273"/>
        <item x="202"/>
        <item x="207"/>
        <item x="285"/>
        <item x="270"/>
        <item x="251"/>
        <item x="176"/>
        <item x="288"/>
        <item x="160"/>
        <item x="265"/>
        <item x="195"/>
        <item x="124"/>
        <item x="292"/>
        <item x="87"/>
        <item x="317"/>
        <item x="131"/>
        <item x="290"/>
        <item x="175"/>
        <item x="159"/>
        <item x="291"/>
        <item x="24"/>
        <item x="295"/>
        <item x="137"/>
        <item x="59"/>
        <item x="91"/>
        <item x="209"/>
        <item x="244"/>
        <item x="187"/>
        <item x="277"/>
        <item x="174"/>
        <item x="355"/>
        <item x="203"/>
        <item x="165"/>
        <item x="245"/>
        <item x="147"/>
        <item x="189"/>
        <item x="17"/>
        <item x="67"/>
        <item x="92"/>
        <item x="236"/>
        <item x="138"/>
        <item x="161"/>
        <item x="204"/>
        <item x="173"/>
        <item x="208"/>
        <item x="281"/>
        <item x="222"/>
        <item x="351"/>
        <item x="183"/>
        <item x="230"/>
        <item x="194"/>
        <item x="308"/>
        <item x="217"/>
        <item x="130"/>
        <item x="215"/>
        <item x="32"/>
        <item x="237"/>
        <item x="256"/>
        <item x="193"/>
        <item x="238"/>
        <item x="106"/>
        <item x="166"/>
        <item x="227"/>
        <item x="136"/>
        <item x="88"/>
        <item x="262"/>
        <item x="231"/>
        <item x="158"/>
        <item x="356"/>
        <item x="322"/>
        <item x="269"/>
        <item x="120"/>
        <item x="318"/>
        <item x="210"/>
        <item x="81"/>
        <item x="235"/>
        <item x="184"/>
        <item x="100"/>
        <item x="191"/>
        <item x="60"/>
        <item x="329"/>
        <item x="18"/>
        <item x="133"/>
        <item x="197"/>
        <item x="214"/>
        <item x="357"/>
        <item x="46"/>
        <item x="113"/>
        <item x="141"/>
        <item x="267"/>
        <item x="218"/>
        <item x="337"/>
        <item x="228"/>
        <item x="206"/>
        <item x="253"/>
        <item x="25"/>
        <item x="74"/>
        <item x="225"/>
        <item x="107"/>
        <item x="216"/>
        <item x="53"/>
        <item x="344"/>
        <item x="192"/>
        <item x="134"/>
        <item x="200"/>
        <item x="274"/>
        <item x="239"/>
        <item x="169"/>
        <item x="199"/>
        <item x="127"/>
        <item x="309"/>
        <item x="260"/>
        <item x="223"/>
        <item x="177"/>
        <item x="246"/>
        <item x="170"/>
        <item x="240"/>
        <item x="155"/>
        <item x="254"/>
        <item x="211"/>
        <item x="296"/>
        <item x="39"/>
        <item x="75"/>
        <item x="315"/>
        <item x="275"/>
        <item x="232"/>
        <item x="255"/>
        <item x="282"/>
        <item x="224"/>
        <item x="219"/>
        <item x="330"/>
        <item x="212"/>
        <item x="323"/>
        <item x="142"/>
        <item x="148"/>
        <item x="198"/>
        <item x="156"/>
        <item x="289"/>
        <item x="121"/>
        <item x="162"/>
        <item x="229"/>
        <item x="302"/>
        <item x="123"/>
        <item x="226"/>
        <item x="153"/>
        <item x="114"/>
        <item x="4"/>
        <item x="128"/>
        <item x="125"/>
        <item x="205"/>
        <item x="233"/>
        <item x="261"/>
        <item x="10"/>
        <item x="135"/>
        <item x="306"/>
        <item x="190"/>
        <item x="164"/>
        <item x="268"/>
        <item x="163"/>
        <item x="93"/>
        <item x="247"/>
        <item x="95"/>
        <item x="94"/>
        <item x="316"/>
        <item x="149"/>
        <item x="119"/>
        <item x="360"/>
        <item x="358"/>
        <item t="default"/>
      </items>
    </pivotField>
    <pivotField numFmtId="2" showAll="0"/>
    <pivotField numFmtId="2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x="2"/>
        <item sd="0" x="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-1"/>
  </pageFields>
  <dataFields count="1">
    <dataField name="Average of Gross sale ($)" fld="7" subtotal="average" baseField="7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B10480-61AC-2F4A-B692-F2F19645A291}" name="Table1" displayName="Table1" ref="A1:L362" totalsRowShown="0" headerRowDxfId="21" headerRowBorderDxfId="20" tableBorderDxfId="19" totalsRowBorderDxfId="18">
  <autoFilter ref="A1:L362" xr:uid="{B0A321C5-095A-764D-8B5D-AED69E5C0F28}"/>
  <tableColumns count="12">
    <tableColumn id="1" xr3:uid="{45B64863-3253-0F4D-8514-321DBBF61B81}" name="Date" dataDxfId="17"/>
    <tableColumn id="2" xr3:uid="{C6775860-B1B6-DB40-ACAA-D11EC5E54A5B}" name="Date (English)" dataDxfId="16">
      <calculatedColumnFormula>DATE(RIGHT(A2,4),MID(A2,4,2),LEFT(A2,2))</calculatedColumnFormula>
    </tableColumn>
    <tableColumn id="12" xr3:uid="{D2A0DFAB-298B-5147-A5EE-84420A67B939}" name="Trade Ban" dataDxfId="15"/>
    <tableColumn id="3" xr3:uid="{61E3DC62-3DD3-4443-823D-FB861C6F40BD}" name="Month" dataDxfId="14">
      <calculatedColumnFormula>B2</calculatedColumnFormula>
    </tableColumn>
    <tableColumn id="4" xr3:uid="{461025D3-0ACC-5D42-8D26-A6D3E7562DE5}" name="Net purchase per day (PLN)" dataDxfId="13" dataCellStyle="Currency"/>
    <tableColumn id="5" xr3:uid="{FA4ABF22-8152-0546-8BEC-D515BFF8D8E5}" name="Net purchase per sale ($)" dataDxfId="12" dataCellStyle="Currency">
      <calculatedColumnFormula>E2*0.26</calculatedColumnFormula>
    </tableColumn>
    <tableColumn id="6" xr3:uid="{F67A956D-22F7-DF45-B545-01287E4FB0CE}" name="Gross Sale per day (PLN)" dataDxfId="11" dataCellStyle="Currency"/>
    <tableColumn id="7" xr3:uid="{05B55277-3B8B-F94A-84BE-3F56694CF5E0}" name="Gross sale ($)" dataDxfId="10" dataCellStyle="Currency">
      <calculatedColumnFormula>G2*0.26</calculatedColumnFormula>
    </tableColumn>
    <tableColumn id="8" xr3:uid="{4845A0DF-C784-6E4A-9942-EE1C1FB9AAA9}" name="tax of sell per day" dataDxfId="9" dataCellStyle="Currency"/>
    <tableColumn id="11" xr3:uid="{EEC66C57-F878-3D40-9987-8E8CB825D142}" name="Tax of sell per day ($)" dataDxfId="8" dataCellStyle="Currency">
      <calculatedColumnFormula>Table1[[#This Row],[tax of sell per day]]*0.26</calculatedColumnFormula>
    </tableColumn>
    <tableColumn id="10" xr3:uid="{4C31C12E-5EFE-5348-9EDF-010EFFF4ABFA}" name="Margin per day ($)" dataDxfId="7" dataCellStyle="Currency">
      <calculatedColumnFormula>Table1[[#This Row],[Margin per day(PLN)]]*0.26</calculatedColumnFormula>
    </tableColumn>
    <tableColumn id="9" xr3:uid="{BD6E9F48-0448-7345-9190-F98738247840}" name="Margin per day(PLN)" dataDxfId="6" dataCellStyle="Currency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363"/>
  <sheetViews>
    <sheetView showGridLines="0" tabSelected="1" workbookViewId="0">
      <selection activeCell="G13" sqref="G13"/>
    </sheetView>
  </sheetViews>
  <sheetFormatPr baseColWidth="10" defaultColWidth="10" defaultRowHeight="18" customHeight="1"/>
  <cols>
    <col min="1" max="1" width="11.83203125" style="1" customWidth="1"/>
    <col min="2" max="3" width="9" style="1" customWidth="1"/>
    <col min="4" max="5" width="7.83203125" style="1" customWidth="1"/>
    <col min="6" max="256" width="10" style="1" customWidth="1"/>
  </cols>
  <sheetData>
    <row r="1" spans="1:5" ht="20.5" customHeight="1">
      <c r="A1" s="2" t="s">
        <v>18</v>
      </c>
      <c r="B1" s="2" t="s">
        <v>417</v>
      </c>
      <c r="C1" s="2" t="s">
        <v>418</v>
      </c>
      <c r="D1" s="2" t="s">
        <v>419</v>
      </c>
      <c r="E1" s="2" t="s">
        <v>420</v>
      </c>
    </row>
    <row r="2" spans="1:5" ht="20.5" customHeight="1">
      <c r="A2" s="3" t="s">
        <v>53</v>
      </c>
      <c r="B2" s="4" t="s">
        <v>421</v>
      </c>
      <c r="C2" s="5" t="s">
        <v>422</v>
      </c>
      <c r="D2" s="5" t="s">
        <v>423</v>
      </c>
      <c r="E2" s="5" t="s">
        <v>424</v>
      </c>
    </row>
    <row r="3" spans="1:5" ht="20.25" customHeight="1">
      <c r="A3" s="6" t="s">
        <v>54</v>
      </c>
      <c r="B3" s="7" t="s">
        <v>425</v>
      </c>
      <c r="C3" s="8" t="s">
        <v>426</v>
      </c>
      <c r="D3" s="8" t="s">
        <v>427</v>
      </c>
      <c r="E3" s="8" t="s">
        <v>428</v>
      </c>
    </row>
    <row r="4" spans="1:5" ht="20.25" customHeight="1">
      <c r="A4" s="6" t="s">
        <v>55</v>
      </c>
      <c r="B4" s="7" t="s">
        <v>429</v>
      </c>
      <c r="C4" s="8" t="s">
        <v>430</v>
      </c>
      <c r="D4" s="8" t="s">
        <v>431</v>
      </c>
      <c r="E4" s="8" t="s">
        <v>432</v>
      </c>
    </row>
    <row r="5" spans="1:5" ht="20.25" customHeight="1">
      <c r="A5" s="6" t="s">
        <v>56</v>
      </c>
      <c r="B5" s="7" t="s">
        <v>433</v>
      </c>
      <c r="C5" s="8" t="s">
        <v>434</v>
      </c>
      <c r="D5" s="8" t="s">
        <v>435</v>
      </c>
      <c r="E5" s="8" t="s">
        <v>436</v>
      </c>
    </row>
    <row r="6" spans="1:5" ht="20.25" customHeight="1">
      <c r="A6" s="6" t="s">
        <v>57</v>
      </c>
      <c r="B6" s="7" t="s">
        <v>437</v>
      </c>
      <c r="C6" s="8" t="s">
        <v>438</v>
      </c>
      <c r="D6" s="8" t="s">
        <v>439</v>
      </c>
      <c r="E6" s="8" t="s">
        <v>440</v>
      </c>
    </row>
    <row r="7" spans="1:5" ht="20.25" customHeight="1">
      <c r="A7" s="6" t="s">
        <v>58</v>
      </c>
      <c r="B7" s="7" t="s">
        <v>441</v>
      </c>
      <c r="C7" s="8" t="s">
        <v>442</v>
      </c>
      <c r="D7" s="8" t="s">
        <v>443</v>
      </c>
      <c r="E7" s="8" t="s">
        <v>444</v>
      </c>
    </row>
    <row r="8" spans="1:5" ht="20.25" customHeight="1">
      <c r="A8" s="6" t="s">
        <v>59</v>
      </c>
      <c r="B8" s="7" t="s">
        <v>445</v>
      </c>
      <c r="C8" s="8" t="s">
        <v>446</v>
      </c>
      <c r="D8" s="8" t="s">
        <v>447</v>
      </c>
      <c r="E8" s="8" t="s">
        <v>448</v>
      </c>
    </row>
    <row r="9" spans="1:5" ht="20.25" customHeight="1">
      <c r="A9" s="6" t="s">
        <v>60</v>
      </c>
      <c r="B9" s="7" t="s">
        <v>449</v>
      </c>
      <c r="C9" s="8" t="s">
        <v>450</v>
      </c>
      <c r="D9" s="8" t="s">
        <v>451</v>
      </c>
      <c r="E9" s="8" t="s">
        <v>452</v>
      </c>
    </row>
    <row r="10" spans="1:5" ht="20.25" customHeight="1">
      <c r="A10" s="6" t="s">
        <v>61</v>
      </c>
      <c r="B10" s="7" t="s">
        <v>453</v>
      </c>
      <c r="C10" s="8" t="s">
        <v>454</v>
      </c>
      <c r="D10" s="8" t="s">
        <v>455</v>
      </c>
      <c r="E10" s="8" t="s">
        <v>456</v>
      </c>
    </row>
    <row r="11" spans="1:5" ht="20.25" customHeight="1">
      <c r="A11" s="6" t="s">
        <v>62</v>
      </c>
      <c r="B11" s="7" t="s">
        <v>457</v>
      </c>
      <c r="C11" s="8" t="s">
        <v>458</v>
      </c>
      <c r="D11" s="8" t="s">
        <v>459</v>
      </c>
      <c r="E11" s="8" t="s">
        <v>460</v>
      </c>
    </row>
    <row r="12" spans="1:5" ht="20.25" customHeight="1">
      <c r="A12" s="6" t="s">
        <v>63</v>
      </c>
      <c r="B12" s="7" t="s">
        <v>461</v>
      </c>
      <c r="C12" s="8" t="s">
        <v>462</v>
      </c>
      <c r="D12" s="8" t="s">
        <v>463</v>
      </c>
      <c r="E12" s="8" t="s">
        <v>464</v>
      </c>
    </row>
    <row r="13" spans="1:5" ht="20.25" customHeight="1">
      <c r="A13" s="6" t="s">
        <v>64</v>
      </c>
      <c r="B13" s="7" t="s">
        <v>465</v>
      </c>
      <c r="C13" s="8" t="s">
        <v>466</v>
      </c>
      <c r="D13" s="8" t="s">
        <v>467</v>
      </c>
      <c r="E13" s="8" t="s">
        <v>468</v>
      </c>
    </row>
    <row r="14" spans="1:5" ht="20.25" customHeight="1">
      <c r="A14" s="6" t="s">
        <v>65</v>
      </c>
      <c r="B14" s="7" t="s">
        <v>469</v>
      </c>
      <c r="C14" s="8" t="s">
        <v>470</v>
      </c>
      <c r="D14" s="8" t="s">
        <v>471</v>
      </c>
      <c r="E14" s="8" t="s">
        <v>472</v>
      </c>
    </row>
    <row r="15" spans="1:5" ht="20.25" customHeight="1">
      <c r="A15" s="6" t="s">
        <v>66</v>
      </c>
      <c r="B15" s="7" t="s">
        <v>473</v>
      </c>
      <c r="C15" s="8" t="s">
        <v>474</v>
      </c>
      <c r="D15" s="8" t="s">
        <v>475</v>
      </c>
      <c r="E15" s="8" t="s">
        <v>476</v>
      </c>
    </row>
    <row r="16" spans="1:5" ht="20.25" customHeight="1">
      <c r="A16" s="6" t="s">
        <v>67</v>
      </c>
      <c r="B16" s="7" t="s">
        <v>477</v>
      </c>
      <c r="C16" s="8" t="s">
        <v>478</v>
      </c>
      <c r="D16" s="8" t="s">
        <v>479</v>
      </c>
      <c r="E16" s="8" t="s">
        <v>480</v>
      </c>
    </row>
    <row r="17" spans="1:5" ht="20.25" customHeight="1">
      <c r="A17" s="6" t="s">
        <v>68</v>
      </c>
      <c r="B17" s="7" t="s">
        <v>481</v>
      </c>
      <c r="C17" s="8" t="s">
        <v>482</v>
      </c>
      <c r="D17" s="8" t="s">
        <v>483</v>
      </c>
      <c r="E17" s="8" t="s">
        <v>484</v>
      </c>
    </row>
    <row r="18" spans="1:5" ht="20.25" customHeight="1">
      <c r="A18" s="6" t="s">
        <v>69</v>
      </c>
      <c r="B18" s="7" t="s">
        <v>485</v>
      </c>
      <c r="C18" s="8" t="s">
        <v>486</v>
      </c>
      <c r="D18" s="8" t="s">
        <v>487</v>
      </c>
      <c r="E18" s="8" t="s">
        <v>488</v>
      </c>
    </row>
    <row r="19" spans="1:5" ht="20.25" customHeight="1">
      <c r="A19" s="6" t="s">
        <v>70</v>
      </c>
      <c r="B19" s="7" t="s">
        <v>489</v>
      </c>
      <c r="C19" s="8" t="s">
        <v>490</v>
      </c>
      <c r="D19" s="8" t="s">
        <v>491</v>
      </c>
      <c r="E19" s="8" t="s">
        <v>492</v>
      </c>
    </row>
    <row r="20" spans="1:5" ht="20.25" customHeight="1">
      <c r="A20" s="6" t="s">
        <v>71</v>
      </c>
      <c r="B20" s="7" t="s">
        <v>493</v>
      </c>
      <c r="C20" s="8" t="s">
        <v>494</v>
      </c>
      <c r="D20" s="8" t="s">
        <v>495</v>
      </c>
      <c r="E20" s="8" t="s">
        <v>496</v>
      </c>
    </row>
    <row r="21" spans="1:5" ht="20.25" customHeight="1">
      <c r="A21" s="6" t="s">
        <v>72</v>
      </c>
      <c r="B21" s="7" t="s">
        <v>497</v>
      </c>
      <c r="C21" s="8" t="s">
        <v>498</v>
      </c>
      <c r="D21" s="8" t="s">
        <v>499</v>
      </c>
      <c r="E21" s="8" t="s">
        <v>500</v>
      </c>
    </row>
    <row r="22" spans="1:5" ht="20.25" customHeight="1">
      <c r="A22" s="6" t="s">
        <v>73</v>
      </c>
      <c r="B22" s="7" t="s">
        <v>501</v>
      </c>
      <c r="C22" s="8" t="s">
        <v>502</v>
      </c>
      <c r="D22" s="8" t="s">
        <v>503</v>
      </c>
      <c r="E22" s="8" t="s">
        <v>504</v>
      </c>
    </row>
    <row r="23" spans="1:5" ht="20.25" customHeight="1">
      <c r="A23" s="6" t="s">
        <v>74</v>
      </c>
      <c r="B23" s="7" t="s">
        <v>505</v>
      </c>
      <c r="C23" s="8" t="s">
        <v>506</v>
      </c>
      <c r="D23" s="8" t="s">
        <v>507</v>
      </c>
      <c r="E23" s="8" t="s">
        <v>508</v>
      </c>
    </row>
    <row r="24" spans="1:5" ht="20.25" customHeight="1">
      <c r="A24" s="6" t="s">
        <v>75</v>
      </c>
      <c r="B24" s="7" t="s">
        <v>509</v>
      </c>
      <c r="C24" s="8" t="s">
        <v>510</v>
      </c>
      <c r="D24" s="8" t="s">
        <v>511</v>
      </c>
      <c r="E24" s="8" t="s">
        <v>512</v>
      </c>
    </row>
    <row r="25" spans="1:5" ht="20.25" customHeight="1">
      <c r="A25" s="6" t="s">
        <v>76</v>
      </c>
      <c r="B25" s="7" t="s">
        <v>513</v>
      </c>
      <c r="C25" s="8" t="s">
        <v>514</v>
      </c>
      <c r="D25" s="8" t="s">
        <v>515</v>
      </c>
      <c r="E25" s="8" t="s">
        <v>516</v>
      </c>
    </row>
    <row r="26" spans="1:5" ht="20.25" customHeight="1">
      <c r="A26" s="6" t="s">
        <v>77</v>
      </c>
      <c r="B26" s="7" t="s">
        <v>517</v>
      </c>
      <c r="C26" s="8" t="s">
        <v>518</v>
      </c>
      <c r="D26" s="8" t="s">
        <v>519</v>
      </c>
      <c r="E26" s="8" t="s">
        <v>520</v>
      </c>
    </row>
    <row r="27" spans="1:5" ht="20.25" customHeight="1">
      <c r="A27" s="6" t="s">
        <v>78</v>
      </c>
      <c r="B27" s="7" t="s">
        <v>521</v>
      </c>
      <c r="C27" s="8" t="s">
        <v>522</v>
      </c>
      <c r="D27" s="8" t="s">
        <v>523</v>
      </c>
      <c r="E27" s="8" t="s">
        <v>524</v>
      </c>
    </row>
    <row r="28" spans="1:5" ht="20.25" customHeight="1">
      <c r="A28" s="6" t="s">
        <v>79</v>
      </c>
      <c r="B28" s="7" t="s">
        <v>525</v>
      </c>
      <c r="C28" s="8" t="s">
        <v>526</v>
      </c>
      <c r="D28" s="9">
        <v>243</v>
      </c>
      <c r="E28" s="8" t="s">
        <v>527</v>
      </c>
    </row>
    <row r="29" spans="1:5" ht="20.25" customHeight="1">
      <c r="A29" s="6" t="s">
        <v>80</v>
      </c>
      <c r="B29" s="7" t="s">
        <v>528</v>
      </c>
      <c r="C29" s="8" t="s">
        <v>529</v>
      </c>
      <c r="D29" s="8" t="s">
        <v>530</v>
      </c>
      <c r="E29" s="8" t="s">
        <v>531</v>
      </c>
    </row>
    <row r="30" spans="1:5" ht="20.25" customHeight="1">
      <c r="A30" s="6" t="s">
        <v>81</v>
      </c>
      <c r="B30" s="7" t="s">
        <v>532</v>
      </c>
      <c r="C30" s="8" t="s">
        <v>533</v>
      </c>
      <c r="D30" s="8" t="s">
        <v>534</v>
      </c>
      <c r="E30" s="8" t="s">
        <v>535</v>
      </c>
    </row>
    <row r="31" spans="1:5" ht="20.25" customHeight="1">
      <c r="A31" s="6" t="s">
        <v>82</v>
      </c>
      <c r="B31" s="7" t="s">
        <v>536</v>
      </c>
      <c r="C31" s="8" t="s">
        <v>537</v>
      </c>
      <c r="D31" s="8" t="s">
        <v>538</v>
      </c>
      <c r="E31" s="8" t="s">
        <v>539</v>
      </c>
    </row>
    <row r="32" spans="1:5" ht="20.25" customHeight="1">
      <c r="A32" s="6" t="s">
        <v>83</v>
      </c>
      <c r="B32" s="7" t="s">
        <v>540</v>
      </c>
      <c r="C32" s="8" t="s">
        <v>541</v>
      </c>
      <c r="D32" s="8" t="s">
        <v>542</v>
      </c>
      <c r="E32" s="8" t="s">
        <v>543</v>
      </c>
    </row>
    <row r="33" spans="1:5" ht="20.25" customHeight="1">
      <c r="A33" s="6" t="s">
        <v>84</v>
      </c>
      <c r="B33" s="7" t="s">
        <v>544</v>
      </c>
      <c r="C33" s="8" t="s">
        <v>545</v>
      </c>
      <c r="D33" s="8" t="s">
        <v>546</v>
      </c>
      <c r="E33" s="8" t="s">
        <v>547</v>
      </c>
    </row>
    <row r="34" spans="1:5" ht="20.25" customHeight="1">
      <c r="A34" s="6" t="s">
        <v>85</v>
      </c>
      <c r="B34" s="7" t="s">
        <v>548</v>
      </c>
      <c r="C34" s="9">
        <v>3668</v>
      </c>
      <c r="D34" s="8" t="s">
        <v>549</v>
      </c>
      <c r="E34" s="8" t="s">
        <v>550</v>
      </c>
    </row>
    <row r="35" spans="1:5" ht="20.25" customHeight="1">
      <c r="A35" s="6" t="s">
        <v>86</v>
      </c>
      <c r="B35" s="7" t="s">
        <v>551</v>
      </c>
      <c r="C35" s="8" t="s">
        <v>552</v>
      </c>
      <c r="D35" s="8" t="s">
        <v>553</v>
      </c>
      <c r="E35" s="8" t="s">
        <v>554</v>
      </c>
    </row>
    <row r="36" spans="1:5" ht="20.25" customHeight="1">
      <c r="A36" s="6" t="s">
        <v>87</v>
      </c>
      <c r="B36" s="7" t="s">
        <v>555</v>
      </c>
      <c r="C36" s="8" t="s">
        <v>556</v>
      </c>
      <c r="D36" s="8" t="s">
        <v>557</v>
      </c>
      <c r="E36" s="9">
        <v>-155</v>
      </c>
    </row>
    <row r="37" spans="1:5" ht="20.25" customHeight="1">
      <c r="A37" s="6" t="s">
        <v>88</v>
      </c>
      <c r="B37" s="7" t="s">
        <v>558</v>
      </c>
      <c r="C37" s="8" t="s">
        <v>559</v>
      </c>
      <c r="D37" s="8" t="s">
        <v>560</v>
      </c>
      <c r="E37" s="8" t="s">
        <v>561</v>
      </c>
    </row>
    <row r="38" spans="1:5" ht="20.25" customHeight="1">
      <c r="A38" s="6" t="s">
        <v>89</v>
      </c>
      <c r="B38" s="7" t="s">
        <v>562</v>
      </c>
      <c r="C38" s="8" t="s">
        <v>563</v>
      </c>
      <c r="D38" s="8" t="s">
        <v>564</v>
      </c>
      <c r="E38" s="8" t="s">
        <v>565</v>
      </c>
    </row>
    <row r="39" spans="1:5" ht="20.25" customHeight="1">
      <c r="A39" s="6" t="s">
        <v>90</v>
      </c>
      <c r="B39" s="7" t="s">
        <v>566</v>
      </c>
      <c r="C39" s="8" t="s">
        <v>567</v>
      </c>
      <c r="D39" s="8" t="s">
        <v>568</v>
      </c>
      <c r="E39" s="8" t="s">
        <v>569</v>
      </c>
    </row>
    <row r="40" spans="1:5" ht="20.25" customHeight="1">
      <c r="A40" s="6" t="s">
        <v>91</v>
      </c>
      <c r="B40" s="7" t="s">
        <v>570</v>
      </c>
      <c r="C40" s="8" t="s">
        <v>571</v>
      </c>
      <c r="D40" s="8" t="s">
        <v>572</v>
      </c>
      <c r="E40" s="8" t="s">
        <v>573</v>
      </c>
    </row>
    <row r="41" spans="1:5" ht="20.25" customHeight="1">
      <c r="A41" s="6" t="s">
        <v>92</v>
      </c>
      <c r="B41" s="7" t="s">
        <v>574</v>
      </c>
      <c r="C41" s="8" t="s">
        <v>575</v>
      </c>
      <c r="D41" s="8" t="s">
        <v>576</v>
      </c>
      <c r="E41" s="8" t="s">
        <v>577</v>
      </c>
    </row>
    <row r="42" spans="1:5" ht="20.25" customHeight="1">
      <c r="A42" s="6" t="s">
        <v>93</v>
      </c>
      <c r="B42" s="7" t="s">
        <v>578</v>
      </c>
      <c r="C42" s="8" t="s">
        <v>579</v>
      </c>
      <c r="D42" s="8" t="s">
        <v>580</v>
      </c>
      <c r="E42" s="8" t="s">
        <v>581</v>
      </c>
    </row>
    <row r="43" spans="1:5" ht="20.25" customHeight="1">
      <c r="A43" s="6" t="s">
        <v>94</v>
      </c>
      <c r="B43" s="7" t="s">
        <v>582</v>
      </c>
      <c r="C43" s="8" t="s">
        <v>583</v>
      </c>
      <c r="D43" s="8" t="s">
        <v>584</v>
      </c>
      <c r="E43" s="8" t="s">
        <v>585</v>
      </c>
    </row>
    <row r="44" spans="1:5" ht="20.25" customHeight="1">
      <c r="A44" s="6" t="s">
        <v>95</v>
      </c>
      <c r="B44" s="7" t="s">
        <v>586</v>
      </c>
      <c r="C44" s="8" t="s">
        <v>587</v>
      </c>
      <c r="D44" s="8" t="s">
        <v>588</v>
      </c>
      <c r="E44" s="8" t="s">
        <v>589</v>
      </c>
    </row>
    <row r="45" spans="1:5" ht="20.25" customHeight="1">
      <c r="A45" s="6" t="s">
        <v>96</v>
      </c>
      <c r="B45" s="7" t="s">
        <v>590</v>
      </c>
      <c r="C45" s="8" t="s">
        <v>591</v>
      </c>
      <c r="D45" s="8" t="s">
        <v>592</v>
      </c>
      <c r="E45" s="8" t="s">
        <v>593</v>
      </c>
    </row>
    <row r="46" spans="1:5" ht="20.25" customHeight="1">
      <c r="A46" s="6" t="s">
        <v>97</v>
      </c>
      <c r="B46" s="7" t="s">
        <v>594</v>
      </c>
      <c r="C46" s="8" t="s">
        <v>595</v>
      </c>
      <c r="D46" s="8" t="s">
        <v>596</v>
      </c>
      <c r="E46" s="8" t="s">
        <v>597</v>
      </c>
    </row>
    <row r="47" spans="1:5" ht="20.25" customHeight="1">
      <c r="A47" s="6" t="s">
        <v>98</v>
      </c>
      <c r="B47" s="7" t="s">
        <v>598</v>
      </c>
      <c r="C47" s="8" t="s">
        <v>599</v>
      </c>
      <c r="D47" s="8" t="s">
        <v>600</v>
      </c>
      <c r="E47" s="8" t="s">
        <v>601</v>
      </c>
    </row>
    <row r="48" spans="1:5" ht="20.25" customHeight="1">
      <c r="A48" s="6" t="s">
        <v>99</v>
      </c>
      <c r="B48" s="7" t="s">
        <v>602</v>
      </c>
      <c r="C48" s="9">
        <v>3963</v>
      </c>
      <c r="D48" s="8" t="s">
        <v>603</v>
      </c>
      <c r="E48" s="8" t="s">
        <v>604</v>
      </c>
    </row>
    <row r="49" spans="1:5" ht="20.25" customHeight="1">
      <c r="A49" s="6" t="s">
        <v>100</v>
      </c>
      <c r="B49" s="7" t="s">
        <v>605</v>
      </c>
      <c r="C49" s="8" t="s">
        <v>606</v>
      </c>
      <c r="D49" s="8" t="s">
        <v>607</v>
      </c>
      <c r="E49" s="8" t="s">
        <v>608</v>
      </c>
    </row>
    <row r="50" spans="1:5" ht="20.25" customHeight="1">
      <c r="A50" s="6" t="s">
        <v>101</v>
      </c>
      <c r="B50" s="7" t="s">
        <v>609</v>
      </c>
      <c r="C50" s="8" t="s">
        <v>610</v>
      </c>
      <c r="D50" s="8" t="s">
        <v>611</v>
      </c>
      <c r="E50" s="8" t="s">
        <v>612</v>
      </c>
    </row>
    <row r="51" spans="1:5" ht="20.25" customHeight="1">
      <c r="A51" s="6" t="s">
        <v>102</v>
      </c>
      <c r="B51" s="7" t="s">
        <v>613</v>
      </c>
      <c r="C51" s="8" t="s">
        <v>614</v>
      </c>
      <c r="D51" s="8" t="s">
        <v>615</v>
      </c>
      <c r="E51" s="8" t="s">
        <v>616</v>
      </c>
    </row>
    <row r="52" spans="1:5" ht="20.25" customHeight="1">
      <c r="A52" s="6" t="s">
        <v>103</v>
      </c>
      <c r="B52" s="7" t="s">
        <v>617</v>
      </c>
      <c r="C52" s="8" t="s">
        <v>618</v>
      </c>
      <c r="D52" s="8" t="s">
        <v>619</v>
      </c>
      <c r="E52" s="8" t="s">
        <v>620</v>
      </c>
    </row>
    <row r="53" spans="1:5" ht="20.25" customHeight="1">
      <c r="A53" s="6" t="s">
        <v>104</v>
      </c>
      <c r="B53" s="7" t="s">
        <v>621</v>
      </c>
      <c r="C53" s="8" t="s">
        <v>622</v>
      </c>
      <c r="D53" s="8" t="s">
        <v>623</v>
      </c>
      <c r="E53" s="8" t="s">
        <v>624</v>
      </c>
    </row>
    <row r="54" spans="1:5" ht="20.25" customHeight="1">
      <c r="A54" s="6" t="s">
        <v>105</v>
      </c>
      <c r="B54" s="7" t="s">
        <v>625</v>
      </c>
      <c r="C54" s="8" t="s">
        <v>626</v>
      </c>
      <c r="D54" s="8" t="s">
        <v>627</v>
      </c>
      <c r="E54" s="8" t="s">
        <v>628</v>
      </c>
    </row>
    <row r="55" spans="1:5" ht="20.25" customHeight="1">
      <c r="A55" s="6" t="s">
        <v>106</v>
      </c>
      <c r="B55" s="7" t="s">
        <v>629</v>
      </c>
      <c r="C55" s="8" t="s">
        <v>630</v>
      </c>
      <c r="D55" s="8" t="s">
        <v>631</v>
      </c>
      <c r="E55" s="8" t="s">
        <v>632</v>
      </c>
    </row>
    <row r="56" spans="1:5" ht="20.25" customHeight="1">
      <c r="A56" s="6" t="s">
        <v>107</v>
      </c>
      <c r="B56" s="7" t="s">
        <v>633</v>
      </c>
      <c r="C56" s="8" t="s">
        <v>634</v>
      </c>
      <c r="D56" s="8" t="s">
        <v>635</v>
      </c>
      <c r="E56" s="8" t="s">
        <v>636</v>
      </c>
    </row>
    <row r="57" spans="1:5" ht="20.25" customHeight="1">
      <c r="A57" s="6" t="s">
        <v>108</v>
      </c>
      <c r="B57" s="7" t="s">
        <v>637</v>
      </c>
      <c r="C57" s="8" t="s">
        <v>638</v>
      </c>
      <c r="D57" s="8" t="s">
        <v>639</v>
      </c>
      <c r="E57" s="8" t="s">
        <v>640</v>
      </c>
    </row>
    <row r="58" spans="1:5" ht="20.25" customHeight="1">
      <c r="A58" s="6" t="s">
        <v>109</v>
      </c>
      <c r="B58" s="7" t="s">
        <v>641</v>
      </c>
      <c r="C58" s="8" t="s">
        <v>642</v>
      </c>
      <c r="D58" s="8" t="s">
        <v>643</v>
      </c>
      <c r="E58" s="8" t="s">
        <v>644</v>
      </c>
    </row>
    <row r="59" spans="1:5" ht="20.25" customHeight="1">
      <c r="A59" s="6" t="s">
        <v>110</v>
      </c>
      <c r="B59" s="7" t="s">
        <v>645</v>
      </c>
      <c r="C59" s="8" t="s">
        <v>646</v>
      </c>
      <c r="D59" s="8" t="s">
        <v>647</v>
      </c>
      <c r="E59" s="8" t="s">
        <v>648</v>
      </c>
    </row>
    <row r="60" spans="1:5" ht="20.25" customHeight="1">
      <c r="A60" s="6" t="s">
        <v>111</v>
      </c>
      <c r="B60" s="7" t="s">
        <v>649</v>
      </c>
      <c r="C60" s="8" t="s">
        <v>650</v>
      </c>
      <c r="D60" s="8" t="s">
        <v>651</v>
      </c>
      <c r="E60" s="8" t="s">
        <v>652</v>
      </c>
    </row>
    <row r="61" spans="1:5" ht="20.25" customHeight="1">
      <c r="A61" s="6" t="s">
        <v>112</v>
      </c>
      <c r="B61" s="7" t="s">
        <v>653</v>
      </c>
      <c r="C61" s="8" t="s">
        <v>654</v>
      </c>
      <c r="D61" s="8" t="s">
        <v>655</v>
      </c>
      <c r="E61" s="8" t="s">
        <v>656</v>
      </c>
    </row>
    <row r="62" spans="1:5" ht="20.25" customHeight="1">
      <c r="A62" s="6" t="s">
        <v>113</v>
      </c>
      <c r="B62" s="7" t="s">
        <v>657</v>
      </c>
      <c r="C62" s="8" t="s">
        <v>658</v>
      </c>
      <c r="D62" s="8" t="s">
        <v>659</v>
      </c>
      <c r="E62" s="8" t="s">
        <v>660</v>
      </c>
    </row>
    <row r="63" spans="1:5" ht="20.25" customHeight="1">
      <c r="A63" s="6" t="s">
        <v>114</v>
      </c>
      <c r="B63" s="7" t="s">
        <v>661</v>
      </c>
      <c r="C63" s="8" t="s">
        <v>662</v>
      </c>
      <c r="D63" s="8" t="s">
        <v>663</v>
      </c>
      <c r="E63" s="8" t="s">
        <v>664</v>
      </c>
    </row>
    <row r="64" spans="1:5" ht="20.25" customHeight="1">
      <c r="A64" s="6" t="s">
        <v>115</v>
      </c>
      <c r="B64" s="7" t="s">
        <v>665</v>
      </c>
      <c r="C64" s="8" t="s">
        <v>666</v>
      </c>
      <c r="D64" s="8" t="s">
        <v>667</v>
      </c>
      <c r="E64" s="8" t="s">
        <v>668</v>
      </c>
    </row>
    <row r="65" spans="1:5" ht="20.25" customHeight="1">
      <c r="A65" s="6" t="s">
        <v>116</v>
      </c>
      <c r="B65" s="7" t="s">
        <v>669</v>
      </c>
      <c r="C65" s="8" t="s">
        <v>670</v>
      </c>
      <c r="D65" s="8" t="s">
        <v>671</v>
      </c>
      <c r="E65" s="8" t="s">
        <v>672</v>
      </c>
    </row>
    <row r="66" spans="1:5" ht="20.25" customHeight="1">
      <c r="A66" s="6" t="s">
        <v>117</v>
      </c>
      <c r="B66" s="7" t="s">
        <v>673</v>
      </c>
      <c r="C66" s="8" t="s">
        <v>674</v>
      </c>
      <c r="D66" s="8" t="s">
        <v>675</v>
      </c>
      <c r="E66" s="8" t="s">
        <v>676</v>
      </c>
    </row>
    <row r="67" spans="1:5" ht="20.25" customHeight="1">
      <c r="A67" s="6" t="s">
        <v>118</v>
      </c>
      <c r="B67" s="7" t="s">
        <v>677</v>
      </c>
      <c r="C67" s="8" t="s">
        <v>678</v>
      </c>
      <c r="D67" s="8" t="s">
        <v>679</v>
      </c>
      <c r="E67" s="8" t="s">
        <v>680</v>
      </c>
    </row>
    <row r="68" spans="1:5" ht="20.25" customHeight="1">
      <c r="A68" s="6" t="s">
        <v>119</v>
      </c>
      <c r="B68" s="7" t="s">
        <v>681</v>
      </c>
      <c r="C68" s="8" t="s">
        <v>682</v>
      </c>
      <c r="D68" s="9">
        <v>344</v>
      </c>
      <c r="E68" s="8" t="s">
        <v>683</v>
      </c>
    </row>
    <row r="69" spans="1:5" ht="20.25" customHeight="1">
      <c r="A69" s="6" t="s">
        <v>120</v>
      </c>
      <c r="B69" s="7" t="s">
        <v>684</v>
      </c>
      <c r="C69" s="8" t="s">
        <v>685</v>
      </c>
      <c r="D69" s="8" t="s">
        <v>686</v>
      </c>
      <c r="E69" s="8" t="s">
        <v>687</v>
      </c>
    </row>
    <row r="70" spans="1:5" ht="20.25" customHeight="1">
      <c r="A70" s="6" t="s">
        <v>121</v>
      </c>
      <c r="B70" s="7" t="s">
        <v>688</v>
      </c>
      <c r="C70" s="8" t="s">
        <v>689</v>
      </c>
      <c r="D70" s="8" t="s">
        <v>690</v>
      </c>
      <c r="E70" s="8" t="s">
        <v>691</v>
      </c>
    </row>
    <row r="71" spans="1:5" ht="20.25" customHeight="1">
      <c r="A71" s="6" t="s">
        <v>122</v>
      </c>
      <c r="B71" s="7" t="s">
        <v>692</v>
      </c>
      <c r="C71" s="9">
        <v>2746</v>
      </c>
      <c r="D71" s="8" t="s">
        <v>693</v>
      </c>
      <c r="E71" s="8" t="s">
        <v>694</v>
      </c>
    </row>
    <row r="72" spans="1:5" ht="20.25" customHeight="1">
      <c r="A72" s="6" t="s">
        <v>123</v>
      </c>
      <c r="B72" s="7" t="s">
        <v>695</v>
      </c>
      <c r="C72" s="8" t="s">
        <v>696</v>
      </c>
      <c r="D72" s="8" t="s">
        <v>697</v>
      </c>
      <c r="E72" s="8" t="s">
        <v>698</v>
      </c>
    </row>
    <row r="73" spans="1:5" ht="20.25" customHeight="1">
      <c r="A73" s="6" t="s">
        <v>124</v>
      </c>
      <c r="B73" s="7" t="s">
        <v>699</v>
      </c>
      <c r="C73" s="8" t="s">
        <v>700</v>
      </c>
      <c r="D73" s="8" t="s">
        <v>701</v>
      </c>
      <c r="E73" s="8" t="s">
        <v>702</v>
      </c>
    </row>
    <row r="74" spans="1:5" ht="20.25" customHeight="1">
      <c r="A74" s="6" t="s">
        <v>125</v>
      </c>
      <c r="B74" s="7" t="s">
        <v>703</v>
      </c>
      <c r="C74" s="8" t="s">
        <v>704</v>
      </c>
      <c r="D74" s="8" t="s">
        <v>705</v>
      </c>
      <c r="E74" s="8" t="s">
        <v>706</v>
      </c>
    </row>
    <row r="75" spans="1:5" ht="20.25" customHeight="1">
      <c r="A75" s="6" t="s">
        <v>126</v>
      </c>
      <c r="B75" s="7" t="s">
        <v>707</v>
      </c>
      <c r="C75" s="8" t="s">
        <v>708</v>
      </c>
      <c r="D75" s="8" t="s">
        <v>709</v>
      </c>
      <c r="E75" s="8" t="s">
        <v>710</v>
      </c>
    </row>
    <row r="76" spans="1:5" ht="20.25" customHeight="1">
      <c r="A76" s="6" t="s">
        <v>127</v>
      </c>
      <c r="B76" s="7" t="s">
        <v>711</v>
      </c>
      <c r="C76" s="8" t="s">
        <v>712</v>
      </c>
      <c r="D76" s="8" t="s">
        <v>713</v>
      </c>
      <c r="E76" s="8" t="s">
        <v>714</v>
      </c>
    </row>
    <row r="77" spans="1:5" ht="20.25" customHeight="1">
      <c r="A77" s="6" t="s">
        <v>128</v>
      </c>
      <c r="B77" s="7" t="s">
        <v>715</v>
      </c>
      <c r="C77" s="8" t="s">
        <v>716</v>
      </c>
      <c r="D77" s="8" t="s">
        <v>717</v>
      </c>
      <c r="E77" s="8" t="s">
        <v>718</v>
      </c>
    </row>
    <row r="78" spans="1:5" ht="20.25" customHeight="1">
      <c r="A78" s="6" t="s">
        <v>129</v>
      </c>
      <c r="B78" s="7" t="s">
        <v>719</v>
      </c>
      <c r="C78" s="8" t="s">
        <v>720</v>
      </c>
      <c r="D78" s="8" t="s">
        <v>721</v>
      </c>
      <c r="E78" s="8" t="s">
        <v>722</v>
      </c>
    </row>
    <row r="79" spans="1:5" ht="20.25" customHeight="1">
      <c r="A79" s="6" t="s">
        <v>130</v>
      </c>
      <c r="B79" s="7" t="s">
        <v>723</v>
      </c>
      <c r="C79" s="8" t="s">
        <v>724</v>
      </c>
      <c r="D79" s="8" t="s">
        <v>725</v>
      </c>
      <c r="E79" s="8" t="s">
        <v>726</v>
      </c>
    </row>
    <row r="80" spans="1:5" ht="20.25" customHeight="1">
      <c r="A80" s="6" t="s">
        <v>131</v>
      </c>
      <c r="B80" s="7" t="s">
        <v>727</v>
      </c>
      <c r="C80" s="8" t="s">
        <v>728</v>
      </c>
      <c r="D80" s="8" t="s">
        <v>729</v>
      </c>
      <c r="E80" s="8" t="s">
        <v>730</v>
      </c>
    </row>
    <row r="81" spans="1:5" ht="20.25" customHeight="1">
      <c r="A81" s="6" t="s">
        <v>132</v>
      </c>
      <c r="B81" s="7" t="s">
        <v>731</v>
      </c>
      <c r="C81" s="8" t="s">
        <v>732</v>
      </c>
      <c r="D81" s="8" t="s">
        <v>733</v>
      </c>
      <c r="E81" s="8" t="s">
        <v>734</v>
      </c>
    </row>
    <row r="82" spans="1:5" ht="20.25" customHeight="1">
      <c r="A82" s="6" t="s">
        <v>133</v>
      </c>
      <c r="B82" s="7" t="s">
        <v>735</v>
      </c>
      <c r="C82" s="8" t="s">
        <v>736</v>
      </c>
      <c r="D82" s="8" t="s">
        <v>737</v>
      </c>
      <c r="E82" s="8" t="s">
        <v>738</v>
      </c>
    </row>
    <row r="83" spans="1:5" ht="20.25" customHeight="1">
      <c r="A83" s="6" t="s">
        <v>134</v>
      </c>
      <c r="B83" s="7" t="s">
        <v>739</v>
      </c>
      <c r="C83" s="8" t="s">
        <v>740</v>
      </c>
      <c r="D83" s="8" t="s">
        <v>741</v>
      </c>
      <c r="E83" s="8" t="s">
        <v>742</v>
      </c>
    </row>
    <row r="84" spans="1:5" ht="20.25" customHeight="1">
      <c r="A84" s="6" t="s">
        <v>135</v>
      </c>
      <c r="B84" s="7" t="s">
        <v>743</v>
      </c>
      <c r="C84" s="8" t="s">
        <v>744</v>
      </c>
      <c r="D84" s="8" t="s">
        <v>745</v>
      </c>
      <c r="E84" s="8" t="s">
        <v>746</v>
      </c>
    </row>
    <row r="85" spans="1:5" ht="20.25" customHeight="1">
      <c r="A85" s="6" t="s">
        <v>136</v>
      </c>
      <c r="B85" s="7" t="s">
        <v>747</v>
      </c>
      <c r="C85" s="8" t="s">
        <v>748</v>
      </c>
      <c r="D85" s="8" t="s">
        <v>749</v>
      </c>
      <c r="E85" s="8" t="s">
        <v>750</v>
      </c>
    </row>
    <row r="86" spans="1:5" ht="20.25" customHeight="1">
      <c r="A86" s="6" t="s">
        <v>137</v>
      </c>
      <c r="B86" s="7" t="s">
        <v>751</v>
      </c>
      <c r="C86" s="8" t="s">
        <v>752</v>
      </c>
      <c r="D86" s="8" t="s">
        <v>753</v>
      </c>
      <c r="E86" s="8" t="s">
        <v>754</v>
      </c>
    </row>
    <row r="87" spans="1:5" ht="20.25" customHeight="1">
      <c r="A87" s="6" t="s">
        <v>138</v>
      </c>
      <c r="B87" s="7" t="s">
        <v>755</v>
      </c>
      <c r="C87" s="8" t="s">
        <v>756</v>
      </c>
      <c r="D87" s="8" t="s">
        <v>757</v>
      </c>
      <c r="E87" s="8" t="s">
        <v>758</v>
      </c>
    </row>
    <row r="88" spans="1:5" ht="20.25" customHeight="1">
      <c r="A88" s="6" t="s">
        <v>139</v>
      </c>
      <c r="B88" s="7" t="s">
        <v>759</v>
      </c>
      <c r="C88" s="8" t="s">
        <v>760</v>
      </c>
      <c r="D88" s="8" t="s">
        <v>761</v>
      </c>
      <c r="E88" s="8" t="s">
        <v>762</v>
      </c>
    </row>
    <row r="89" spans="1:5" ht="20.25" customHeight="1">
      <c r="A89" s="6" t="s">
        <v>140</v>
      </c>
      <c r="B89" s="7" t="s">
        <v>763</v>
      </c>
      <c r="C89" s="8" t="s">
        <v>764</v>
      </c>
      <c r="D89" s="8" t="s">
        <v>765</v>
      </c>
      <c r="E89" s="8" t="s">
        <v>766</v>
      </c>
    </row>
    <row r="90" spans="1:5" ht="20.25" customHeight="1">
      <c r="A90" s="6" t="s">
        <v>141</v>
      </c>
      <c r="B90" s="7" t="s">
        <v>767</v>
      </c>
      <c r="C90" s="8" t="s">
        <v>768</v>
      </c>
      <c r="D90" s="8" t="s">
        <v>769</v>
      </c>
      <c r="E90" s="8" t="s">
        <v>770</v>
      </c>
    </row>
    <row r="91" spans="1:5" ht="20.25" customHeight="1">
      <c r="A91" s="6" t="s">
        <v>142</v>
      </c>
      <c r="B91" s="7" t="s">
        <v>771</v>
      </c>
      <c r="C91" s="8" t="s">
        <v>772</v>
      </c>
      <c r="D91" s="8" t="s">
        <v>773</v>
      </c>
      <c r="E91" s="8" t="s">
        <v>774</v>
      </c>
    </row>
    <row r="92" spans="1:5" ht="20.25" customHeight="1">
      <c r="A92" s="6" t="s">
        <v>143</v>
      </c>
      <c r="B92" s="7" t="s">
        <v>775</v>
      </c>
      <c r="C92" s="8" t="s">
        <v>776</v>
      </c>
      <c r="D92" s="8" t="s">
        <v>777</v>
      </c>
      <c r="E92" s="8" t="s">
        <v>778</v>
      </c>
    </row>
    <row r="93" spans="1:5" ht="20.25" customHeight="1">
      <c r="A93" s="6" t="s">
        <v>144</v>
      </c>
      <c r="B93" s="7" t="s">
        <v>779</v>
      </c>
      <c r="C93" s="8" t="s">
        <v>780</v>
      </c>
      <c r="D93" s="8" t="s">
        <v>781</v>
      </c>
      <c r="E93" s="8" t="s">
        <v>782</v>
      </c>
    </row>
    <row r="94" spans="1:5" ht="20.25" customHeight="1">
      <c r="A94" s="6" t="s">
        <v>145</v>
      </c>
      <c r="B94" s="7" t="s">
        <v>783</v>
      </c>
      <c r="C94" s="8" t="s">
        <v>784</v>
      </c>
      <c r="D94" s="8" t="s">
        <v>785</v>
      </c>
      <c r="E94" s="8" t="s">
        <v>786</v>
      </c>
    </row>
    <row r="95" spans="1:5" ht="20.25" customHeight="1">
      <c r="A95" s="6" t="s">
        <v>146</v>
      </c>
      <c r="B95" s="7" t="s">
        <v>787</v>
      </c>
      <c r="C95" s="8" t="s">
        <v>788</v>
      </c>
      <c r="D95" s="8" t="s">
        <v>789</v>
      </c>
      <c r="E95" s="8" t="s">
        <v>790</v>
      </c>
    </row>
    <row r="96" spans="1:5" ht="20.25" customHeight="1">
      <c r="A96" s="6" t="s">
        <v>147</v>
      </c>
      <c r="B96" s="7" t="s">
        <v>791</v>
      </c>
      <c r="C96" s="8" t="s">
        <v>792</v>
      </c>
      <c r="D96" s="8" t="s">
        <v>793</v>
      </c>
      <c r="E96" s="8" t="s">
        <v>794</v>
      </c>
    </row>
    <row r="97" spans="1:5" ht="20.25" customHeight="1">
      <c r="A97" s="6" t="s">
        <v>148</v>
      </c>
      <c r="B97" s="7" t="s">
        <v>795</v>
      </c>
      <c r="C97" s="8" t="s">
        <v>796</v>
      </c>
      <c r="D97" s="8" t="s">
        <v>797</v>
      </c>
      <c r="E97" s="8" t="s">
        <v>798</v>
      </c>
    </row>
    <row r="98" spans="1:5" ht="20.25" customHeight="1">
      <c r="A98" s="6" t="s">
        <v>149</v>
      </c>
      <c r="B98" s="7" t="s">
        <v>799</v>
      </c>
      <c r="C98" s="8" t="s">
        <v>800</v>
      </c>
      <c r="D98" s="8" t="s">
        <v>801</v>
      </c>
      <c r="E98" s="8" t="s">
        <v>802</v>
      </c>
    </row>
    <row r="99" spans="1:5" ht="20.25" customHeight="1">
      <c r="A99" s="6" t="s">
        <v>150</v>
      </c>
      <c r="B99" s="7" t="s">
        <v>803</v>
      </c>
      <c r="C99" s="8" t="s">
        <v>804</v>
      </c>
      <c r="D99" s="8" t="s">
        <v>805</v>
      </c>
      <c r="E99" s="8" t="s">
        <v>806</v>
      </c>
    </row>
    <row r="100" spans="1:5" ht="20.25" customHeight="1">
      <c r="A100" s="6" t="s">
        <v>151</v>
      </c>
      <c r="B100" s="7" t="s">
        <v>807</v>
      </c>
      <c r="C100" s="8" t="s">
        <v>808</v>
      </c>
      <c r="D100" s="8" t="s">
        <v>809</v>
      </c>
      <c r="E100" s="8" t="s">
        <v>810</v>
      </c>
    </row>
    <row r="101" spans="1:5" ht="20.25" customHeight="1">
      <c r="A101" s="6" t="s">
        <v>152</v>
      </c>
      <c r="B101" s="7" t="s">
        <v>811</v>
      </c>
      <c r="C101" s="8" t="s">
        <v>812</v>
      </c>
      <c r="D101" s="8" t="s">
        <v>813</v>
      </c>
      <c r="E101" s="8" t="s">
        <v>814</v>
      </c>
    </row>
    <row r="102" spans="1:5" ht="20.25" customHeight="1">
      <c r="A102" s="6" t="s">
        <v>153</v>
      </c>
      <c r="B102" s="7" t="s">
        <v>815</v>
      </c>
      <c r="C102" s="8" t="s">
        <v>816</v>
      </c>
      <c r="D102" s="8" t="s">
        <v>817</v>
      </c>
      <c r="E102" s="8" t="s">
        <v>818</v>
      </c>
    </row>
    <row r="103" spans="1:5" ht="20.25" customHeight="1">
      <c r="A103" s="6" t="s">
        <v>154</v>
      </c>
      <c r="B103" s="7" t="s">
        <v>819</v>
      </c>
      <c r="C103" s="8" t="s">
        <v>820</v>
      </c>
      <c r="D103" s="8" t="s">
        <v>821</v>
      </c>
      <c r="E103" s="8" t="s">
        <v>822</v>
      </c>
    </row>
    <row r="104" spans="1:5" ht="20.25" customHeight="1">
      <c r="A104" s="6" t="s">
        <v>155</v>
      </c>
      <c r="B104" s="7" t="s">
        <v>823</v>
      </c>
      <c r="C104" s="8" t="s">
        <v>824</v>
      </c>
      <c r="D104" s="8" t="s">
        <v>825</v>
      </c>
      <c r="E104" s="8" t="s">
        <v>826</v>
      </c>
    </row>
    <row r="105" spans="1:5" ht="20.25" customHeight="1">
      <c r="A105" s="6" t="s">
        <v>156</v>
      </c>
      <c r="B105" s="7" t="s">
        <v>827</v>
      </c>
      <c r="C105" s="8" t="s">
        <v>828</v>
      </c>
      <c r="D105" s="8" t="s">
        <v>829</v>
      </c>
      <c r="E105" s="9">
        <v>558</v>
      </c>
    </row>
    <row r="106" spans="1:5" ht="20.25" customHeight="1">
      <c r="A106" s="6" t="s">
        <v>157</v>
      </c>
      <c r="B106" s="7" t="s">
        <v>830</v>
      </c>
      <c r="C106" s="8" t="s">
        <v>831</v>
      </c>
      <c r="D106" s="8" t="s">
        <v>832</v>
      </c>
      <c r="E106" s="8" t="s">
        <v>833</v>
      </c>
    </row>
    <row r="107" spans="1:5" ht="20.25" customHeight="1">
      <c r="A107" s="6" t="s">
        <v>158</v>
      </c>
      <c r="B107" s="7" t="s">
        <v>834</v>
      </c>
      <c r="C107" s="8" t="s">
        <v>835</v>
      </c>
      <c r="D107" s="8" t="s">
        <v>836</v>
      </c>
      <c r="E107" s="8" t="s">
        <v>837</v>
      </c>
    </row>
    <row r="108" spans="1:5" ht="20.25" customHeight="1">
      <c r="A108" s="6" t="s">
        <v>159</v>
      </c>
      <c r="B108" s="7" t="s">
        <v>838</v>
      </c>
      <c r="C108" s="8" t="s">
        <v>839</v>
      </c>
      <c r="D108" s="8" t="s">
        <v>840</v>
      </c>
      <c r="E108" s="8" t="s">
        <v>841</v>
      </c>
    </row>
    <row r="109" spans="1:5" ht="20.25" customHeight="1">
      <c r="A109" s="6" t="s">
        <v>160</v>
      </c>
      <c r="B109" s="7" t="s">
        <v>842</v>
      </c>
      <c r="C109" s="8" t="s">
        <v>843</v>
      </c>
      <c r="D109" s="8" t="s">
        <v>844</v>
      </c>
      <c r="E109" s="8" t="s">
        <v>845</v>
      </c>
    </row>
    <row r="110" spans="1:5" ht="20.25" customHeight="1">
      <c r="A110" s="6" t="s">
        <v>161</v>
      </c>
      <c r="B110" s="10">
        <v>1961</v>
      </c>
      <c r="C110" s="8" t="s">
        <v>846</v>
      </c>
      <c r="D110" s="8" t="s">
        <v>847</v>
      </c>
      <c r="E110" s="8" t="s">
        <v>848</v>
      </c>
    </row>
    <row r="111" spans="1:5" ht="20.25" customHeight="1">
      <c r="A111" s="6" t="s">
        <v>162</v>
      </c>
      <c r="B111" s="7" t="s">
        <v>849</v>
      </c>
      <c r="C111" s="8" t="s">
        <v>850</v>
      </c>
      <c r="D111" s="8" t="s">
        <v>851</v>
      </c>
      <c r="E111" s="8" t="s">
        <v>852</v>
      </c>
    </row>
    <row r="112" spans="1:5" ht="20.25" customHeight="1">
      <c r="A112" s="6" t="s">
        <v>163</v>
      </c>
      <c r="B112" s="7" t="s">
        <v>853</v>
      </c>
      <c r="C112" s="8" t="s">
        <v>854</v>
      </c>
      <c r="D112" s="8" t="s">
        <v>855</v>
      </c>
      <c r="E112" s="8" t="s">
        <v>856</v>
      </c>
    </row>
    <row r="113" spans="1:5" ht="20.25" customHeight="1">
      <c r="A113" s="6" t="s">
        <v>164</v>
      </c>
      <c r="B113" s="7" t="s">
        <v>857</v>
      </c>
      <c r="C113" s="8" t="s">
        <v>858</v>
      </c>
      <c r="D113" s="8" t="s">
        <v>859</v>
      </c>
      <c r="E113" s="8" t="s">
        <v>860</v>
      </c>
    </row>
    <row r="114" spans="1:5" ht="20.25" customHeight="1">
      <c r="A114" s="6" t="s">
        <v>165</v>
      </c>
      <c r="B114" s="7" t="s">
        <v>861</v>
      </c>
      <c r="C114" s="8" t="s">
        <v>862</v>
      </c>
      <c r="D114" s="8" t="s">
        <v>847</v>
      </c>
      <c r="E114" s="8" t="s">
        <v>863</v>
      </c>
    </row>
    <row r="115" spans="1:5" ht="20.25" customHeight="1">
      <c r="A115" s="6" t="s">
        <v>166</v>
      </c>
      <c r="B115" s="7" t="s">
        <v>864</v>
      </c>
      <c r="C115" s="8" t="s">
        <v>865</v>
      </c>
      <c r="D115" s="8" t="s">
        <v>866</v>
      </c>
      <c r="E115" s="8" t="s">
        <v>867</v>
      </c>
    </row>
    <row r="116" spans="1:5" ht="20.25" customHeight="1">
      <c r="A116" s="6" t="s">
        <v>167</v>
      </c>
      <c r="B116" s="7" t="s">
        <v>868</v>
      </c>
      <c r="C116" s="8" t="s">
        <v>869</v>
      </c>
      <c r="D116" s="8" t="s">
        <v>870</v>
      </c>
      <c r="E116" s="8" t="s">
        <v>871</v>
      </c>
    </row>
    <row r="117" spans="1:5" ht="20.25" customHeight="1">
      <c r="A117" s="6" t="s">
        <v>168</v>
      </c>
      <c r="B117" s="7" t="s">
        <v>872</v>
      </c>
      <c r="C117" s="8" t="s">
        <v>873</v>
      </c>
      <c r="D117" s="8" t="s">
        <v>874</v>
      </c>
      <c r="E117" s="8" t="s">
        <v>875</v>
      </c>
    </row>
    <row r="118" spans="1:5" ht="20.25" customHeight="1">
      <c r="A118" s="6" t="s">
        <v>169</v>
      </c>
      <c r="B118" s="7" t="s">
        <v>876</v>
      </c>
      <c r="C118" s="8" t="s">
        <v>877</v>
      </c>
      <c r="D118" s="8" t="s">
        <v>878</v>
      </c>
      <c r="E118" s="8" t="s">
        <v>879</v>
      </c>
    </row>
    <row r="119" spans="1:5" ht="20.25" customHeight="1">
      <c r="A119" s="6" t="s">
        <v>170</v>
      </c>
      <c r="B119" s="7" t="s">
        <v>880</v>
      </c>
      <c r="C119" s="8" t="s">
        <v>881</v>
      </c>
      <c r="D119" s="8" t="s">
        <v>882</v>
      </c>
      <c r="E119" s="8" t="s">
        <v>883</v>
      </c>
    </row>
    <row r="120" spans="1:5" ht="20.25" customHeight="1">
      <c r="A120" s="6" t="s">
        <v>171</v>
      </c>
      <c r="B120" s="7" t="s">
        <v>884</v>
      </c>
      <c r="C120" s="8" t="s">
        <v>885</v>
      </c>
      <c r="D120" s="8" t="s">
        <v>886</v>
      </c>
      <c r="E120" s="8" t="s">
        <v>887</v>
      </c>
    </row>
    <row r="121" spans="1:5" ht="20.25" customHeight="1">
      <c r="A121" s="6" t="s">
        <v>172</v>
      </c>
      <c r="B121" s="7" t="s">
        <v>888</v>
      </c>
      <c r="C121" s="8" t="s">
        <v>889</v>
      </c>
      <c r="D121" s="8" t="s">
        <v>890</v>
      </c>
      <c r="E121" s="8" t="s">
        <v>891</v>
      </c>
    </row>
    <row r="122" spans="1:5" ht="20.25" customHeight="1">
      <c r="A122" s="6" t="s">
        <v>173</v>
      </c>
      <c r="B122" s="7" t="s">
        <v>892</v>
      </c>
      <c r="C122" s="8" t="s">
        <v>893</v>
      </c>
      <c r="D122" s="8" t="s">
        <v>894</v>
      </c>
      <c r="E122" s="8" t="s">
        <v>895</v>
      </c>
    </row>
    <row r="123" spans="1:5" ht="20.25" customHeight="1">
      <c r="A123" s="6" t="s">
        <v>174</v>
      </c>
      <c r="B123" s="7" t="s">
        <v>896</v>
      </c>
      <c r="C123" s="8" t="s">
        <v>897</v>
      </c>
      <c r="D123" s="8" t="s">
        <v>898</v>
      </c>
      <c r="E123" s="8" t="s">
        <v>899</v>
      </c>
    </row>
    <row r="124" spans="1:5" ht="20.25" customHeight="1">
      <c r="A124" s="6" t="s">
        <v>175</v>
      </c>
      <c r="B124" s="7" t="s">
        <v>900</v>
      </c>
      <c r="C124" s="8" t="s">
        <v>901</v>
      </c>
      <c r="D124" s="8" t="s">
        <v>902</v>
      </c>
      <c r="E124" s="8" t="s">
        <v>903</v>
      </c>
    </row>
    <row r="125" spans="1:5" ht="20.25" customHeight="1">
      <c r="A125" s="6" t="s">
        <v>176</v>
      </c>
      <c r="B125" s="7" t="s">
        <v>904</v>
      </c>
      <c r="C125" s="8" t="s">
        <v>905</v>
      </c>
      <c r="D125" s="8" t="s">
        <v>906</v>
      </c>
      <c r="E125" s="8" t="s">
        <v>907</v>
      </c>
    </row>
    <row r="126" spans="1:5" ht="20.25" customHeight="1">
      <c r="A126" s="6" t="s">
        <v>177</v>
      </c>
      <c r="B126" s="7" t="s">
        <v>908</v>
      </c>
      <c r="C126" s="8" t="s">
        <v>909</v>
      </c>
      <c r="D126" s="8" t="s">
        <v>910</v>
      </c>
      <c r="E126" s="8" t="s">
        <v>911</v>
      </c>
    </row>
    <row r="127" spans="1:5" ht="20.25" customHeight="1">
      <c r="A127" s="6" t="s">
        <v>178</v>
      </c>
      <c r="B127" s="7" t="s">
        <v>912</v>
      </c>
      <c r="C127" s="8" t="s">
        <v>913</v>
      </c>
      <c r="D127" s="8" t="s">
        <v>914</v>
      </c>
      <c r="E127" s="8" t="s">
        <v>915</v>
      </c>
    </row>
    <row r="128" spans="1:5" ht="20.25" customHeight="1">
      <c r="A128" s="6" t="s">
        <v>179</v>
      </c>
      <c r="B128" s="7" t="s">
        <v>916</v>
      </c>
      <c r="C128" s="8" t="s">
        <v>917</v>
      </c>
      <c r="D128" s="8" t="s">
        <v>918</v>
      </c>
      <c r="E128" s="8" t="s">
        <v>919</v>
      </c>
    </row>
    <row r="129" spans="1:5" ht="20.25" customHeight="1">
      <c r="A129" s="6" t="s">
        <v>180</v>
      </c>
      <c r="B129" s="7" t="s">
        <v>920</v>
      </c>
      <c r="C129" s="8" t="s">
        <v>921</v>
      </c>
      <c r="D129" s="8" t="s">
        <v>922</v>
      </c>
      <c r="E129" s="8" t="s">
        <v>923</v>
      </c>
    </row>
    <row r="130" spans="1:5" ht="20.25" customHeight="1">
      <c r="A130" s="6" t="s">
        <v>181</v>
      </c>
      <c r="B130" s="7" t="s">
        <v>924</v>
      </c>
      <c r="C130" s="8" t="s">
        <v>925</v>
      </c>
      <c r="D130" s="8" t="s">
        <v>926</v>
      </c>
      <c r="E130" s="8" t="s">
        <v>927</v>
      </c>
    </row>
    <row r="131" spans="1:5" ht="20.25" customHeight="1">
      <c r="A131" s="6" t="s">
        <v>182</v>
      </c>
      <c r="B131" s="7" t="s">
        <v>928</v>
      </c>
      <c r="C131" s="8" t="s">
        <v>929</v>
      </c>
      <c r="D131" s="8" t="s">
        <v>930</v>
      </c>
      <c r="E131" s="8" t="s">
        <v>931</v>
      </c>
    </row>
    <row r="132" spans="1:5" ht="20.25" customHeight="1">
      <c r="A132" s="6" t="s">
        <v>183</v>
      </c>
      <c r="B132" s="7" t="s">
        <v>932</v>
      </c>
      <c r="C132" s="8" t="s">
        <v>933</v>
      </c>
      <c r="D132" s="8" t="s">
        <v>934</v>
      </c>
      <c r="E132" s="8" t="s">
        <v>935</v>
      </c>
    </row>
    <row r="133" spans="1:5" ht="20.25" customHeight="1">
      <c r="A133" s="6" t="s">
        <v>184</v>
      </c>
      <c r="B133" s="7" t="s">
        <v>936</v>
      </c>
      <c r="C133" s="8" t="s">
        <v>937</v>
      </c>
      <c r="D133" s="8" t="s">
        <v>938</v>
      </c>
      <c r="E133" s="8" t="s">
        <v>939</v>
      </c>
    </row>
    <row r="134" spans="1:5" ht="20.25" customHeight="1">
      <c r="A134" s="6" t="s">
        <v>185</v>
      </c>
      <c r="B134" s="7" t="s">
        <v>940</v>
      </c>
      <c r="C134" s="8" t="s">
        <v>941</v>
      </c>
      <c r="D134" s="8" t="s">
        <v>942</v>
      </c>
      <c r="E134" s="8" t="s">
        <v>943</v>
      </c>
    </row>
    <row r="135" spans="1:5" ht="20.25" customHeight="1">
      <c r="A135" s="6" t="s">
        <v>186</v>
      </c>
      <c r="B135" s="7" t="s">
        <v>944</v>
      </c>
      <c r="C135" s="8" t="s">
        <v>945</v>
      </c>
      <c r="D135" s="8" t="s">
        <v>946</v>
      </c>
      <c r="E135" s="8" t="s">
        <v>947</v>
      </c>
    </row>
    <row r="136" spans="1:5" ht="20.25" customHeight="1">
      <c r="A136" s="6" t="s">
        <v>187</v>
      </c>
      <c r="B136" s="7" t="s">
        <v>948</v>
      </c>
      <c r="C136" s="8" t="s">
        <v>949</v>
      </c>
      <c r="D136" s="8" t="s">
        <v>950</v>
      </c>
      <c r="E136" s="8" t="s">
        <v>951</v>
      </c>
    </row>
    <row r="137" spans="1:5" ht="20.25" customHeight="1">
      <c r="A137" s="6" t="s">
        <v>188</v>
      </c>
      <c r="B137" s="7" t="s">
        <v>952</v>
      </c>
      <c r="C137" s="8" t="s">
        <v>953</v>
      </c>
      <c r="D137" s="8" t="s">
        <v>954</v>
      </c>
      <c r="E137" s="8" t="s">
        <v>955</v>
      </c>
    </row>
    <row r="138" spans="1:5" ht="20.25" customHeight="1">
      <c r="A138" s="6" t="s">
        <v>189</v>
      </c>
      <c r="B138" s="7" t="s">
        <v>956</v>
      </c>
      <c r="C138" s="8" t="s">
        <v>957</v>
      </c>
      <c r="D138" s="8" t="s">
        <v>958</v>
      </c>
      <c r="E138" s="8" t="s">
        <v>959</v>
      </c>
    </row>
    <row r="139" spans="1:5" ht="20.25" customHeight="1">
      <c r="A139" s="6" t="s">
        <v>190</v>
      </c>
      <c r="B139" s="7" t="s">
        <v>960</v>
      </c>
      <c r="C139" s="8" t="s">
        <v>961</v>
      </c>
      <c r="D139" s="8" t="s">
        <v>962</v>
      </c>
      <c r="E139" s="8" t="s">
        <v>963</v>
      </c>
    </row>
    <row r="140" spans="1:5" ht="20.25" customHeight="1">
      <c r="A140" s="6" t="s">
        <v>191</v>
      </c>
      <c r="B140" s="7" t="s">
        <v>964</v>
      </c>
      <c r="C140" s="8" t="s">
        <v>965</v>
      </c>
      <c r="D140" s="8" t="s">
        <v>966</v>
      </c>
      <c r="E140" s="8" t="s">
        <v>967</v>
      </c>
    </row>
    <row r="141" spans="1:5" ht="20.25" customHeight="1">
      <c r="A141" s="6" t="s">
        <v>192</v>
      </c>
      <c r="B141" s="7" t="s">
        <v>968</v>
      </c>
      <c r="C141" s="8" t="s">
        <v>969</v>
      </c>
      <c r="D141" s="8" t="s">
        <v>970</v>
      </c>
      <c r="E141" s="8" t="s">
        <v>971</v>
      </c>
    </row>
    <row r="142" spans="1:5" ht="20.25" customHeight="1">
      <c r="A142" s="6" t="s">
        <v>193</v>
      </c>
      <c r="B142" s="7" t="s">
        <v>972</v>
      </c>
      <c r="C142" s="8" t="s">
        <v>973</v>
      </c>
      <c r="D142" s="8" t="s">
        <v>974</v>
      </c>
      <c r="E142" s="8" t="s">
        <v>975</v>
      </c>
    </row>
    <row r="143" spans="1:5" ht="20.25" customHeight="1">
      <c r="A143" s="6" t="s">
        <v>194</v>
      </c>
      <c r="B143" s="7" t="s">
        <v>976</v>
      </c>
      <c r="C143" s="8" t="s">
        <v>977</v>
      </c>
      <c r="D143" s="8" t="s">
        <v>978</v>
      </c>
      <c r="E143" s="8" t="s">
        <v>979</v>
      </c>
    </row>
    <row r="144" spans="1:5" ht="20.25" customHeight="1">
      <c r="A144" s="6" t="s">
        <v>195</v>
      </c>
      <c r="B144" s="7" t="s">
        <v>980</v>
      </c>
      <c r="C144" s="8" t="s">
        <v>981</v>
      </c>
      <c r="D144" s="8" t="s">
        <v>982</v>
      </c>
      <c r="E144" s="8" t="s">
        <v>983</v>
      </c>
    </row>
    <row r="145" spans="1:5" ht="20.25" customHeight="1">
      <c r="A145" s="6" t="s">
        <v>196</v>
      </c>
      <c r="B145" s="7" t="s">
        <v>984</v>
      </c>
      <c r="C145" s="8" t="s">
        <v>985</v>
      </c>
      <c r="D145" s="8" t="s">
        <v>986</v>
      </c>
      <c r="E145" s="8" t="s">
        <v>987</v>
      </c>
    </row>
    <row r="146" spans="1:5" ht="20.25" customHeight="1">
      <c r="A146" s="6" t="s">
        <v>197</v>
      </c>
      <c r="B146" s="7" t="s">
        <v>988</v>
      </c>
      <c r="C146" s="8" t="s">
        <v>989</v>
      </c>
      <c r="D146" s="8" t="s">
        <v>990</v>
      </c>
      <c r="E146" s="8" t="s">
        <v>991</v>
      </c>
    </row>
    <row r="147" spans="1:5" ht="20.25" customHeight="1">
      <c r="A147" s="6" t="s">
        <v>198</v>
      </c>
      <c r="B147" s="7" t="s">
        <v>992</v>
      </c>
      <c r="C147" s="8" t="s">
        <v>993</v>
      </c>
      <c r="D147" s="8" t="s">
        <v>994</v>
      </c>
      <c r="E147" s="8" t="s">
        <v>995</v>
      </c>
    </row>
    <row r="148" spans="1:5" ht="20.25" customHeight="1">
      <c r="A148" s="6" t="s">
        <v>199</v>
      </c>
      <c r="B148" s="7" t="s">
        <v>996</v>
      </c>
      <c r="C148" s="8" t="s">
        <v>997</v>
      </c>
      <c r="D148" s="8" t="s">
        <v>998</v>
      </c>
      <c r="E148" s="8" t="s">
        <v>999</v>
      </c>
    </row>
    <row r="149" spans="1:5" ht="20.25" customHeight="1">
      <c r="A149" s="6" t="s">
        <v>200</v>
      </c>
      <c r="B149" s="7" t="s">
        <v>1000</v>
      </c>
      <c r="C149" s="8" t="s">
        <v>1001</v>
      </c>
      <c r="D149" s="8" t="s">
        <v>1002</v>
      </c>
      <c r="E149" s="8" t="s">
        <v>1003</v>
      </c>
    </row>
    <row r="150" spans="1:5" ht="20.25" customHeight="1">
      <c r="A150" s="6" t="s">
        <v>201</v>
      </c>
      <c r="B150" s="7" t="s">
        <v>1004</v>
      </c>
      <c r="C150" s="8" t="s">
        <v>1005</v>
      </c>
      <c r="D150" s="8" t="s">
        <v>1006</v>
      </c>
      <c r="E150" s="8" t="s">
        <v>1007</v>
      </c>
    </row>
    <row r="151" spans="1:5" ht="20.25" customHeight="1">
      <c r="A151" s="6" t="s">
        <v>202</v>
      </c>
      <c r="B151" s="7" t="s">
        <v>1008</v>
      </c>
      <c r="C151" s="8" t="s">
        <v>1009</v>
      </c>
      <c r="D151" s="8" t="s">
        <v>1010</v>
      </c>
      <c r="E151" s="8" t="s">
        <v>1011</v>
      </c>
    </row>
    <row r="152" spans="1:5" ht="20.25" customHeight="1">
      <c r="A152" s="6" t="s">
        <v>203</v>
      </c>
      <c r="B152" s="7" t="s">
        <v>1012</v>
      </c>
      <c r="C152" s="8" t="s">
        <v>1013</v>
      </c>
      <c r="D152" s="8" t="s">
        <v>1014</v>
      </c>
      <c r="E152" s="8" t="s">
        <v>1015</v>
      </c>
    </row>
    <row r="153" spans="1:5" ht="20.25" customHeight="1">
      <c r="A153" s="6" t="s">
        <v>204</v>
      </c>
      <c r="B153" s="7" t="s">
        <v>1016</v>
      </c>
      <c r="C153" s="8" t="s">
        <v>1017</v>
      </c>
      <c r="D153" s="8" t="s">
        <v>1018</v>
      </c>
      <c r="E153" s="8" t="s">
        <v>1019</v>
      </c>
    </row>
    <row r="154" spans="1:5" ht="20.25" customHeight="1">
      <c r="A154" s="6" t="s">
        <v>205</v>
      </c>
      <c r="B154" s="7" t="s">
        <v>1020</v>
      </c>
      <c r="C154" s="8" t="s">
        <v>1021</v>
      </c>
      <c r="D154" s="8" t="s">
        <v>1022</v>
      </c>
      <c r="E154" s="8" t="s">
        <v>1023</v>
      </c>
    </row>
    <row r="155" spans="1:5" ht="20.25" customHeight="1">
      <c r="A155" s="6" t="s">
        <v>206</v>
      </c>
      <c r="B155" s="7" t="s">
        <v>1024</v>
      </c>
      <c r="C155" s="8" t="s">
        <v>1025</v>
      </c>
      <c r="D155" s="8" t="s">
        <v>1026</v>
      </c>
      <c r="E155" s="8" t="s">
        <v>1027</v>
      </c>
    </row>
    <row r="156" spans="1:5" ht="20.25" customHeight="1">
      <c r="A156" s="6" t="s">
        <v>207</v>
      </c>
      <c r="B156" s="7" t="s">
        <v>1028</v>
      </c>
      <c r="C156" s="8" t="s">
        <v>1029</v>
      </c>
      <c r="D156" s="8" t="s">
        <v>1030</v>
      </c>
      <c r="E156" s="8" t="s">
        <v>1031</v>
      </c>
    </row>
    <row r="157" spans="1:5" ht="20.25" customHeight="1">
      <c r="A157" s="6" t="s">
        <v>208</v>
      </c>
      <c r="B157" s="7" t="s">
        <v>1032</v>
      </c>
      <c r="C157" s="8" t="s">
        <v>1033</v>
      </c>
      <c r="D157" s="8" t="s">
        <v>1034</v>
      </c>
      <c r="E157" s="8" t="s">
        <v>1035</v>
      </c>
    </row>
    <row r="158" spans="1:5" ht="20.25" customHeight="1">
      <c r="A158" s="6" t="s">
        <v>209</v>
      </c>
      <c r="B158" s="7" t="s">
        <v>1036</v>
      </c>
      <c r="C158" s="8" t="s">
        <v>1037</v>
      </c>
      <c r="D158" s="8" t="s">
        <v>1038</v>
      </c>
      <c r="E158" s="8" t="s">
        <v>1039</v>
      </c>
    </row>
    <row r="159" spans="1:5" ht="20.25" customHeight="1">
      <c r="A159" s="6" t="s">
        <v>210</v>
      </c>
      <c r="B159" s="7" t="s">
        <v>1040</v>
      </c>
      <c r="C159" s="8" t="s">
        <v>1041</v>
      </c>
      <c r="D159" s="8" t="s">
        <v>1042</v>
      </c>
      <c r="E159" s="8" t="s">
        <v>1043</v>
      </c>
    </row>
    <row r="160" spans="1:5" ht="20.25" customHeight="1">
      <c r="A160" s="6" t="s">
        <v>211</v>
      </c>
      <c r="B160" s="7" t="s">
        <v>1044</v>
      </c>
      <c r="C160" s="8" t="s">
        <v>1045</v>
      </c>
      <c r="D160" s="8" t="s">
        <v>1046</v>
      </c>
      <c r="E160" s="8" t="s">
        <v>1047</v>
      </c>
    </row>
    <row r="161" spans="1:5" ht="20.25" customHeight="1">
      <c r="A161" s="6" t="s">
        <v>212</v>
      </c>
      <c r="B161" s="7" t="s">
        <v>1048</v>
      </c>
      <c r="C161" s="8" t="s">
        <v>1049</v>
      </c>
      <c r="D161" s="8" t="s">
        <v>1050</v>
      </c>
      <c r="E161" s="8" t="s">
        <v>1051</v>
      </c>
    </row>
    <row r="162" spans="1:5" ht="20.25" customHeight="1">
      <c r="A162" s="6" t="s">
        <v>213</v>
      </c>
      <c r="B162" s="7" t="s">
        <v>1052</v>
      </c>
      <c r="C162" s="8" t="s">
        <v>1053</v>
      </c>
      <c r="D162" s="8" t="s">
        <v>1054</v>
      </c>
      <c r="E162" s="8" t="s">
        <v>1055</v>
      </c>
    </row>
    <row r="163" spans="1:5" ht="20.25" customHeight="1">
      <c r="A163" s="6" t="s">
        <v>214</v>
      </c>
      <c r="B163" s="7" t="s">
        <v>1056</v>
      </c>
      <c r="C163" s="8" t="s">
        <v>1057</v>
      </c>
      <c r="D163" s="8" t="s">
        <v>1058</v>
      </c>
      <c r="E163" s="8" t="s">
        <v>1059</v>
      </c>
    </row>
    <row r="164" spans="1:5" ht="20.25" customHeight="1">
      <c r="A164" s="6" t="s">
        <v>215</v>
      </c>
      <c r="B164" s="7" t="s">
        <v>1060</v>
      </c>
      <c r="C164" s="8" t="s">
        <v>1061</v>
      </c>
      <c r="D164" s="8" t="s">
        <v>1062</v>
      </c>
      <c r="E164" s="8" t="s">
        <v>1063</v>
      </c>
    </row>
    <row r="165" spans="1:5" ht="20.25" customHeight="1">
      <c r="A165" s="6" t="s">
        <v>216</v>
      </c>
      <c r="B165" s="7" t="s">
        <v>1064</v>
      </c>
      <c r="C165" s="8" t="s">
        <v>1065</v>
      </c>
      <c r="D165" s="8" t="s">
        <v>1066</v>
      </c>
      <c r="E165" s="8" t="s">
        <v>1067</v>
      </c>
    </row>
    <row r="166" spans="1:5" ht="20.25" customHeight="1">
      <c r="A166" s="6" t="s">
        <v>217</v>
      </c>
      <c r="B166" s="7" t="s">
        <v>1068</v>
      </c>
      <c r="C166" s="8" t="s">
        <v>1069</v>
      </c>
      <c r="D166" s="8" t="s">
        <v>1070</v>
      </c>
      <c r="E166" s="8" t="s">
        <v>1071</v>
      </c>
    </row>
    <row r="167" spans="1:5" ht="20.25" customHeight="1">
      <c r="A167" s="6" t="s">
        <v>218</v>
      </c>
      <c r="B167" s="7" t="s">
        <v>1072</v>
      </c>
      <c r="C167" s="8" t="s">
        <v>1073</v>
      </c>
      <c r="D167" s="8" t="s">
        <v>1074</v>
      </c>
      <c r="E167" s="8" t="s">
        <v>1075</v>
      </c>
    </row>
    <row r="168" spans="1:5" ht="20.25" customHeight="1">
      <c r="A168" s="6" t="s">
        <v>219</v>
      </c>
      <c r="B168" s="7" t="s">
        <v>1076</v>
      </c>
      <c r="C168" s="8" t="s">
        <v>1077</v>
      </c>
      <c r="D168" s="8" t="s">
        <v>1078</v>
      </c>
      <c r="E168" s="8" t="s">
        <v>1079</v>
      </c>
    </row>
    <row r="169" spans="1:5" ht="20.25" customHeight="1">
      <c r="A169" s="6" t="s">
        <v>220</v>
      </c>
      <c r="B169" s="7" t="s">
        <v>1080</v>
      </c>
      <c r="C169" s="8" t="s">
        <v>1081</v>
      </c>
      <c r="D169" s="8" t="s">
        <v>1082</v>
      </c>
      <c r="E169" s="8" t="s">
        <v>1083</v>
      </c>
    </row>
    <row r="170" spans="1:5" ht="20.25" customHeight="1">
      <c r="A170" s="6" t="s">
        <v>221</v>
      </c>
      <c r="B170" s="7" t="s">
        <v>1084</v>
      </c>
      <c r="C170" s="8" t="s">
        <v>1085</v>
      </c>
      <c r="D170" s="8" t="s">
        <v>1086</v>
      </c>
      <c r="E170" s="8" t="s">
        <v>1087</v>
      </c>
    </row>
    <row r="171" spans="1:5" ht="20.25" customHeight="1">
      <c r="A171" s="6" t="s">
        <v>222</v>
      </c>
      <c r="B171" s="7" t="s">
        <v>1088</v>
      </c>
      <c r="C171" s="8" t="s">
        <v>1089</v>
      </c>
      <c r="D171" s="8" t="s">
        <v>1090</v>
      </c>
      <c r="E171" s="8" t="s">
        <v>1091</v>
      </c>
    </row>
    <row r="172" spans="1:5" ht="20.25" customHeight="1">
      <c r="A172" s="6" t="s">
        <v>223</v>
      </c>
      <c r="B172" s="7" t="s">
        <v>1092</v>
      </c>
      <c r="C172" s="8" t="s">
        <v>1093</v>
      </c>
      <c r="D172" s="8" t="s">
        <v>1094</v>
      </c>
      <c r="E172" s="8" t="s">
        <v>1095</v>
      </c>
    </row>
    <row r="173" spans="1:5" ht="20.25" customHeight="1">
      <c r="A173" s="6" t="s">
        <v>224</v>
      </c>
      <c r="B173" s="7" t="s">
        <v>1096</v>
      </c>
      <c r="C173" s="8" t="s">
        <v>1097</v>
      </c>
      <c r="D173" s="8" t="s">
        <v>1098</v>
      </c>
      <c r="E173" s="8" t="s">
        <v>954</v>
      </c>
    </row>
    <row r="174" spans="1:5" ht="20.25" customHeight="1">
      <c r="A174" s="6" t="s">
        <v>225</v>
      </c>
      <c r="B174" s="7" t="s">
        <v>1099</v>
      </c>
      <c r="C174" s="8" t="s">
        <v>1100</v>
      </c>
      <c r="D174" s="8" t="s">
        <v>484</v>
      </c>
      <c r="E174" s="8" t="s">
        <v>1101</v>
      </c>
    </row>
    <row r="175" spans="1:5" ht="20.25" customHeight="1">
      <c r="A175" s="6" t="s">
        <v>226</v>
      </c>
      <c r="B175" s="7" t="s">
        <v>1102</v>
      </c>
      <c r="C175" s="8" t="s">
        <v>1103</v>
      </c>
      <c r="D175" s="8" t="s">
        <v>1104</v>
      </c>
      <c r="E175" s="8" t="s">
        <v>1105</v>
      </c>
    </row>
    <row r="176" spans="1:5" ht="20.25" customHeight="1">
      <c r="A176" s="6" t="s">
        <v>227</v>
      </c>
      <c r="B176" s="7" t="s">
        <v>1106</v>
      </c>
      <c r="C176" s="9">
        <v>3526</v>
      </c>
      <c r="D176" s="8" t="s">
        <v>1107</v>
      </c>
      <c r="E176" s="8" t="s">
        <v>1108</v>
      </c>
    </row>
    <row r="177" spans="1:5" ht="20.25" customHeight="1">
      <c r="A177" s="6" t="s">
        <v>228</v>
      </c>
      <c r="B177" s="7" t="s">
        <v>1109</v>
      </c>
      <c r="C177" s="8" t="s">
        <v>1110</v>
      </c>
      <c r="D177" s="8" t="s">
        <v>1111</v>
      </c>
      <c r="E177" s="8" t="s">
        <v>1112</v>
      </c>
    </row>
    <row r="178" spans="1:5" ht="20.25" customHeight="1">
      <c r="A178" s="6" t="s">
        <v>229</v>
      </c>
      <c r="B178" s="7" t="s">
        <v>1113</v>
      </c>
      <c r="C178" s="8" t="s">
        <v>1114</v>
      </c>
      <c r="D178" s="8" t="s">
        <v>1115</v>
      </c>
      <c r="E178" s="8" t="s">
        <v>1116</v>
      </c>
    </row>
    <row r="179" spans="1:5" ht="20.25" customHeight="1">
      <c r="A179" s="6" t="s">
        <v>230</v>
      </c>
      <c r="B179" s="7" t="s">
        <v>1117</v>
      </c>
      <c r="C179" s="8" t="s">
        <v>1118</v>
      </c>
      <c r="D179" s="8" t="s">
        <v>1119</v>
      </c>
      <c r="E179" s="8" t="s">
        <v>1120</v>
      </c>
    </row>
    <row r="180" spans="1:5" ht="20.25" customHeight="1">
      <c r="A180" s="6" t="s">
        <v>231</v>
      </c>
      <c r="B180" s="7" t="s">
        <v>1121</v>
      </c>
      <c r="C180" s="8" t="s">
        <v>1122</v>
      </c>
      <c r="D180" s="8" t="s">
        <v>1123</v>
      </c>
      <c r="E180" s="8" t="s">
        <v>1124</v>
      </c>
    </row>
    <row r="181" spans="1:5" ht="20.25" customHeight="1">
      <c r="A181" s="6" t="s">
        <v>232</v>
      </c>
      <c r="B181" s="7" t="s">
        <v>1125</v>
      </c>
      <c r="C181" s="8" t="s">
        <v>1126</v>
      </c>
      <c r="D181" s="8" t="s">
        <v>1127</v>
      </c>
      <c r="E181" s="8" t="s">
        <v>1128</v>
      </c>
    </row>
    <row r="182" spans="1:5" ht="20.25" customHeight="1">
      <c r="A182" s="6" t="s">
        <v>233</v>
      </c>
      <c r="B182" s="7" t="s">
        <v>1129</v>
      </c>
      <c r="C182" s="8" t="s">
        <v>1130</v>
      </c>
      <c r="D182" s="8" t="s">
        <v>1131</v>
      </c>
      <c r="E182" s="8" t="s">
        <v>1132</v>
      </c>
    </row>
    <row r="183" spans="1:5" ht="20.25" customHeight="1">
      <c r="A183" s="6" t="s">
        <v>234</v>
      </c>
      <c r="B183" s="7" t="s">
        <v>1133</v>
      </c>
      <c r="C183" s="8" t="s">
        <v>1134</v>
      </c>
      <c r="D183" s="8" t="s">
        <v>1135</v>
      </c>
      <c r="E183" s="8" t="s">
        <v>1136</v>
      </c>
    </row>
    <row r="184" spans="1:5" ht="20.25" customHeight="1">
      <c r="A184" s="6" t="s">
        <v>235</v>
      </c>
      <c r="B184" s="7" t="s">
        <v>1137</v>
      </c>
      <c r="C184" s="8" t="s">
        <v>1138</v>
      </c>
      <c r="D184" s="8" t="s">
        <v>1139</v>
      </c>
      <c r="E184" s="8" t="s">
        <v>1140</v>
      </c>
    </row>
    <row r="185" spans="1:5" ht="20.25" customHeight="1">
      <c r="A185" s="6" t="s">
        <v>236</v>
      </c>
      <c r="B185" s="7" t="s">
        <v>1141</v>
      </c>
      <c r="C185" s="8" t="s">
        <v>1142</v>
      </c>
      <c r="D185" s="8" t="s">
        <v>1143</v>
      </c>
      <c r="E185" s="8" t="s">
        <v>1144</v>
      </c>
    </row>
    <row r="186" spans="1:5" ht="20.25" customHeight="1">
      <c r="A186" s="6" t="s">
        <v>237</v>
      </c>
      <c r="B186" s="7" t="s">
        <v>1145</v>
      </c>
      <c r="C186" s="8" t="s">
        <v>1146</v>
      </c>
      <c r="D186" s="8" t="s">
        <v>1147</v>
      </c>
      <c r="E186" s="8" t="s">
        <v>1148</v>
      </c>
    </row>
    <row r="187" spans="1:5" ht="20.25" customHeight="1">
      <c r="A187" s="6" t="s">
        <v>238</v>
      </c>
      <c r="B187" s="7" t="s">
        <v>1149</v>
      </c>
      <c r="C187" s="8" t="s">
        <v>1150</v>
      </c>
      <c r="D187" s="8" t="s">
        <v>1151</v>
      </c>
      <c r="E187" s="8" t="s">
        <v>1152</v>
      </c>
    </row>
    <row r="188" spans="1:5" ht="20.25" customHeight="1">
      <c r="A188" s="6" t="s">
        <v>239</v>
      </c>
      <c r="B188" s="7" t="s">
        <v>1153</v>
      </c>
      <c r="C188" s="8" t="s">
        <v>1154</v>
      </c>
      <c r="D188" s="8" t="s">
        <v>1155</v>
      </c>
      <c r="E188" s="8" t="s">
        <v>1156</v>
      </c>
    </row>
    <row r="189" spans="1:5" ht="20.25" customHeight="1">
      <c r="A189" s="6" t="s">
        <v>240</v>
      </c>
      <c r="B189" s="7" t="s">
        <v>1157</v>
      </c>
      <c r="C189" s="8" t="s">
        <v>1158</v>
      </c>
      <c r="D189" s="8" t="s">
        <v>1159</v>
      </c>
      <c r="E189" s="8" t="s">
        <v>1160</v>
      </c>
    </row>
    <row r="190" spans="1:5" ht="20.25" customHeight="1">
      <c r="A190" s="6" t="s">
        <v>241</v>
      </c>
      <c r="B190" s="7" t="s">
        <v>1161</v>
      </c>
      <c r="C190" s="8" t="s">
        <v>1162</v>
      </c>
      <c r="D190" s="8" t="s">
        <v>1163</v>
      </c>
      <c r="E190" s="8" t="s">
        <v>1164</v>
      </c>
    </row>
    <row r="191" spans="1:5" ht="20.25" customHeight="1">
      <c r="A191" s="6" t="s">
        <v>242</v>
      </c>
      <c r="B191" s="7" t="s">
        <v>1165</v>
      </c>
      <c r="C191" s="8" t="s">
        <v>1166</v>
      </c>
      <c r="D191" s="8" t="s">
        <v>1167</v>
      </c>
      <c r="E191" s="8" t="s">
        <v>1168</v>
      </c>
    </row>
    <row r="192" spans="1:5" ht="20.25" customHeight="1">
      <c r="A192" s="6" t="s">
        <v>243</v>
      </c>
      <c r="B192" s="7" t="s">
        <v>1169</v>
      </c>
      <c r="C192" s="8" t="s">
        <v>1170</v>
      </c>
      <c r="D192" s="8" t="s">
        <v>1171</v>
      </c>
      <c r="E192" s="8" t="s">
        <v>1172</v>
      </c>
    </row>
    <row r="193" spans="1:5" ht="20.25" customHeight="1">
      <c r="A193" s="6" t="s">
        <v>244</v>
      </c>
      <c r="B193" s="7" t="s">
        <v>1173</v>
      </c>
      <c r="C193" s="9">
        <v>3839</v>
      </c>
      <c r="D193" s="8" t="s">
        <v>1174</v>
      </c>
      <c r="E193" s="8" t="s">
        <v>1175</v>
      </c>
    </row>
    <row r="194" spans="1:5" ht="20.25" customHeight="1">
      <c r="A194" s="6" t="s">
        <v>245</v>
      </c>
      <c r="B194" s="7" t="s">
        <v>1176</v>
      </c>
      <c r="C194" s="8" t="s">
        <v>1177</v>
      </c>
      <c r="D194" s="8" t="s">
        <v>1178</v>
      </c>
      <c r="E194" s="8" t="s">
        <v>1179</v>
      </c>
    </row>
    <row r="195" spans="1:5" ht="20.25" customHeight="1">
      <c r="A195" s="6" t="s">
        <v>246</v>
      </c>
      <c r="B195" s="7" t="s">
        <v>1180</v>
      </c>
      <c r="C195" s="8" t="s">
        <v>1181</v>
      </c>
      <c r="D195" s="8" t="s">
        <v>1182</v>
      </c>
      <c r="E195" s="8" t="s">
        <v>1183</v>
      </c>
    </row>
    <row r="196" spans="1:5" ht="20.25" customHeight="1">
      <c r="A196" s="6" t="s">
        <v>247</v>
      </c>
      <c r="B196" s="7" t="s">
        <v>1184</v>
      </c>
      <c r="C196" s="8" t="s">
        <v>1185</v>
      </c>
      <c r="D196" s="8" t="s">
        <v>1186</v>
      </c>
      <c r="E196" s="8" t="s">
        <v>1187</v>
      </c>
    </row>
    <row r="197" spans="1:5" ht="20.25" customHeight="1">
      <c r="A197" s="6" t="s">
        <v>248</v>
      </c>
      <c r="B197" s="7" t="s">
        <v>1188</v>
      </c>
      <c r="C197" s="8" t="s">
        <v>1189</v>
      </c>
      <c r="D197" s="8" t="s">
        <v>1190</v>
      </c>
      <c r="E197" s="8" t="s">
        <v>1191</v>
      </c>
    </row>
    <row r="198" spans="1:5" ht="20.25" customHeight="1">
      <c r="A198" s="6" t="s">
        <v>249</v>
      </c>
      <c r="B198" s="7" t="s">
        <v>1192</v>
      </c>
      <c r="C198" s="8" t="s">
        <v>1193</v>
      </c>
      <c r="D198" s="8" t="s">
        <v>1194</v>
      </c>
      <c r="E198" s="8" t="s">
        <v>1195</v>
      </c>
    </row>
    <row r="199" spans="1:5" ht="20.25" customHeight="1">
      <c r="A199" s="6" t="s">
        <v>250</v>
      </c>
      <c r="B199" s="7" t="s">
        <v>1196</v>
      </c>
      <c r="C199" s="8" t="s">
        <v>1197</v>
      </c>
      <c r="D199" s="8" t="s">
        <v>1198</v>
      </c>
      <c r="E199" s="8" t="s">
        <v>1199</v>
      </c>
    </row>
    <row r="200" spans="1:5" ht="20.25" customHeight="1">
      <c r="A200" s="6" t="s">
        <v>251</v>
      </c>
      <c r="B200" s="7" t="s">
        <v>1200</v>
      </c>
      <c r="C200" s="8" t="s">
        <v>1201</v>
      </c>
      <c r="D200" s="8" t="s">
        <v>1202</v>
      </c>
      <c r="E200" s="8" t="s">
        <v>1203</v>
      </c>
    </row>
    <row r="201" spans="1:5" ht="20.25" customHeight="1">
      <c r="A201" s="6" t="s">
        <v>252</v>
      </c>
      <c r="B201" s="7" t="s">
        <v>1204</v>
      </c>
      <c r="C201" s="8" t="s">
        <v>1205</v>
      </c>
      <c r="D201" s="8" t="s">
        <v>1206</v>
      </c>
      <c r="E201" s="8" t="s">
        <v>1207</v>
      </c>
    </row>
    <row r="202" spans="1:5" ht="20.25" customHeight="1">
      <c r="A202" s="6" t="s">
        <v>253</v>
      </c>
      <c r="B202" s="7" t="s">
        <v>1208</v>
      </c>
      <c r="C202" s="8" t="s">
        <v>1209</v>
      </c>
      <c r="D202" s="8" t="s">
        <v>1210</v>
      </c>
      <c r="E202" s="8" t="s">
        <v>1211</v>
      </c>
    </row>
    <row r="203" spans="1:5" ht="20.25" customHeight="1">
      <c r="A203" s="6" t="s">
        <v>254</v>
      </c>
      <c r="B203" s="7" t="s">
        <v>1212</v>
      </c>
      <c r="C203" s="8" t="s">
        <v>1213</v>
      </c>
      <c r="D203" s="8" t="s">
        <v>1214</v>
      </c>
      <c r="E203" s="8" t="s">
        <v>1215</v>
      </c>
    </row>
    <row r="204" spans="1:5" ht="20.25" customHeight="1">
      <c r="A204" s="6" t="s">
        <v>255</v>
      </c>
      <c r="B204" s="7" t="s">
        <v>1216</v>
      </c>
      <c r="C204" s="8" t="s">
        <v>1217</v>
      </c>
      <c r="D204" s="8" t="s">
        <v>1218</v>
      </c>
      <c r="E204" s="8" t="s">
        <v>1219</v>
      </c>
    </row>
    <row r="205" spans="1:5" ht="20.25" customHeight="1">
      <c r="A205" s="6" t="s">
        <v>256</v>
      </c>
      <c r="B205" s="7" t="s">
        <v>1220</v>
      </c>
      <c r="C205" s="8" t="s">
        <v>1221</v>
      </c>
      <c r="D205" s="8" t="s">
        <v>1222</v>
      </c>
      <c r="E205" s="8" t="s">
        <v>1223</v>
      </c>
    </row>
    <row r="206" spans="1:5" ht="20.25" customHeight="1">
      <c r="A206" s="6" t="s">
        <v>257</v>
      </c>
      <c r="B206" s="7" t="s">
        <v>1224</v>
      </c>
      <c r="C206" s="8" t="s">
        <v>1225</v>
      </c>
      <c r="D206" s="8" t="s">
        <v>1226</v>
      </c>
      <c r="E206" s="8" t="s">
        <v>1227</v>
      </c>
    </row>
    <row r="207" spans="1:5" ht="20.25" customHeight="1">
      <c r="A207" s="6" t="s">
        <v>258</v>
      </c>
      <c r="B207" s="7" t="s">
        <v>1228</v>
      </c>
      <c r="C207" s="8" t="s">
        <v>1229</v>
      </c>
      <c r="D207" s="8" t="s">
        <v>1230</v>
      </c>
      <c r="E207" s="8" t="s">
        <v>1231</v>
      </c>
    </row>
    <row r="208" spans="1:5" ht="20.25" customHeight="1">
      <c r="A208" s="6" t="s">
        <v>259</v>
      </c>
      <c r="B208" s="7" t="s">
        <v>1232</v>
      </c>
      <c r="C208" s="8" t="s">
        <v>1233</v>
      </c>
      <c r="D208" s="8" t="s">
        <v>1234</v>
      </c>
      <c r="E208" s="8" t="s">
        <v>1235</v>
      </c>
    </row>
    <row r="209" spans="1:5" ht="20.25" customHeight="1">
      <c r="A209" s="6" t="s">
        <v>260</v>
      </c>
      <c r="B209" s="7" t="s">
        <v>1236</v>
      </c>
      <c r="C209" s="8" t="s">
        <v>1237</v>
      </c>
      <c r="D209" s="8" t="s">
        <v>1238</v>
      </c>
      <c r="E209" s="8" t="s">
        <v>1239</v>
      </c>
    </row>
    <row r="210" spans="1:5" ht="20.25" customHeight="1">
      <c r="A210" s="6" t="s">
        <v>261</v>
      </c>
      <c r="B210" s="7" t="s">
        <v>1240</v>
      </c>
      <c r="C210" s="8" t="s">
        <v>1241</v>
      </c>
      <c r="D210" s="8" t="s">
        <v>1242</v>
      </c>
      <c r="E210" s="8" t="s">
        <v>1243</v>
      </c>
    </row>
    <row r="211" spans="1:5" ht="20.25" customHeight="1">
      <c r="A211" s="6" t="s">
        <v>262</v>
      </c>
      <c r="B211" s="7" t="s">
        <v>1244</v>
      </c>
      <c r="C211" s="8" t="s">
        <v>1245</v>
      </c>
      <c r="D211" s="8" t="s">
        <v>1246</v>
      </c>
      <c r="E211" s="8" t="s">
        <v>1247</v>
      </c>
    </row>
    <row r="212" spans="1:5" ht="20.25" customHeight="1">
      <c r="A212" s="6" t="s">
        <v>263</v>
      </c>
      <c r="B212" s="7" t="s">
        <v>1248</v>
      </c>
      <c r="C212" s="8" t="s">
        <v>1249</v>
      </c>
      <c r="D212" s="8" t="s">
        <v>1250</v>
      </c>
      <c r="E212" s="8" t="s">
        <v>1251</v>
      </c>
    </row>
    <row r="213" spans="1:5" ht="20.25" customHeight="1">
      <c r="A213" s="6" t="s">
        <v>264</v>
      </c>
      <c r="B213" s="7" t="s">
        <v>1252</v>
      </c>
      <c r="C213" s="8" t="s">
        <v>1253</v>
      </c>
      <c r="D213" s="8" t="s">
        <v>1254</v>
      </c>
      <c r="E213" s="8" t="s">
        <v>1255</v>
      </c>
    </row>
    <row r="214" spans="1:5" ht="20.25" customHeight="1">
      <c r="A214" s="6" t="s">
        <v>265</v>
      </c>
      <c r="B214" s="7" t="s">
        <v>1256</v>
      </c>
      <c r="C214" s="8" t="s">
        <v>1257</v>
      </c>
      <c r="D214" s="8" t="s">
        <v>1258</v>
      </c>
      <c r="E214" s="8" t="s">
        <v>1259</v>
      </c>
    </row>
    <row r="215" spans="1:5" ht="20.25" customHeight="1">
      <c r="A215" s="6" t="s">
        <v>266</v>
      </c>
      <c r="B215" s="7" t="s">
        <v>1260</v>
      </c>
      <c r="C215" s="8" t="s">
        <v>1261</v>
      </c>
      <c r="D215" s="8" t="s">
        <v>1262</v>
      </c>
      <c r="E215" s="8" t="s">
        <v>1263</v>
      </c>
    </row>
    <row r="216" spans="1:5" ht="20.25" customHeight="1">
      <c r="A216" s="6" t="s">
        <v>267</v>
      </c>
      <c r="B216" s="7" t="s">
        <v>1264</v>
      </c>
      <c r="C216" s="8" t="s">
        <v>1265</v>
      </c>
      <c r="D216" s="8" t="s">
        <v>1266</v>
      </c>
      <c r="E216" s="8" t="s">
        <v>1267</v>
      </c>
    </row>
    <row r="217" spans="1:5" ht="20.25" customHeight="1">
      <c r="A217" s="6" t="s">
        <v>268</v>
      </c>
      <c r="B217" s="7" t="s">
        <v>1268</v>
      </c>
      <c r="C217" s="8" t="s">
        <v>1269</v>
      </c>
      <c r="D217" s="8" t="s">
        <v>1270</v>
      </c>
      <c r="E217" s="8" t="s">
        <v>1271</v>
      </c>
    </row>
    <row r="218" spans="1:5" ht="20.25" customHeight="1">
      <c r="A218" s="6" t="s">
        <v>269</v>
      </c>
      <c r="B218" s="7" t="s">
        <v>1272</v>
      </c>
      <c r="C218" s="8" t="s">
        <v>1273</v>
      </c>
      <c r="D218" s="8" t="s">
        <v>1274</v>
      </c>
      <c r="E218" s="8" t="s">
        <v>1275</v>
      </c>
    </row>
    <row r="219" spans="1:5" ht="20.25" customHeight="1">
      <c r="A219" s="6" t="s">
        <v>270</v>
      </c>
      <c r="B219" s="7" t="s">
        <v>1276</v>
      </c>
      <c r="C219" s="8" t="s">
        <v>1277</v>
      </c>
      <c r="D219" s="8" t="s">
        <v>1278</v>
      </c>
      <c r="E219" s="8" t="s">
        <v>1279</v>
      </c>
    </row>
    <row r="220" spans="1:5" ht="20.25" customHeight="1">
      <c r="A220" s="6" t="s">
        <v>271</v>
      </c>
      <c r="B220" s="7" t="s">
        <v>1280</v>
      </c>
      <c r="C220" s="8" t="s">
        <v>1281</v>
      </c>
      <c r="D220" s="8" t="s">
        <v>1282</v>
      </c>
      <c r="E220" s="8" t="s">
        <v>1283</v>
      </c>
    </row>
    <row r="221" spans="1:5" ht="20.25" customHeight="1">
      <c r="A221" s="6" t="s">
        <v>272</v>
      </c>
      <c r="B221" s="7" t="s">
        <v>1284</v>
      </c>
      <c r="C221" s="8" t="s">
        <v>1285</v>
      </c>
      <c r="D221" s="8" t="s">
        <v>1286</v>
      </c>
      <c r="E221" s="8" t="s">
        <v>1287</v>
      </c>
    </row>
    <row r="222" spans="1:5" ht="20.25" customHeight="1">
      <c r="A222" s="6" t="s">
        <v>273</v>
      </c>
      <c r="B222" s="7" t="s">
        <v>1288</v>
      </c>
      <c r="C222" s="8" t="s">
        <v>1289</v>
      </c>
      <c r="D222" s="8" t="s">
        <v>1290</v>
      </c>
      <c r="E222" s="8" t="s">
        <v>1291</v>
      </c>
    </row>
    <row r="223" spans="1:5" ht="20.25" customHeight="1">
      <c r="A223" s="6" t="s">
        <v>274</v>
      </c>
      <c r="B223" s="7" t="s">
        <v>1292</v>
      </c>
      <c r="C223" s="8" t="s">
        <v>1293</v>
      </c>
      <c r="D223" s="8" t="s">
        <v>1294</v>
      </c>
      <c r="E223" s="8" t="s">
        <v>1295</v>
      </c>
    </row>
    <row r="224" spans="1:5" ht="20.25" customHeight="1">
      <c r="A224" s="6" t="s">
        <v>275</v>
      </c>
      <c r="B224" s="7" t="s">
        <v>1296</v>
      </c>
      <c r="C224" s="8" t="s">
        <v>1297</v>
      </c>
      <c r="D224" s="8" t="s">
        <v>1298</v>
      </c>
      <c r="E224" s="8" t="s">
        <v>1299</v>
      </c>
    </row>
    <row r="225" spans="1:5" ht="20.25" customHeight="1">
      <c r="A225" s="6" t="s">
        <v>276</v>
      </c>
      <c r="B225" s="7" t="s">
        <v>1300</v>
      </c>
      <c r="C225" s="8" t="s">
        <v>1301</v>
      </c>
      <c r="D225" s="8" t="s">
        <v>1302</v>
      </c>
      <c r="E225" s="8" t="s">
        <v>1303</v>
      </c>
    </row>
    <row r="226" spans="1:5" ht="20.25" customHeight="1">
      <c r="A226" s="6" t="s">
        <v>277</v>
      </c>
      <c r="B226" s="7" t="s">
        <v>1304</v>
      </c>
      <c r="C226" s="8" t="s">
        <v>1305</v>
      </c>
      <c r="D226" s="8" t="s">
        <v>1306</v>
      </c>
      <c r="E226" s="8" t="s">
        <v>1307</v>
      </c>
    </row>
    <row r="227" spans="1:5" ht="20.25" customHeight="1">
      <c r="A227" s="6" t="s">
        <v>278</v>
      </c>
      <c r="B227" s="7" t="s">
        <v>1308</v>
      </c>
      <c r="C227" s="8" t="s">
        <v>1309</v>
      </c>
      <c r="D227" s="8" t="s">
        <v>1310</v>
      </c>
      <c r="E227" s="8" t="s">
        <v>1311</v>
      </c>
    </row>
    <row r="228" spans="1:5" ht="20.25" customHeight="1">
      <c r="A228" s="6" t="s">
        <v>279</v>
      </c>
      <c r="B228" s="7" t="s">
        <v>1312</v>
      </c>
      <c r="C228" s="8" t="s">
        <v>1313</v>
      </c>
      <c r="D228" s="8" t="s">
        <v>1314</v>
      </c>
      <c r="E228" s="8" t="s">
        <v>1315</v>
      </c>
    </row>
    <row r="229" spans="1:5" ht="20.25" customHeight="1">
      <c r="A229" s="6" t="s">
        <v>280</v>
      </c>
      <c r="B229" s="7" t="s">
        <v>1316</v>
      </c>
      <c r="C229" s="8" t="s">
        <v>1317</v>
      </c>
      <c r="D229" s="8" t="s">
        <v>1318</v>
      </c>
      <c r="E229" s="8" t="s">
        <v>1319</v>
      </c>
    </row>
    <row r="230" spans="1:5" ht="20.25" customHeight="1">
      <c r="A230" s="6" t="s">
        <v>281</v>
      </c>
      <c r="B230" s="7" t="s">
        <v>1320</v>
      </c>
      <c r="C230" s="8" t="s">
        <v>1321</v>
      </c>
      <c r="D230" s="8" t="s">
        <v>1322</v>
      </c>
      <c r="E230" s="8" t="s">
        <v>1323</v>
      </c>
    </row>
    <row r="231" spans="1:5" ht="20.25" customHeight="1">
      <c r="A231" s="6" t="s">
        <v>282</v>
      </c>
      <c r="B231" s="7" t="s">
        <v>1324</v>
      </c>
      <c r="C231" s="8" t="s">
        <v>1325</v>
      </c>
      <c r="D231" s="8" t="s">
        <v>1326</v>
      </c>
      <c r="E231" s="8" t="s">
        <v>1327</v>
      </c>
    </row>
    <row r="232" spans="1:5" ht="20.25" customHeight="1">
      <c r="A232" s="6" t="s">
        <v>283</v>
      </c>
      <c r="B232" s="7" t="s">
        <v>1328</v>
      </c>
      <c r="C232" s="8" t="s">
        <v>1329</v>
      </c>
      <c r="D232" s="8" t="s">
        <v>1330</v>
      </c>
      <c r="E232" s="8" t="s">
        <v>1331</v>
      </c>
    </row>
    <row r="233" spans="1:5" ht="20.25" customHeight="1">
      <c r="A233" s="6" t="s">
        <v>284</v>
      </c>
      <c r="B233" s="7" t="s">
        <v>1332</v>
      </c>
      <c r="C233" s="8" t="s">
        <v>1333</v>
      </c>
      <c r="D233" s="8" t="s">
        <v>1334</v>
      </c>
      <c r="E233" s="8" t="s">
        <v>1335</v>
      </c>
    </row>
    <row r="234" spans="1:5" ht="20.25" customHeight="1">
      <c r="A234" s="6" t="s">
        <v>285</v>
      </c>
      <c r="B234" s="7" t="s">
        <v>1336</v>
      </c>
      <c r="C234" s="8" t="s">
        <v>1337</v>
      </c>
      <c r="D234" s="8" t="s">
        <v>1338</v>
      </c>
      <c r="E234" s="8" t="s">
        <v>1339</v>
      </c>
    </row>
    <row r="235" spans="1:5" ht="20.25" customHeight="1">
      <c r="A235" s="6" t="s">
        <v>286</v>
      </c>
      <c r="B235" s="7" t="s">
        <v>1340</v>
      </c>
      <c r="C235" s="8" t="s">
        <v>1341</v>
      </c>
      <c r="D235" s="8" t="s">
        <v>1342</v>
      </c>
      <c r="E235" s="8" t="s">
        <v>1343</v>
      </c>
    </row>
    <row r="236" spans="1:5" ht="20.25" customHeight="1">
      <c r="A236" s="6" t="s">
        <v>287</v>
      </c>
      <c r="B236" s="7" t="s">
        <v>1344</v>
      </c>
      <c r="C236" s="8" t="s">
        <v>1345</v>
      </c>
      <c r="D236" s="8" t="s">
        <v>1346</v>
      </c>
      <c r="E236" s="8" t="s">
        <v>1347</v>
      </c>
    </row>
    <row r="237" spans="1:5" ht="20.25" customHeight="1">
      <c r="A237" s="6" t="s">
        <v>288</v>
      </c>
      <c r="B237" s="7" t="s">
        <v>1348</v>
      </c>
      <c r="C237" s="8" t="s">
        <v>1349</v>
      </c>
      <c r="D237" s="8" t="s">
        <v>1350</v>
      </c>
      <c r="E237" s="8" t="s">
        <v>1351</v>
      </c>
    </row>
    <row r="238" spans="1:5" ht="20.25" customHeight="1">
      <c r="A238" s="6" t="s">
        <v>289</v>
      </c>
      <c r="B238" s="7" t="s">
        <v>1352</v>
      </c>
      <c r="C238" s="8" t="s">
        <v>1353</v>
      </c>
      <c r="D238" s="8" t="s">
        <v>1354</v>
      </c>
      <c r="E238" s="8" t="s">
        <v>1355</v>
      </c>
    </row>
    <row r="239" spans="1:5" ht="20.25" customHeight="1">
      <c r="A239" s="6" t="s">
        <v>290</v>
      </c>
      <c r="B239" s="7" t="s">
        <v>1356</v>
      </c>
      <c r="C239" s="8" t="s">
        <v>1357</v>
      </c>
      <c r="D239" s="8" t="s">
        <v>1358</v>
      </c>
      <c r="E239" s="8" t="s">
        <v>1359</v>
      </c>
    </row>
    <row r="240" spans="1:5" ht="20.25" customHeight="1">
      <c r="A240" s="6" t="s">
        <v>291</v>
      </c>
      <c r="B240" s="7" t="s">
        <v>1360</v>
      </c>
      <c r="C240" s="8" t="s">
        <v>1361</v>
      </c>
      <c r="D240" s="8" t="s">
        <v>1362</v>
      </c>
      <c r="E240" s="8" t="s">
        <v>1363</v>
      </c>
    </row>
    <row r="241" spans="1:5" ht="20.25" customHeight="1">
      <c r="A241" s="6" t="s">
        <v>292</v>
      </c>
      <c r="B241" s="7" t="s">
        <v>1364</v>
      </c>
      <c r="C241" s="8" t="s">
        <v>1365</v>
      </c>
      <c r="D241" s="8" t="s">
        <v>1366</v>
      </c>
      <c r="E241" s="8" t="s">
        <v>1367</v>
      </c>
    </row>
    <row r="242" spans="1:5" ht="20.25" customHeight="1">
      <c r="A242" s="6" t="s">
        <v>293</v>
      </c>
      <c r="B242" s="7" t="s">
        <v>1368</v>
      </c>
      <c r="C242" s="8" t="s">
        <v>1369</v>
      </c>
      <c r="D242" s="8" t="s">
        <v>1370</v>
      </c>
      <c r="E242" s="8" t="s">
        <v>1371</v>
      </c>
    </row>
    <row r="243" spans="1:5" ht="20.25" customHeight="1">
      <c r="A243" s="6" t="s">
        <v>294</v>
      </c>
      <c r="B243" s="7" t="s">
        <v>1372</v>
      </c>
      <c r="C243" s="8" t="s">
        <v>1373</v>
      </c>
      <c r="D243" s="8" t="s">
        <v>1374</v>
      </c>
      <c r="E243" s="8" t="s">
        <v>1375</v>
      </c>
    </row>
    <row r="244" spans="1:5" ht="20.25" customHeight="1">
      <c r="A244" s="6" t="s">
        <v>295</v>
      </c>
      <c r="B244" s="7" t="s">
        <v>1376</v>
      </c>
      <c r="C244" s="8" t="s">
        <v>1377</v>
      </c>
      <c r="D244" s="8" t="s">
        <v>1378</v>
      </c>
      <c r="E244" s="8" t="s">
        <v>1379</v>
      </c>
    </row>
    <row r="245" spans="1:5" ht="20.25" customHeight="1">
      <c r="A245" s="6" t="s">
        <v>296</v>
      </c>
      <c r="B245" s="7" t="s">
        <v>1380</v>
      </c>
      <c r="C245" s="8" t="s">
        <v>1381</v>
      </c>
      <c r="D245" s="8" t="s">
        <v>1382</v>
      </c>
      <c r="E245" s="8" t="s">
        <v>1383</v>
      </c>
    </row>
    <row r="246" spans="1:5" ht="20.25" customHeight="1">
      <c r="A246" s="6" t="s">
        <v>297</v>
      </c>
      <c r="B246" s="7" t="s">
        <v>1384</v>
      </c>
      <c r="C246" s="8" t="s">
        <v>1385</v>
      </c>
      <c r="D246" s="8" t="s">
        <v>1386</v>
      </c>
      <c r="E246" s="8" t="s">
        <v>1387</v>
      </c>
    </row>
    <row r="247" spans="1:5" ht="20.25" customHeight="1">
      <c r="A247" s="6" t="s">
        <v>298</v>
      </c>
      <c r="B247" s="7" t="s">
        <v>1388</v>
      </c>
      <c r="C247" s="8" t="s">
        <v>1389</v>
      </c>
      <c r="D247" s="8" t="s">
        <v>1390</v>
      </c>
      <c r="E247" s="8" t="s">
        <v>1391</v>
      </c>
    </row>
    <row r="248" spans="1:5" ht="20.25" customHeight="1">
      <c r="A248" s="6" t="s">
        <v>299</v>
      </c>
      <c r="B248" s="7" t="s">
        <v>1392</v>
      </c>
      <c r="C248" s="8" t="s">
        <v>1393</v>
      </c>
      <c r="D248" s="8" t="s">
        <v>1394</v>
      </c>
      <c r="E248" s="8" t="s">
        <v>1395</v>
      </c>
    </row>
    <row r="249" spans="1:5" ht="20.25" customHeight="1">
      <c r="A249" s="6" t="s">
        <v>300</v>
      </c>
      <c r="B249" s="7" t="s">
        <v>1396</v>
      </c>
      <c r="C249" s="8" t="s">
        <v>1397</v>
      </c>
      <c r="D249" s="8" t="s">
        <v>1398</v>
      </c>
      <c r="E249" s="8" t="s">
        <v>1399</v>
      </c>
    </row>
    <row r="250" spans="1:5" ht="20.25" customHeight="1">
      <c r="A250" s="6" t="s">
        <v>301</v>
      </c>
      <c r="B250" s="7" t="s">
        <v>1400</v>
      </c>
      <c r="C250" s="8" t="s">
        <v>1401</v>
      </c>
      <c r="D250" s="8" t="s">
        <v>1402</v>
      </c>
      <c r="E250" s="8" t="s">
        <v>1403</v>
      </c>
    </row>
    <row r="251" spans="1:5" ht="20.25" customHeight="1">
      <c r="A251" s="6" t="s">
        <v>302</v>
      </c>
      <c r="B251" s="7" t="s">
        <v>1404</v>
      </c>
      <c r="C251" s="8" t="s">
        <v>1405</v>
      </c>
      <c r="D251" s="8" t="s">
        <v>1406</v>
      </c>
      <c r="E251" s="8" t="s">
        <v>1407</v>
      </c>
    </row>
    <row r="252" spans="1:5" ht="20.25" customHeight="1">
      <c r="A252" s="6" t="s">
        <v>303</v>
      </c>
      <c r="B252" s="7" t="s">
        <v>1408</v>
      </c>
      <c r="C252" s="8" t="s">
        <v>1409</v>
      </c>
      <c r="D252" s="8" t="s">
        <v>1410</v>
      </c>
      <c r="E252" s="8" t="s">
        <v>1411</v>
      </c>
    </row>
    <row r="253" spans="1:5" ht="20.25" customHeight="1">
      <c r="A253" s="6" t="s">
        <v>304</v>
      </c>
      <c r="B253" s="7" t="s">
        <v>1412</v>
      </c>
      <c r="C253" s="8" t="s">
        <v>1413</v>
      </c>
      <c r="D253" s="8" t="s">
        <v>1414</v>
      </c>
      <c r="E253" s="8" t="s">
        <v>1415</v>
      </c>
    </row>
    <row r="254" spans="1:5" ht="20.25" customHeight="1">
      <c r="A254" s="6" t="s">
        <v>305</v>
      </c>
      <c r="B254" s="7" t="s">
        <v>1416</v>
      </c>
      <c r="C254" s="8" t="s">
        <v>1417</v>
      </c>
      <c r="D254" s="8" t="s">
        <v>1418</v>
      </c>
      <c r="E254" s="8" t="s">
        <v>1419</v>
      </c>
    </row>
    <row r="255" spans="1:5" ht="20.25" customHeight="1">
      <c r="A255" s="6" t="s">
        <v>306</v>
      </c>
      <c r="B255" s="7" t="s">
        <v>1420</v>
      </c>
      <c r="C255" s="8" t="s">
        <v>1421</v>
      </c>
      <c r="D255" s="8" t="s">
        <v>1422</v>
      </c>
      <c r="E255" s="8" t="s">
        <v>1423</v>
      </c>
    </row>
    <row r="256" spans="1:5" ht="20.25" customHeight="1">
      <c r="A256" s="6" t="s">
        <v>307</v>
      </c>
      <c r="B256" s="7" t="s">
        <v>1424</v>
      </c>
      <c r="C256" s="8" t="s">
        <v>1425</v>
      </c>
      <c r="D256" s="8" t="s">
        <v>1426</v>
      </c>
      <c r="E256" s="8" t="s">
        <v>1427</v>
      </c>
    </row>
    <row r="257" spans="1:5" ht="20.25" customHeight="1">
      <c r="A257" s="6" t="s">
        <v>308</v>
      </c>
      <c r="B257" s="7" t="s">
        <v>1428</v>
      </c>
      <c r="C257" s="8" t="s">
        <v>1429</v>
      </c>
      <c r="D257" s="8" t="s">
        <v>1430</v>
      </c>
      <c r="E257" s="8" t="s">
        <v>1431</v>
      </c>
    </row>
    <row r="258" spans="1:5" ht="20.25" customHeight="1">
      <c r="A258" s="6" t="s">
        <v>309</v>
      </c>
      <c r="B258" s="7" t="s">
        <v>1432</v>
      </c>
      <c r="C258" s="8" t="s">
        <v>1433</v>
      </c>
      <c r="D258" s="8" t="s">
        <v>1434</v>
      </c>
      <c r="E258" s="8" t="s">
        <v>1435</v>
      </c>
    </row>
    <row r="259" spans="1:5" ht="20.25" customHeight="1">
      <c r="A259" s="6" t="s">
        <v>310</v>
      </c>
      <c r="B259" s="7" t="s">
        <v>1436</v>
      </c>
      <c r="C259" s="8" t="s">
        <v>1437</v>
      </c>
      <c r="D259" s="8" t="s">
        <v>1438</v>
      </c>
      <c r="E259" s="8" t="s">
        <v>1439</v>
      </c>
    </row>
    <row r="260" spans="1:5" ht="20.25" customHeight="1">
      <c r="A260" s="6" t="s">
        <v>311</v>
      </c>
      <c r="B260" s="7" t="s">
        <v>1440</v>
      </c>
      <c r="C260" s="8" t="s">
        <v>1441</v>
      </c>
      <c r="D260" s="8" t="s">
        <v>1442</v>
      </c>
      <c r="E260" s="8" t="s">
        <v>1443</v>
      </c>
    </row>
    <row r="261" spans="1:5" ht="20.25" customHeight="1">
      <c r="A261" s="6" t="s">
        <v>312</v>
      </c>
      <c r="B261" s="7" t="s">
        <v>1444</v>
      </c>
      <c r="C261" s="8" t="s">
        <v>1445</v>
      </c>
      <c r="D261" s="8" t="s">
        <v>1446</v>
      </c>
      <c r="E261" s="8" t="s">
        <v>1447</v>
      </c>
    </row>
    <row r="262" spans="1:5" ht="20.25" customHeight="1">
      <c r="A262" s="6" t="s">
        <v>313</v>
      </c>
      <c r="B262" s="7" t="s">
        <v>1448</v>
      </c>
      <c r="C262" s="8" t="s">
        <v>1449</v>
      </c>
      <c r="D262" s="8" t="s">
        <v>1450</v>
      </c>
      <c r="E262" s="8" t="s">
        <v>1451</v>
      </c>
    </row>
    <row r="263" spans="1:5" ht="20.25" customHeight="1">
      <c r="A263" s="6" t="s">
        <v>314</v>
      </c>
      <c r="B263" s="7" t="s">
        <v>1452</v>
      </c>
      <c r="C263" s="8" t="s">
        <v>1453</v>
      </c>
      <c r="D263" s="8" t="s">
        <v>1454</v>
      </c>
      <c r="E263" s="8" t="s">
        <v>1455</v>
      </c>
    </row>
    <row r="264" spans="1:5" ht="20.25" customHeight="1">
      <c r="A264" s="6" t="s">
        <v>315</v>
      </c>
      <c r="B264" s="7" t="s">
        <v>1456</v>
      </c>
      <c r="C264" s="8" t="s">
        <v>1457</v>
      </c>
      <c r="D264" s="8" t="s">
        <v>1458</v>
      </c>
      <c r="E264" s="8" t="s">
        <v>1459</v>
      </c>
    </row>
    <row r="265" spans="1:5" ht="20.25" customHeight="1">
      <c r="A265" s="6" t="s">
        <v>316</v>
      </c>
      <c r="B265" s="7" t="s">
        <v>1460</v>
      </c>
      <c r="C265" s="8" t="s">
        <v>1461</v>
      </c>
      <c r="D265" s="8" t="s">
        <v>1462</v>
      </c>
      <c r="E265" s="8" t="s">
        <v>1463</v>
      </c>
    </row>
    <row r="266" spans="1:5" ht="20.25" customHeight="1">
      <c r="A266" s="6" t="s">
        <v>317</v>
      </c>
      <c r="B266" s="7" t="s">
        <v>1464</v>
      </c>
      <c r="C266" s="8" t="s">
        <v>1465</v>
      </c>
      <c r="D266" s="8" t="s">
        <v>1466</v>
      </c>
      <c r="E266" s="8" t="s">
        <v>1467</v>
      </c>
    </row>
    <row r="267" spans="1:5" ht="20.25" customHeight="1">
      <c r="A267" s="6" t="s">
        <v>318</v>
      </c>
      <c r="B267" s="7" t="s">
        <v>1468</v>
      </c>
      <c r="C267" s="8" t="s">
        <v>1469</v>
      </c>
      <c r="D267" s="8" t="s">
        <v>1470</v>
      </c>
      <c r="E267" s="8" t="s">
        <v>1471</v>
      </c>
    </row>
    <row r="268" spans="1:5" ht="20.25" customHeight="1">
      <c r="A268" s="6" t="s">
        <v>319</v>
      </c>
      <c r="B268" s="7" t="s">
        <v>1472</v>
      </c>
      <c r="C268" s="8" t="s">
        <v>1473</v>
      </c>
      <c r="D268" s="8" t="s">
        <v>1474</v>
      </c>
      <c r="E268" s="8" t="s">
        <v>1475</v>
      </c>
    </row>
    <row r="269" spans="1:5" ht="20.25" customHeight="1">
      <c r="A269" s="6" t="s">
        <v>320</v>
      </c>
      <c r="B269" s="7" t="s">
        <v>1476</v>
      </c>
      <c r="C269" s="8" t="s">
        <v>1477</v>
      </c>
      <c r="D269" s="8" t="s">
        <v>1478</v>
      </c>
      <c r="E269" s="8" t="s">
        <v>1479</v>
      </c>
    </row>
    <row r="270" spans="1:5" ht="20.25" customHeight="1">
      <c r="A270" s="6" t="s">
        <v>321</v>
      </c>
      <c r="B270" s="7" t="s">
        <v>1480</v>
      </c>
      <c r="C270" s="8" t="s">
        <v>1481</v>
      </c>
      <c r="D270" s="8" t="s">
        <v>1482</v>
      </c>
      <c r="E270" s="8" t="s">
        <v>1483</v>
      </c>
    </row>
    <row r="271" spans="1:5" ht="20.25" customHeight="1">
      <c r="A271" s="6" t="s">
        <v>322</v>
      </c>
      <c r="B271" s="7" t="s">
        <v>1484</v>
      </c>
      <c r="C271" s="8" t="s">
        <v>1485</v>
      </c>
      <c r="D271" s="9">
        <v>537</v>
      </c>
      <c r="E271" s="8" t="s">
        <v>1486</v>
      </c>
    </row>
    <row r="272" spans="1:5" ht="20.25" customHeight="1">
      <c r="A272" s="6" t="s">
        <v>323</v>
      </c>
      <c r="B272" s="7" t="s">
        <v>1487</v>
      </c>
      <c r="C272" s="8" t="s">
        <v>1488</v>
      </c>
      <c r="D272" s="8" t="s">
        <v>1489</v>
      </c>
      <c r="E272" s="8" t="s">
        <v>1490</v>
      </c>
    </row>
    <row r="273" spans="1:5" ht="20.25" customHeight="1">
      <c r="A273" s="6" t="s">
        <v>324</v>
      </c>
      <c r="B273" s="7" t="s">
        <v>1491</v>
      </c>
      <c r="C273" s="8" t="s">
        <v>1492</v>
      </c>
      <c r="D273" s="8" t="s">
        <v>1493</v>
      </c>
      <c r="E273" s="8" t="s">
        <v>1494</v>
      </c>
    </row>
    <row r="274" spans="1:5" ht="20.25" customHeight="1">
      <c r="A274" s="6" t="s">
        <v>325</v>
      </c>
      <c r="B274" s="7" t="s">
        <v>1495</v>
      </c>
      <c r="C274" s="8" t="s">
        <v>1496</v>
      </c>
      <c r="D274" s="8" t="s">
        <v>1497</v>
      </c>
      <c r="E274" s="8" t="s">
        <v>1498</v>
      </c>
    </row>
    <row r="275" spans="1:5" ht="20.25" customHeight="1">
      <c r="A275" s="6" t="s">
        <v>326</v>
      </c>
      <c r="B275" s="7" t="s">
        <v>1499</v>
      </c>
      <c r="C275" s="8" t="s">
        <v>1500</v>
      </c>
      <c r="D275" s="8" t="s">
        <v>1501</v>
      </c>
      <c r="E275" s="8" t="s">
        <v>1502</v>
      </c>
    </row>
    <row r="276" spans="1:5" ht="20.25" customHeight="1">
      <c r="A276" s="6" t="s">
        <v>327</v>
      </c>
      <c r="B276" s="7" t="s">
        <v>1503</v>
      </c>
      <c r="C276" s="8" t="s">
        <v>1504</v>
      </c>
      <c r="D276" s="8" t="s">
        <v>1505</v>
      </c>
      <c r="E276" s="8" t="s">
        <v>1506</v>
      </c>
    </row>
    <row r="277" spans="1:5" ht="20.25" customHeight="1">
      <c r="A277" s="6" t="s">
        <v>328</v>
      </c>
      <c r="B277" s="7" t="s">
        <v>1507</v>
      </c>
      <c r="C277" s="8" t="s">
        <v>1508</v>
      </c>
      <c r="D277" s="8" t="s">
        <v>1509</v>
      </c>
      <c r="E277" s="8" t="s">
        <v>1510</v>
      </c>
    </row>
    <row r="278" spans="1:5" ht="20.25" customHeight="1">
      <c r="A278" s="6" t="s">
        <v>329</v>
      </c>
      <c r="B278" s="7" t="s">
        <v>1511</v>
      </c>
      <c r="C278" s="8" t="s">
        <v>1512</v>
      </c>
      <c r="D278" s="8" t="s">
        <v>1513</v>
      </c>
      <c r="E278" s="8" t="s">
        <v>1514</v>
      </c>
    </row>
    <row r="279" spans="1:5" ht="20.25" customHeight="1">
      <c r="A279" s="6" t="s">
        <v>330</v>
      </c>
      <c r="B279" s="7" t="s">
        <v>1515</v>
      </c>
      <c r="C279" s="8" t="s">
        <v>1516</v>
      </c>
      <c r="D279" s="9">
        <v>446</v>
      </c>
      <c r="E279" s="8" t="s">
        <v>1517</v>
      </c>
    </row>
    <row r="280" spans="1:5" ht="20.25" customHeight="1">
      <c r="A280" s="6" t="s">
        <v>331</v>
      </c>
      <c r="B280" s="7" t="s">
        <v>1518</v>
      </c>
      <c r="C280" s="8" t="s">
        <v>1519</v>
      </c>
      <c r="D280" s="8" t="s">
        <v>1520</v>
      </c>
      <c r="E280" s="8" t="s">
        <v>1521</v>
      </c>
    </row>
    <row r="281" spans="1:5" ht="20.25" customHeight="1">
      <c r="A281" s="6" t="s">
        <v>332</v>
      </c>
      <c r="B281" s="7" t="s">
        <v>1522</v>
      </c>
      <c r="C281" s="8" t="s">
        <v>1523</v>
      </c>
      <c r="D281" s="8" t="s">
        <v>1524</v>
      </c>
      <c r="E281" s="8" t="s">
        <v>1525</v>
      </c>
    </row>
    <row r="282" spans="1:5" ht="20.25" customHeight="1">
      <c r="A282" s="6" t="s">
        <v>333</v>
      </c>
      <c r="B282" s="7" t="s">
        <v>1526</v>
      </c>
      <c r="C282" s="8" t="s">
        <v>1527</v>
      </c>
      <c r="D282" s="8" t="s">
        <v>1528</v>
      </c>
      <c r="E282" s="8" t="s">
        <v>1529</v>
      </c>
    </row>
    <row r="283" spans="1:5" ht="20.25" customHeight="1">
      <c r="A283" s="6" t="s">
        <v>334</v>
      </c>
      <c r="B283" s="7" t="s">
        <v>1530</v>
      </c>
      <c r="C283" s="8" t="s">
        <v>1531</v>
      </c>
      <c r="D283" s="8" t="s">
        <v>1532</v>
      </c>
      <c r="E283" s="8" t="s">
        <v>1533</v>
      </c>
    </row>
    <row r="284" spans="1:5" ht="20.25" customHeight="1">
      <c r="A284" s="6" t="s">
        <v>335</v>
      </c>
      <c r="B284" s="7" t="s">
        <v>1534</v>
      </c>
      <c r="C284" s="8" t="s">
        <v>1535</v>
      </c>
      <c r="D284" s="8" t="s">
        <v>1536</v>
      </c>
      <c r="E284" s="8" t="s">
        <v>1537</v>
      </c>
    </row>
    <row r="285" spans="1:5" ht="20.25" customHeight="1">
      <c r="A285" s="6" t="s">
        <v>336</v>
      </c>
      <c r="B285" s="7" t="s">
        <v>1538</v>
      </c>
      <c r="C285" s="8" t="s">
        <v>1539</v>
      </c>
      <c r="D285" s="8" t="s">
        <v>1540</v>
      </c>
      <c r="E285" s="8" t="s">
        <v>1541</v>
      </c>
    </row>
    <row r="286" spans="1:5" ht="20.25" customHeight="1">
      <c r="A286" s="6" t="s">
        <v>337</v>
      </c>
      <c r="B286" s="7" t="s">
        <v>1542</v>
      </c>
      <c r="C286" s="8" t="s">
        <v>1543</v>
      </c>
      <c r="D286" s="8" t="s">
        <v>1544</v>
      </c>
      <c r="E286" s="8" t="s">
        <v>1545</v>
      </c>
    </row>
    <row r="287" spans="1:5" ht="20.25" customHeight="1">
      <c r="A287" s="6" t="s">
        <v>338</v>
      </c>
      <c r="B287" s="7" t="s">
        <v>1546</v>
      </c>
      <c r="C287" s="8" t="s">
        <v>1547</v>
      </c>
      <c r="D287" s="8" t="s">
        <v>1548</v>
      </c>
      <c r="E287" s="8" t="s">
        <v>1549</v>
      </c>
    </row>
    <row r="288" spans="1:5" ht="20.25" customHeight="1">
      <c r="A288" s="6" t="s">
        <v>339</v>
      </c>
      <c r="B288" s="7" t="s">
        <v>1550</v>
      </c>
      <c r="C288" s="8" t="s">
        <v>1551</v>
      </c>
      <c r="D288" s="8" t="s">
        <v>1552</v>
      </c>
      <c r="E288" s="8" t="s">
        <v>1553</v>
      </c>
    </row>
    <row r="289" spans="1:5" ht="20.25" customHeight="1">
      <c r="A289" s="6" t="s">
        <v>340</v>
      </c>
      <c r="B289" s="7" t="s">
        <v>1554</v>
      </c>
      <c r="C289" s="8" t="s">
        <v>1555</v>
      </c>
      <c r="D289" s="8" t="s">
        <v>1556</v>
      </c>
      <c r="E289" s="8" t="s">
        <v>1557</v>
      </c>
    </row>
    <row r="290" spans="1:5" ht="20.25" customHeight="1">
      <c r="A290" s="6" t="s">
        <v>341</v>
      </c>
      <c r="B290" s="7" t="s">
        <v>1558</v>
      </c>
      <c r="C290" s="8" t="s">
        <v>1559</v>
      </c>
      <c r="D290" s="8" t="s">
        <v>1560</v>
      </c>
      <c r="E290" s="8" t="s">
        <v>1561</v>
      </c>
    </row>
    <row r="291" spans="1:5" ht="20.25" customHeight="1">
      <c r="A291" s="6" t="s">
        <v>342</v>
      </c>
      <c r="B291" s="7" t="s">
        <v>1562</v>
      </c>
      <c r="C291" s="8" t="s">
        <v>1563</v>
      </c>
      <c r="D291" s="8" t="s">
        <v>1564</v>
      </c>
      <c r="E291" s="8" t="s">
        <v>1455</v>
      </c>
    </row>
    <row r="292" spans="1:5" ht="20.25" customHeight="1">
      <c r="A292" s="6" t="s">
        <v>343</v>
      </c>
      <c r="B292" s="7" t="s">
        <v>1565</v>
      </c>
      <c r="C292" s="8" t="s">
        <v>1566</v>
      </c>
      <c r="D292" s="8" t="s">
        <v>1567</v>
      </c>
      <c r="E292" s="8" t="s">
        <v>1568</v>
      </c>
    </row>
    <row r="293" spans="1:5" ht="20.25" customHeight="1">
      <c r="A293" s="6" t="s">
        <v>344</v>
      </c>
      <c r="B293" s="7" t="s">
        <v>1569</v>
      </c>
      <c r="C293" s="8" t="s">
        <v>1570</v>
      </c>
      <c r="D293" s="8" t="s">
        <v>1571</v>
      </c>
      <c r="E293" s="8" t="s">
        <v>1572</v>
      </c>
    </row>
    <row r="294" spans="1:5" ht="20.25" customHeight="1">
      <c r="A294" s="6" t="s">
        <v>345</v>
      </c>
      <c r="B294" s="7" t="s">
        <v>1573</v>
      </c>
      <c r="C294" s="8" t="s">
        <v>1574</v>
      </c>
      <c r="D294" s="8" t="s">
        <v>1575</v>
      </c>
      <c r="E294" s="8" t="s">
        <v>1576</v>
      </c>
    </row>
    <row r="295" spans="1:5" ht="20.25" customHeight="1">
      <c r="A295" s="6" t="s">
        <v>346</v>
      </c>
      <c r="B295" s="7" t="s">
        <v>1577</v>
      </c>
      <c r="C295" s="8" t="s">
        <v>1578</v>
      </c>
      <c r="D295" s="8" t="s">
        <v>1579</v>
      </c>
      <c r="E295" s="8" t="s">
        <v>1580</v>
      </c>
    </row>
    <row r="296" spans="1:5" ht="20.25" customHeight="1">
      <c r="A296" s="6" t="s">
        <v>347</v>
      </c>
      <c r="B296" s="7" t="s">
        <v>1581</v>
      </c>
      <c r="C296" s="8" t="s">
        <v>1582</v>
      </c>
      <c r="D296" s="8" t="s">
        <v>1583</v>
      </c>
      <c r="E296" s="8" t="s">
        <v>1584</v>
      </c>
    </row>
    <row r="297" spans="1:5" ht="20.25" customHeight="1">
      <c r="A297" s="6" t="s">
        <v>348</v>
      </c>
      <c r="B297" s="7" t="s">
        <v>1585</v>
      </c>
      <c r="C297" s="8" t="s">
        <v>1586</v>
      </c>
      <c r="D297" s="8" t="s">
        <v>1587</v>
      </c>
      <c r="E297" s="8" t="s">
        <v>1588</v>
      </c>
    </row>
    <row r="298" spans="1:5" ht="20.25" customHeight="1">
      <c r="A298" s="6" t="s">
        <v>349</v>
      </c>
      <c r="B298" s="7" t="s">
        <v>1589</v>
      </c>
      <c r="C298" s="8" t="s">
        <v>1590</v>
      </c>
      <c r="D298" s="8" t="s">
        <v>1591</v>
      </c>
      <c r="E298" s="8" t="s">
        <v>1592</v>
      </c>
    </row>
    <row r="299" spans="1:5" ht="20.25" customHeight="1">
      <c r="A299" s="6" t="s">
        <v>350</v>
      </c>
      <c r="B299" s="7" t="s">
        <v>1593</v>
      </c>
      <c r="C299" s="8" t="s">
        <v>1594</v>
      </c>
      <c r="D299" s="8" t="s">
        <v>1595</v>
      </c>
      <c r="E299" s="8" t="s">
        <v>1596</v>
      </c>
    </row>
    <row r="300" spans="1:5" ht="20.25" customHeight="1">
      <c r="A300" s="6" t="s">
        <v>351</v>
      </c>
      <c r="B300" s="7" t="s">
        <v>1597</v>
      </c>
      <c r="C300" s="8" t="s">
        <v>1598</v>
      </c>
      <c r="D300" s="8" t="s">
        <v>1599</v>
      </c>
      <c r="E300" s="8" t="s">
        <v>1600</v>
      </c>
    </row>
    <row r="301" spans="1:5" ht="20.25" customHeight="1">
      <c r="A301" s="6" t="s">
        <v>352</v>
      </c>
      <c r="B301" s="7" t="s">
        <v>1601</v>
      </c>
      <c r="C301" s="8" t="s">
        <v>1602</v>
      </c>
      <c r="D301" s="8" t="s">
        <v>1603</v>
      </c>
      <c r="E301" s="8" t="s">
        <v>1604</v>
      </c>
    </row>
    <row r="302" spans="1:5" ht="20.25" customHeight="1">
      <c r="A302" s="6" t="s">
        <v>353</v>
      </c>
      <c r="B302" s="7" t="s">
        <v>1605</v>
      </c>
      <c r="C302" s="8" t="s">
        <v>1606</v>
      </c>
      <c r="D302" s="8" t="s">
        <v>1607</v>
      </c>
      <c r="E302" s="8" t="s">
        <v>1608</v>
      </c>
    </row>
    <row r="303" spans="1:5" ht="20.25" customHeight="1">
      <c r="A303" s="6" t="s">
        <v>354</v>
      </c>
      <c r="B303" s="7" t="s">
        <v>1609</v>
      </c>
      <c r="C303" s="8" t="s">
        <v>1610</v>
      </c>
      <c r="D303" s="8" t="s">
        <v>1611</v>
      </c>
      <c r="E303" s="8" t="s">
        <v>1612</v>
      </c>
    </row>
    <row r="304" spans="1:5" ht="20.25" customHeight="1">
      <c r="A304" s="6" t="s">
        <v>355</v>
      </c>
      <c r="B304" s="7" t="s">
        <v>1613</v>
      </c>
      <c r="C304" s="8" t="s">
        <v>1614</v>
      </c>
      <c r="D304" s="8" t="s">
        <v>1615</v>
      </c>
      <c r="E304" s="8" t="s">
        <v>1616</v>
      </c>
    </row>
    <row r="305" spans="1:5" ht="20.25" customHeight="1">
      <c r="A305" s="6" t="s">
        <v>356</v>
      </c>
      <c r="B305" s="7" t="s">
        <v>1617</v>
      </c>
      <c r="C305" s="8" t="s">
        <v>1618</v>
      </c>
      <c r="D305" s="8" t="s">
        <v>1619</v>
      </c>
      <c r="E305" s="8" t="s">
        <v>1620</v>
      </c>
    </row>
    <row r="306" spans="1:5" ht="20.25" customHeight="1">
      <c r="A306" s="6" t="s">
        <v>357</v>
      </c>
      <c r="B306" s="7" t="s">
        <v>1621</v>
      </c>
      <c r="C306" s="8" t="s">
        <v>1622</v>
      </c>
      <c r="D306" s="8" t="s">
        <v>1623</v>
      </c>
      <c r="E306" s="8" t="s">
        <v>1624</v>
      </c>
    </row>
    <row r="307" spans="1:5" ht="20.25" customHeight="1">
      <c r="A307" s="6" t="s">
        <v>358</v>
      </c>
      <c r="B307" s="7" t="s">
        <v>1625</v>
      </c>
      <c r="C307" s="8" t="s">
        <v>1626</v>
      </c>
      <c r="D307" s="8" t="s">
        <v>1627</v>
      </c>
      <c r="E307" s="8" t="s">
        <v>1628</v>
      </c>
    </row>
    <row r="308" spans="1:5" ht="20.25" customHeight="1">
      <c r="A308" s="6" t="s">
        <v>359</v>
      </c>
      <c r="B308" s="7" t="s">
        <v>1629</v>
      </c>
      <c r="C308" s="8" t="s">
        <v>1630</v>
      </c>
      <c r="D308" s="8" t="s">
        <v>1631</v>
      </c>
      <c r="E308" s="8" t="s">
        <v>1632</v>
      </c>
    </row>
    <row r="309" spans="1:5" ht="20.25" customHeight="1">
      <c r="A309" s="6" t="s">
        <v>360</v>
      </c>
      <c r="B309" s="7" t="s">
        <v>1633</v>
      </c>
      <c r="C309" s="8" t="s">
        <v>1634</v>
      </c>
      <c r="D309" s="8" t="s">
        <v>1635</v>
      </c>
      <c r="E309" s="8" t="s">
        <v>1636</v>
      </c>
    </row>
    <row r="310" spans="1:5" ht="20.25" customHeight="1">
      <c r="A310" s="6" t="s">
        <v>361</v>
      </c>
      <c r="B310" s="7" t="s">
        <v>1637</v>
      </c>
      <c r="C310" s="8" t="s">
        <v>1638</v>
      </c>
      <c r="D310" s="8" t="s">
        <v>1639</v>
      </c>
      <c r="E310" s="8" t="s">
        <v>1640</v>
      </c>
    </row>
    <row r="311" spans="1:5" ht="20.25" customHeight="1">
      <c r="A311" s="6" t="s">
        <v>362</v>
      </c>
      <c r="B311" s="7" t="s">
        <v>1641</v>
      </c>
      <c r="C311" s="8" t="s">
        <v>1642</v>
      </c>
      <c r="D311" s="8" t="s">
        <v>1643</v>
      </c>
      <c r="E311" s="8" t="s">
        <v>1644</v>
      </c>
    </row>
    <row r="312" spans="1:5" ht="20.25" customHeight="1">
      <c r="A312" s="6" t="s">
        <v>363</v>
      </c>
      <c r="B312" s="7" t="s">
        <v>1645</v>
      </c>
      <c r="C312" s="8" t="s">
        <v>1646</v>
      </c>
      <c r="D312" s="8" t="s">
        <v>1647</v>
      </c>
      <c r="E312" s="8" t="s">
        <v>1648</v>
      </c>
    </row>
    <row r="313" spans="1:5" ht="20.25" customHeight="1">
      <c r="A313" s="6" t="s">
        <v>364</v>
      </c>
      <c r="B313" s="7" t="s">
        <v>1649</v>
      </c>
      <c r="C313" s="8" t="s">
        <v>1650</v>
      </c>
      <c r="D313" s="8" t="s">
        <v>1651</v>
      </c>
      <c r="E313" s="8" t="s">
        <v>1652</v>
      </c>
    </row>
    <row r="314" spans="1:5" ht="20.25" customHeight="1">
      <c r="A314" s="6" t="s">
        <v>365</v>
      </c>
      <c r="B314" s="7" t="s">
        <v>1653</v>
      </c>
      <c r="C314" s="8" t="s">
        <v>1654</v>
      </c>
      <c r="D314" s="8" t="s">
        <v>1655</v>
      </c>
      <c r="E314" s="8" t="s">
        <v>1656</v>
      </c>
    </row>
    <row r="315" spans="1:5" ht="20.25" customHeight="1">
      <c r="A315" s="6" t="s">
        <v>366</v>
      </c>
      <c r="B315" s="7" t="s">
        <v>1657</v>
      </c>
      <c r="C315" s="8" t="s">
        <v>1658</v>
      </c>
      <c r="D315" s="8" t="s">
        <v>1659</v>
      </c>
      <c r="E315" s="8" t="s">
        <v>1660</v>
      </c>
    </row>
    <row r="316" spans="1:5" ht="20.25" customHeight="1">
      <c r="A316" s="6" t="s">
        <v>367</v>
      </c>
      <c r="B316" s="7" t="s">
        <v>1661</v>
      </c>
      <c r="C316" s="8" t="s">
        <v>1662</v>
      </c>
      <c r="D316" s="8" t="s">
        <v>1663</v>
      </c>
      <c r="E316" s="8" t="s">
        <v>1664</v>
      </c>
    </row>
    <row r="317" spans="1:5" ht="20.25" customHeight="1">
      <c r="A317" s="6" t="s">
        <v>368</v>
      </c>
      <c r="B317" s="7" t="s">
        <v>1665</v>
      </c>
      <c r="C317" s="8" t="s">
        <v>1666</v>
      </c>
      <c r="D317" s="8" t="s">
        <v>1667</v>
      </c>
      <c r="E317" s="8" t="s">
        <v>1668</v>
      </c>
    </row>
    <row r="318" spans="1:5" ht="20.25" customHeight="1">
      <c r="A318" s="6" t="s">
        <v>369</v>
      </c>
      <c r="B318" s="7" t="s">
        <v>1669</v>
      </c>
      <c r="C318" s="8" t="s">
        <v>1670</v>
      </c>
      <c r="D318" s="9">
        <v>602</v>
      </c>
      <c r="E318" s="8" t="s">
        <v>1671</v>
      </c>
    </row>
    <row r="319" spans="1:5" ht="20.25" customHeight="1">
      <c r="A319" s="6" t="s">
        <v>370</v>
      </c>
      <c r="B319" s="7" t="s">
        <v>1672</v>
      </c>
      <c r="C319" s="8" t="s">
        <v>1673</v>
      </c>
      <c r="D319" s="8" t="s">
        <v>1596</v>
      </c>
      <c r="E319" s="8" t="s">
        <v>1674</v>
      </c>
    </row>
    <row r="320" spans="1:5" ht="20.25" customHeight="1">
      <c r="A320" s="6" t="s">
        <v>371</v>
      </c>
      <c r="B320" s="7" t="s">
        <v>1675</v>
      </c>
      <c r="C320" s="8" t="s">
        <v>1676</v>
      </c>
      <c r="D320" s="8" t="s">
        <v>1677</v>
      </c>
      <c r="E320" s="8" t="s">
        <v>1678</v>
      </c>
    </row>
    <row r="321" spans="1:5" ht="20.25" customHeight="1">
      <c r="A321" s="6" t="s">
        <v>372</v>
      </c>
      <c r="B321" s="7" t="s">
        <v>1679</v>
      </c>
      <c r="C321" s="8" t="s">
        <v>1680</v>
      </c>
      <c r="D321" s="8" t="s">
        <v>1681</v>
      </c>
      <c r="E321" s="8" t="s">
        <v>1682</v>
      </c>
    </row>
    <row r="322" spans="1:5" ht="20.25" customHeight="1">
      <c r="A322" s="6" t="s">
        <v>373</v>
      </c>
      <c r="B322" s="7" t="s">
        <v>1683</v>
      </c>
      <c r="C322" s="8" t="s">
        <v>1684</v>
      </c>
      <c r="D322" s="8" t="s">
        <v>1685</v>
      </c>
      <c r="E322" s="8" t="s">
        <v>1686</v>
      </c>
    </row>
    <row r="323" spans="1:5" ht="20.25" customHeight="1">
      <c r="A323" s="6" t="s">
        <v>374</v>
      </c>
      <c r="B323" s="7" t="s">
        <v>1687</v>
      </c>
      <c r="C323" s="8" t="s">
        <v>1688</v>
      </c>
      <c r="D323" s="8" t="s">
        <v>1689</v>
      </c>
      <c r="E323" s="8" t="s">
        <v>1690</v>
      </c>
    </row>
    <row r="324" spans="1:5" ht="20.25" customHeight="1">
      <c r="A324" s="6" t="s">
        <v>375</v>
      </c>
      <c r="B324" s="7" t="s">
        <v>1691</v>
      </c>
      <c r="C324" s="8" t="s">
        <v>1692</v>
      </c>
      <c r="D324" s="8" t="s">
        <v>1693</v>
      </c>
      <c r="E324" s="8" t="s">
        <v>1694</v>
      </c>
    </row>
    <row r="325" spans="1:5" ht="20.25" customHeight="1">
      <c r="A325" s="6" t="s">
        <v>376</v>
      </c>
      <c r="B325" s="7" t="s">
        <v>1695</v>
      </c>
      <c r="C325" s="8" t="s">
        <v>1696</v>
      </c>
      <c r="D325" s="8" t="s">
        <v>1697</v>
      </c>
      <c r="E325" s="8" t="s">
        <v>1698</v>
      </c>
    </row>
    <row r="326" spans="1:5" ht="20.25" customHeight="1">
      <c r="A326" s="6" t="s">
        <v>377</v>
      </c>
      <c r="B326" s="7" t="s">
        <v>1699</v>
      </c>
      <c r="C326" s="8" t="s">
        <v>1700</v>
      </c>
      <c r="D326" s="8" t="s">
        <v>1701</v>
      </c>
      <c r="E326" s="8" t="s">
        <v>1702</v>
      </c>
    </row>
    <row r="327" spans="1:5" ht="20.25" customHeight="1">
      <c r="A327" s="6" t="s">
        <v>378</v>
      </c>
      <c r="B327" s="7" t="s">
        <v>1703</v>
      </c>
      <c r="C327" s="8" t="s">
        <v>1704</v>
      </c>
      <c r="D327" s="8" t="s">
        <v>1705</v>
      </c>
      <c r="E327" s="8" t="s">
        <v>1706</v>
      </c>
    </row>
    <row r="328" spans="1:5" ht="20.25" customHeight="1">
      <c r="A328" s="6" t="s">
        <v>379</v>
      </c>
      <c r="B328" s="7" t="s">
        <v>1707</v>
      </c>
      <c r="C328" s="8" t="s">
        <v>1708</v>
      </c>
      <c r="D328" s="8" t="s">
        <v>1709</v>
      </c>
      <c r="E328" s="8" t="s">
        <v>1710</v>
      </c>
    </row>
    <row r="329" spans="1:5" ht="20.25" customHeight="1">
      <c r="A329" s="6" t="s">
        <v>380</v>
      </c>
      <c r="B329" s="7" t="s">
        <v>1711</v>
      </c>
      <c r="C329" s="8" t="s">
        <v>1712</v>
      </c>
      <c r="D329" s="8" t="s">
        <v>1713</v>
      </c>
      <c r="E329" s="8" t="s">
        <v>1714</v>
      </c>
    </row>
    <row r="330" spans="1:5" ht="20.25" customHeight="1">
      <c r="A330" s="6" t="s">
        <v>381</v>
      </c>
      <c r="B330" s="7" t="s">
        <v>1715</v>
      </c>
      <c r="C330" s="8" t="s">
        <v>1716</v>
      </c>
      <c r="D330" s="8" t="s">
        <v>1717</v>
      </c>
      <c r="E330" s="8" t="s">
        <v>1718</v>
      </c>
    </row>
    <row r="331" spans="1:5" ht="20.25" customHeight="1">
      <c r="A331" s="6" t="s">
        <v>382</v>
      </c>
      <c r="B331" s="7" t="s">
        <v>1719</v>
      </c>
      <c r="C331" s="8" t="s">
        <v>1720</v>
      </c>
      <c r="D331" s="8" t="s">
        <v>1721</v>
      </c>
      <c r="E331" s="8" t="s">
        <v>1722</v>
      </c>
    </row>
    <row r="332" spans="1:5" ht="20.25" customHeight="1">
      <c r="A332" s="6" t="s">
        <v>383</v>
      </c>
      <c r="B332" s="7" t="s">
        <v>1723</v>
      </c>
      <c r="C332" s="8" t="s">
        <v>1724</v>
      </c>
      <c r="D332" s="8" t="s">
        <v>1725</v>
      </c>
      <c r="E332" s="8" t="s">
        <v>1726</v>
      </c>
    </row>
    <row r="333" spans="1:5" ht="20.25" customHeight="1">
      <c r="A333" s="6" t="s">
        <v>384</v>
      </c>
      <c r="B333" s="7" t="s">
        <v>1727</v>
      </c>
      <c r="C333" s="8" t="s">
        <v>1728</v>
      </c>
      <c r="D333" s="8" t="s">
        <v>1729</v>
      </c>
      <c r="E333" s="8" t="s">
        <v>1730</v>
      </c>
    </row>
    <row r="334" spans="1:5" ht="20.25" customHeight="1">
      <c r="A334" s="6" t="s">
        <v>385</v>
      </c>
      <c r="B334" s="7" t="s">
        <v>1731</v>
      </c>
      <c r="C334" s="8" t="s">
        <v>1732</v>
      </c>
      <c r="D334" s="8" t="s">
        <v>1733</v>
      </c>
      <c r="E334" s="8" t="s">
        <v>1734</v>
      </c>
    </row>
    <row r="335" spans="1:5" ht="20.25" customHeight="1">
      <c r="A335" s="6" t="s">
        <v>386</v>
      </c>
      <c r="B335" s="7" t="s">
        <v>1735</v>
      </c>
      <c r="C335" s="8" t="s">
        <v>1736</v>
      </c>
      <c r="D335" s="8" t="s">
        <v>1737</v>
      </c>
      <c r="E335" s="8" t="s">
        <v>1738</v>
      </c>
    </row>
    <row r="336" spans="1:5" ht="20.25" customHeight="1">
      <c r="A336" s="6" t="s">
        <v>387</v>
      </c>
      <c r="B336" s="10">
        <v>2098</v>
      </c>
      <c r="C336" s="8" t="s">
        <v>1739</v>
      </c>
      <c r="D336" s="8" t="s">
        <v>1740</v>
      </c>
      <c r="E336" s="8" t="s">
        <v>1741</v>
      </c>
    </row>
    <row r="337" spans="1:5" ht="20.25" customHeight="1">
      <c r="A337" s="6" t="s">
        <v>388</v>
      </c>
      <c r="B337" s="7" t="s">
        <v>1742</v>
      </c>
      <c r="C337" s="8" t="s">
        <v>1743</v>
      </c>
      <c r="D337" s="8" t="s">
        <v>1744</v>
      </c>
      <c r="E337" s="8" t="s">
        <v>1745</v>
      </c>
    </row>
    <row r="338" spans="1:5" ht="20.25" customHeight="1">
      <c r="A338" s="6" t="s">
        <v>389</v>
      </c>
      <c r="B338" s="7" t="s">
        <v>1746</v>
      </c>
      <c r="C338" s="8" t="s">
        <v>1747</v>
      </c>
      <c r="D338" s="8" t="s">
        <v>1748</v>
      </c>
      <c r="E338" s="8" t="s">
        <v>1749</v>
      </c>
    </row>
    <row r="339" spans="1:5" ht="20.25" customHeight="1">
      <c r="A339" s="6" t="s">
        <v>390</v>
      </c>
      <c r="B339" s="7" t="s">
        <v>1750</v>
      </c>
      <c r="C339" s="8" t="s">
        <v>1751</v>
      </c>
      <c r="D339" s="8" t="s">
        <v>1752</v>
      </c>
      <c r="E339" s="8" t="s">
        <v>1753</v>
      </c>
    </row>
    <row r="340" spans="1:5" ht="20.25" customHeight="1">
      <c r="A340" s="6" t="s">
        <v>391</v>
      </c>
      <c r="B340" s="7" t="s">
        <v>1754</v>
      </c>
      <c r="C340" s="8" t="s">
        <v>1755</v>
      </c>
      <c r="D340" s="8" t="s">
        <v>1756</v>
      </c>
      <c r="E340" s="8" t="s">
        <v>1757</v>
      </c>
    </row>
    <row r="341" spans="1:5" ht="20.25" customHeight="1">
      <c r="A341" s="6" t="s">
        <v>392</v>
      </c>
      <c r="B341" s="7" t="s">
        <v>1758</v>
      </c>
      <c r="C341" s="8" t="s">
        <v>1759</v>
      </c>
      <c r="D341" s="8" t="s">
        <v>1760</v>
      </c>
      <c r="E341" s="8" t="s">
        <v>1761</v>
      </c>
    </row>
    <row r="342" spans="1:5" ht="20.25" customHeight="1">
      <c r="A342" s="6" t="s">
        <v>393</v>
      </c>
      <c r="B342" s="7" t="s">
        <v>1762</v>
      </c>
      <c r="C342" s="8" t="s">
        <v>1763</v>
      </c>
      <c r="D342" s="8" t="s">
        <v>1764</v>
      </c>
      <c r="E342" s="8" t="s">
        <v>1765</v>
      </c>
    </row>
    <row r="343" spans="1:5" ht="20.25" customHeight="1">
      <c r="A343" s="6" t="s">
        <v>394</v>
      </c>
      <c r="B343" s="7" t="s">
        <v>1766</v>
      </c>
      <c r="C343" s="8" t="s">
        <v>1767</v>
      </c>
      <c r="D343" s="8" t="s">
        <v>1768</v>
      </c>
      <c r="E343" s="8" t="s">
        <v>1769</v>
      </c>
    </row>
    <row r="344" spans="1:5" ht="20.25" customHeight="1">
      <c r="A344" s="6" t="s">
        <v>395</v>
      </c>
      <c r="B344" s="7" t="s">
        <v>1770</v>
      </c>
      <c r="C344" s="8" t="s">
        <v>1771</v>
      </c>
      <c r="D344" s="8" t="s">
        <v>1772</v>
      </c>
      <c r="E344" s="8" t="s">
        <v>1773</v>
      </c>
    </row>
    <row r="345" spans="1:5" ht="20.25" customHeight="1">
      <c r="A345" s="6" t="s">
        <v>396</v>
      </c>
      <c r="B345" s="7" t="s">
        <v>1774</v>
      </c>
      <c r="C345" s="8" t="s">
        <v>1775</v>
      </c>
      <c r="D345" s="9">
        <v>400</v>
      </c>
      <c r="E345" s="8" t="s">
        <v>1776</v>
      </c>
    </row>
    <row r="346" spans="1:5" ht="20.25" customHeight="1">
      <c r="A346" s="6" t="s">
        <v>397</v>
      </c>
      <c r="B346" s="7" t="s">
        <v>1777</v>
      </c>
      <c r="C346" s="8" t="s">
        <v>1778</v>
      </c>
      <c r="D346" s="8" t="s">
        <v>1779</v>
      </c>
      <c r="E346" s="8" t="s">
        <v>1780</v>
      </c>
    </row>
    <row r="347" spans="1:5" ht="20.25" customHeight="1">
      <c r="A347" s="6" t="s">
        <v>398</v>
      </c>
      <c r="B347" s="7" t="s">
        <v>1781</v>
      </c>
      <c r="C347" s="8" t="s">
        <v>1782</v>
      </c>
      <c r="D347" s="8" t="s">
        <v>1783</v>
      </c>
      <c r="E347" s="8" t="s">
        <v>1784</v>
      </c>
    </row>
    <row r="348" spans="1:5" ht="20.25" customHeight="1">
      <c r="A348" s="6" t="s">
        <v>399</v>
      </c>
      <c r="B348" s="7" t="s">
        <v>1785</v>
      </c>
      <c r="C348" s="8" t="s">
        <v>1786</v>
      </c>
      <c r="D348" s="8" t="s">
        <v>1787</v>
      </c>
      <c r="E348" s="8" t="s">
        <v>1788</v>
      </c>
    </row>
    <row r="349" spans="1:5" ht="20.25" customHeight="1">
      <c r="A349" s="6" t="s">
        <v>400</v>
      </c>
      <c r="B349" s="7" t="s">
        <v>1789</v>
      </c>
      <c r="C349" s="8" t="s">
        <v>1790</v>
      </c>
      <c r="D349" s="8" t="s">
        <v>1791</v>
      </c>
      <c r="E349" s="8" t="s">
        <v>1792</v>
      </c>
    </row>
    <row r="350" spans="1:5" ht="20.25" customHeight="1">
      <c r="A350" s="6" t="s">
        <v>401</v>
      </c>
      <c r="B350" s="7" t="s">
        <v>1793</v>
      </c>
      <c r="C350" s="8" t="s">
        <v>1794</v>
      </c>
      <c r="D350" s="8" t="s">
        <v>1795</v>
      </c>
      <c r="E350" s="8" t="s">
        <v>1796</v>
      </c>
    </row>
    <row r="351" spans="1:5" ht="20.25" customHeight="1">
      <c r="A351" s="6" t="s">
        <v>402</v>
      </c>
      <c r="B351" s="7" t="s">
        <v>1797</v>
      </c>
      <c r="C351" s="8" t="s">
        <v>1798</v>
      </c>
      <c r="D351" s="8" t="s">
        <v>1799</v>
      </c>
      <c r="E351" s="8" t="s">
        <v>1800</v>
      </c>
    </row>
    <row r="352" spans="1:5" ht="20.25" customHeight="1">
      <c r="A352" s="6" t="s">
        <v>403</v>
      </c>
      <c r="B352" s="7" t="s">
        <v>1801</v>
      </c>
      <c r="C352" s="8" t="s">
        <v>1802</v>
      </c>
      <c r="D352" s="8" t="s">
        <v>1803</v>
      </c>
      <c r="E352" s="8" t="s">
        <v>1804</v>
      </c>
    </row>
    <row r="353" spans="1:5" ht="20.25" customHeight="1">
      <c r="A353" s="6" t="s">
        <v>404</v>
      </c>
      <c r="B353" s="7" t="s">
        <v>1805</v>
      </c>
      <c r="C353" s="8" t="s">
        <v>1806</v>
      </c>
      <c r="D353" s="8" t="s">
        <v>1807</v>
      </c>
      <c r="E353" s="8" t="s">
        <v>1808</v>
      </c>
    </row>
    <row r="354" spans="1:5" ht="20.25" customHeight="1">
      <c r="A354" s="6" t="s">
        <v>405</v>
      </c>
      <c r="B354" s="7" t="s">
        <v>1809</v>
      </c>
      <c r="C354" s="8" t="s">
        <v>1810</v>
      </c>
      <c r="D354" s="8" t="s">
        <v>1811</v>
      </c>
      <c r="E354" s="8" t="s">
        <v>1812</v>
      </c>
    </row>
    <row r="355" spans="1:5" ht="20.25" customHeight="1">
      <c r="A355" s="6" t="s">
        <v>406</v>
      </c>
      <c r="B355" s="7" t="s">
        <v>1813</v>
      </c>
      <c r="C355" s="8" t="s">
        <v>1814</v>
      </c>
      <c r="D355" s="8" t="s">
        <v>1815</v>
      </c>
      <c r="E355" s="8" t="s">
        <v>1816</v>
      </c>
    </row>
    <row r="356" spans="1:5" ht="20.25" customHeight="1">
      <c r="A356" s="6" t="s">
        <v>407</v>
      </c>
      <c r="B356" s="7" t="s">
        <v>1817</v>
      </c>
      <c r="C356" s="8" t="s">
        <v>1818</v>
      </c>
      <c r="D356" s="8" t="s">
        <v>1819</v>
      </c>
      <c r="E356" s="8" t="s">
        <v>1820</v>
      </c>
    </row>
    <row r="357" spans="1:5" ht="20.25" customHeight="1">
      <c r="A357" s="6" t="s">
        <v>408</v>
      </c>
      <c r="B357" s="7" t="s">
        <v>1821</v>
      </c>
      <c r="C357" s="8" t="s">
        <v>1822</v>
      </c>
      <c r="D357" s="8" t="s">
        <v>1823</v>
      </c>
      <c r="E357" s="8" t="s">
        <v>1824</v>
      </c>
    </row>
    <row r="358" spans="1:5" ht="20.25" customHeight="1">
      <c r="A358" s="6" t="s">
        <v>409</v>
      </c>
      <c r="B358" s="7" t="s">
        <v>1825</v>
      </c>
      <c r="C358" s="8" t="s">
        <v>1826</v>
      </c>
      <c r="D358" s="8" t="s">
        <v>1827</v>
      </c>
      <c r="E358" s="8" t="s">
        <v>1828</v>
      </c>
    </row>
    <row r="359" spans="1:5" ht="20.25" customHeight="1">
      <c r="A359" s="6" t="s">
        <v>410</v>
      </c>
      <c r="B359" s="7" t="s">
        <v>1829</v>
      </c>
      <c r="C359" s="8" t="s">
        <v>1830</v>
      </c>
      <c r="D359" s="8" t="s">
        <v>1831</v>
      </c>
      <c r="E359" s="8" t="s">
        <v>1832</v>
      </c>
    </row>
    <row r="360" spans="1:5" ht="20.25" customHeight="1">
      <c r="A360" s="6" t="s">
        <v>411</v>
      </c>
      <c r="B360" s="7" t="s">
        <v>1833</v>
      </c>
      <c r="C360" s="8" t="s">
        <v>1834</v>
      </c>
      <c r="D360" s="8" t="s">
        <v>1835</v>
      </c>
      <c r="E360" s="8" t="s">
        <v>1836</v>
      </c>
    </row>
    <row r="361" spans="1:5" ht="20.25" customHeight="1">
      <c r="A361" s="6" t="s">
        <v>412</v>
      </c>
      <c r="B361" s="7" t="s">
        <v>1837</v>
      </c>
      <c r="C361" s="8" t="s">
        <v>1838</v>
      </c>
      <c r="D361" s="8" t="s">
        <v>1839</v>
      </c>
      <c r="E361" s="8" t="s">
        <v>1840</v>
      </c>
    </row>
    <row r="362" spans="1:5" ht="20.25" customHeight="1">
      <c r="A362" s="6" t="s">
        <v>413</v>
      </c>
      <c r="B362" s="7" t="s">
        <v>1841</v>
      </c>
      <c r="C362" s="8" t="s">
        <v>1842</v>
      </c>
      <c r="D362" s="8" t="s">
        <v>1843</v>
      </c>
      <c r="E362" s="8" t="s">
        <v>1844</v>
      </c>
    </row>
    <row r="363" spans="1:5" ht="20.25" customHeight="1">
      <c r="A363" s="11"/>
      <c r="B363" s="7" t="s">
        <v>1845</v>
      </c>
      <c r="C363" s="8" t="s">
        <v>1846</v>
      </c>
      <c r="D363" s="8" t="s">
        <v>1847</v>
      </c>
      <c r="E363" s="8" t="s">
        <v>1848</v>
      </c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6DFD-942D-714F-9636-66654034FEA6}">
  <sheetPr>
    <pageSetUpPr fitToPage="1"/>
  </sheetPr>
  <dimension ref="A1:JA364"/>
  <sheetViews>
    <sheetView showGridLines="0" workbookViewId="0">
      <selection activeCell="E8" sqref="E8"/>
    </sheetView>
  </sheetViews>
  <sheetFormatPr baseColWidth="10" defaultColWidth="10" defaultRowHeight="18" customHeight="1"/>
  <cols>
    <col min="1" max="1" width="11.83203125" style="1" customWidth="1"/>
    <col min="2" max="2" width="12.5" style="12" bestFit="1" customWidth="1"/>
    <col min="3" max="3" width="12.5" style="12" customWidth="1"/>
    <col min="4" max="4" width="13.6640625" style="12" customWidth="1"/>
    <col min="5" max="5" width="16.6640625" style="1" bestFit="1" customWidth="1"/>
    <col min="6" max="6" width="16.6640625" style="1" customWidth="1"/>
    <col min="7" max="7" width="16.6640625" style="1" bestFit="1" customWidth="1"/>
    <col min="8" max="8" width="13.6640625" style="1" customWidth="1"/>
    <col min="9" max="9" width="13.6640625" style="1" bestFit="1" customWidth="1"/>
    <col min="10" max="10" width="18.33203125" style="1" bestFit="1" customWidth="1"/>
    <col min="11" max="261" width="10" style="1" customWidth="1"/>
  </cols>
  <sheetData>
    <row r="1" spans="1:10" s="1" customFormat="1" ht="20.5" customHeight="1">
      <c r="A1" s="21" t="s">
        <v>18</v>
      </c>
      <c r="B1" s="22" t="s">
        <v>49</v>
      </c>
      <c r="C1" s="22" t="s">
        <v>50</v>
      </c>
      <c r="D1" s="22" t="s">
        <v>51</v>
      </c>
      <c r="E1" s="22" t="s">
        <v>414</v>
      </c>
      <c r="F1" s="22" t="s">
        <v>26</v>
      </c>
      <c r="G1" s="22" t="s">
        <v>27</v>
      </c>
      <c r="H1" s="22" t="s">
        <v>28</v>
      </c>
      <c r="I1" s="22" t="s">
        <v>415</v>
      </c>
      <c r="J1" s="22" t="s">
        <v>416</v>
      </c>
    </row>
    <row r="2" spans="1:10" s="1" customFormat="1" ht="20.5" customHeight="1">
      <c r="A2" s="23" t="s">
        <v>53</v>
      </c>
      <c r="B2" s="24">
        <f>DATE(RIGHT(A2,4),MID(A2,4,2),LEFT(A2,2))</f>
        <v>43093</v>
      </c>
      <c r="C2" s="24" t="s">
        <v>23</v>
      </c>
      <c r="D2" s="14">
        <f>B2</f>
        <v>43093</v>
      </c>
      <c r="E2" s="25">
        <v>1334.95</v>
      </c>
      <c r="F2" s="26">
        <f>E2*0.26</f>
        <v>347.08700000000005</v>
      </c>
      <c r="G2" s="25">
        <v>1903.82</v>
      </c>
      <c r="H2" s="26">
        <f>G2*0.26</f>
        <v>494.9932</v>
      </c>
      <c r="I2" s="27">
        <v>284.07</v>
      </c>
      <c r="J2" s="27">
        <v>284.8</v>
      </c>
    </row>
    <row r="3" spans="1:10" s="1" customFormat="1" ht="20.25" customHeight="1">
      <c r="A3" s="23" t="s">
        <v>54</v>
      </c>
      <c r="B3" s="24">
        <f t="shared" ref="B3:B66" si="0">DATE(RIGHT(A3,4),MID(A3,4,2),LEFT(A3,2))</f>
        <v>43096</v>
      </c>
      <c r="C3" s="24" t="s">
        <v>23</v>
      </c>
      <c r="D3" s="14">
        <f t="shared" ref="D3:D66" si="1">B3</f>
        <v>43096</v>
      </c>
      <c r="E3" s="25">
        <v>2154.04</v>
      </c>
      <c r="F3" s="26">
        <f t="shared" ref="F3:F66" si="2">E3*0.26</f>
        <v>560.05039999999997</v>
      </c>
      <c r="G3" s="25">
        <v>2953.43</v>
      </c>
      <c r="H3" s="26">
        <f t="shared" ref="H3:H66" si="3">G3*0.26</f>
        <v>767.89179999999999</v>
      </c>
      <c r="I3" s="27">
        <v>420.77</v>
      </c>
      <c r="J3" s="27">
        <v>378.62</v>
      </c>
    </row>
    <row r="4" spans="1:10" s="1" customFormat="1" ht="20.25" customHeight="1">
      <c r="A4" s="23" t="s">
        <v>55</v>
      </c>
      <c r="B4" s="24">
        <f t="shared" si="0"/>
        <v>43097</v>
      </c>
      <c r="C4" s="24" t="s">
        <v>23</v>
      </c>
      <c r="D4" s="14">
        <f t="shared" si="1"/>
        <v>43097</v>
      </c>
      <c r="E4" s="25">
        <v>2120.66</v>
      </c>
      <c r="F4" s="26">
        <f t="shared" si="2"/>
        <v>551.37159999999994</v>
      </c>
      <c r="G4" s="25">
        <v>2914.02</v>
      </c>
      <c r="H4" s="26">
        <f t="shared" si="3"/>
        <v>757.64520000000005</v>
      </c>
      <c r="I4" s="27">
        <v>397.22</v>
      </c>
      <c r="J4" s="27">
        <v>396.14</v>
      </c>
    </row>
    <row r="5" spans="1:10" s="1" customFormat="1" ht="20.25" customHeight="1">
      <c r="A5" s="23" t="s">
        <v>56</v>
      </c>
      <c r="B5" s="24">
        <f t="shared" si="0"/>
        <v>43098</v>
      </c>
      <c r="C5" s="24" t="s">
        <v>23</v>
      </c>
      <c r="D5" s="14">
        <f t="shared" si="1"/>
        <v>43098</v>
      </c>
      <c r="E5" s="25">
        <v>2280.09</v>
      </c>
      <c r="F5" s="26">
        <f t="shared" si="2"/>
        <v>592.82340000000011</v>
      </c>
      <c r="G5" s="25">
        <v>3152.23</v>
      </c>
      <c r="H5" s="26">
        <f t="shared" si="3"/>
        <v>819.57979999999998</v>
      </c>
      <c r="I5" s="27">
        <v>409.6</v>
      </c>
      <c r="J5" s="27">
        <v>462.54</v>
      </c>
    </row>
    <row r="6" spans="1:10" s="1" customFormat="1" ht="20.25" customHeight="1">
      <c r="A6" s="23" t="s">
        <v>57</v>
      </c>
      <c r="B6" s="24">
        <f t="shared" si="0"/>
        <v>43099</v>
      </c>
      <c r="C6" s="24" t="s">
        <v>23</v>
      </c>
      <c r="D6" s="14">
        <f t="shared" si="1"/>
        <v>43099</v>
      </c>
      <c r="E6" s="25">
        <v>3463.87</v>
      </c>
      <c r="F6" s="26">
        <f t="shared" si="2"/>
        <v>900.60620000000006</v>
      </c>
      <c r="G6" s="25">
        <v>4823.3599999999997</v>
      </c>
      <c r="H6" s="26">
        <f t="shared" si="3"/>
        <v>1254.0735999999999</v>
      </c>
      <c r="I6" s="27">
        <v>629.44000000000005</v>
      </c>
      <c r="J6" s="27">
        <v>730.05</v>
      </c>
    </row>
    <row r="7" spans="1:10" s="1" customFormat="1" ht="20.25" customHeight="1">
      <c r="A7" s="23" t="s">
        <v>58</v>
      </c>
      <c r="B7" s="24">
        <f t="shared" si="0"/>
        <v>43100</v>
      </c>
      <c r="C7" s="24" t="s">
        <v>23</v>
      </c>
      <c r="D7" s="14">
        <f t="shared" si="1"/>
        <v>43100</v>
      </c>
      <c r="E7" s="25">
        <v>1761.74</v>
      </c>
      <c r="F7" s="26">
        <f t="shared" si="2"/>
        <v>458.05240000000003</v>
      </c>
      <c r="G7" s="25">
        <v>2561.25</v>
      </c>
      <c r="H7" s="26">
        <f t="shared" si="3"/>
        <v>665.92500000000007</v>
      </c>
      <c r="I7" s="27">
        <v>404.21</v>
      </c>
      <c r="J7" s="27">
        <v>395.3</v>
      </c>
    </row>
    <row r="8" spans="1:10" s="1" customFormat="1" ht="20.25" customHeight="1">
      <c r="A8" s="23" t="s">
        <v>59</v>
      </c>
      <c r="B8" s="24">
        <f t="shared" si="0"/>
        <v>43101</v>
      </c>
      <c r="C8" s="45" t="s">
        <v>24</v>
      </c>
      <c r="D8" s="14">
        <f t="shared" si="1"/>
        <v>43101</v>
      </c>
      <c r="E8" s="25">
        <v>1217.9000000000001</v>
      </c>
      <c r="F8" s="26">
        <f t="shared" si="2"/>
        <v>316.65400000000005</v>
      </c>
      <c r="G8" s="25">
        <v>1770.28</v>
      </c>
      <c r="H8" s="26">
        <f t="shared" si="3"/>
        <v>460.27280000000002</v>
      </c>
      <c r="I8" s="27">
        <v>284.98</v>
      </c>
      <c r="J8" s="27">
        <v>267.39999999999998</v>
      </c>
    </row>
    <row r="9" spans="1:10" s="1" customFormat="1" ht="20.25" customHeight="1">
      <c r="A9" s="23" t="s">
        <v>60</v>
      </c>
      <c r="B9" s="24">
        <f t="shared" si="0"/>
        <v>43102</v>
      </c>
      <c r="C9" s="24" t="s">
        <v>23</v>
      </c>
      <c r="D9" s="14">
        <f t="shared" si="1"/>
        <v>43102</v>
      </c>
      <c r="E9" s="25">
        <v>1994.54</v>
      </c>
      <c r="F9" s="26">
        <f t="shared" si="2"/>
        <v>518.58040000000005</v>
      </c>
      <c r="G9" s="25">
        <v>2758.13</v>
      </c>
      <c r="H9" s="26">
        <f t="shared" si="3"/>
        <v>717.11380000000008</v>
      </c>
      <c r="I9" s="27">
        <v>349.96</v>
      </c>
      <c r="J9" s="27">
        <v>413.63</v>
      </c>
    </row>
    <row r="10" spans="1:10" s="1" customFormat="1" ht="20.25" customHeight="1">
      <c r="A10" s="23" t="s">
        <v>61</v>
      </c>
      <c r="B10" s="24">
        <f t="shared" si="0"/>
        <v>43103</v>
      </c>
      <c r="C10" s="24" t="s">
        <v>23</v>
      </c>
      <c r="D10" s="14">
        <f t="shared" si="1"/>
        <v>43103</v>
      </c>
      <c r="E10" s="25">
        <v>2161.0700000000002</v>
      </c>
      <c r="F10" s="26">
        <f t="shared" si="2"/>
        <v>561.87820000000011</v>
      </c>
      <c r="G10" s="25">
        <v>2972.24</v>
      </c>
      <c r="H10" s="26">
        <f t="shared" si="3"/>
        <v>772.78239999999994</v>
      </c>
      <c r="I10" s="27">
        <v>371.92</v>
      </c>
      <c r="J10" s="27">
        <v>439.25</v>
      </c>
    </row>
    <row r="11" spans="1:10" s="1" customFormat="1" ht="20.25" customHeight="1">
      <c r="A11" s="23" t="s">
        <v>62</v>
      </c>
      <c r="B11" s="24">
        <f t="shared" si="0"/>
        <v>43104</v>
      </c>
      <c r="C11" s="24" t="s">
        <v>23</v>
      </c>
      <c r="D11" s="14">
        <f t="shared" si="1"/>
        <v>43104</v>
      </c>
      <c r="E11" s="25">
        <v>1990.31</v>
      </c>
      <c r="F11" s="26">
        <f t="shared" si="2"/>
        <v>517.48059999999998</v>
      </c>
      <c r="G11" s="25">
        <v>2705.36</v>
      </c>
      <c r="H11" s="26">
        <f t="shared" si="3"/>
        <v>703.39360000000011</v>
      </c>
      <c r="I11" s="27">
        <v>346.3</v>
      </c>
      <c r="J11" s="27">
        <v>368.75</v>
      </c>
    </row>
    <row r="12" spans="1:10" s="1" customFormat="1" ht="20.25" customHeight="1">
      <c r="A12" s="23" t="s">
        <v>63</v>
      </c>
      <c r="B12" s="24">
        <f t="shared" si="0"/>
        <v>43105</v>
      </c>
      <c r="C12" s="24" t="s">
        <v>23</v>
      </c>
      <c r="D12" s="14">
        <f t="shared" si="1"/>
        <v>43105</v>
      </c>
      <c r="E12" s="25">
        <v>3706.07</v>
      </c>
      <c r="F12" s="26">
        <f t="shared" si="2"/>
        <v>963.57820000000004</v>
      </c>
      <c r="G12" s="25">
        <v>5086.59</v>
      </c>
      <c r="H12" s="26">
        <f t="shared" si="3"/>
        <v>1322.5134</v>
      </c>
      <c r="I12" s="27">
        <v>604.85</v>
      </c>
      <c r="J12" s="27">
        <v>775.67</v>
      </c>
    </row>
    <row r="13" spans="1:10" s="1" customFormat="1" ht="20.25" customHeight="1">
      <c r="A13" s="23" t="s">
        <v>64</v>
      </c>
      <c r="B13" s="24">
        <f t="shared" si="0"/>
        <v>43106</v>
      </c>
      <c r="C13" s="45" t="s">
        <v>24</v>
      </c>
      <c r="D13" s="14">
        <f t="shared" si="1"/>
        <v>43106</v>
      </c>
      <c r="E13" s="25">
        <v>1433.94</v>
      </c>
      <c r="F13" s="26">
        <f t="shared" si="2"/>
        <v>372.82440000000003</v>
      </c>
      <c r="G13" s="25">
        <v>2096.9</v>
      </c>
      <c r="H13" s="26">
        <f t="shared" si="3"/>
        <v>545.19400000000007</v>
      </c>
      <c r="I13" s="27">
        <v>312.47000000000003</v>
      </c>
      <c r="J13" s="27">
        <v>350.49</v>
      </c>
    </row>
    <row r="14" spans="1:10" s="1" customFormat="1" ht="20.25" customHeight="1">
      <c r="A14" s="23" t="s">
        <v>65</v>
      </c>
      <c r="B14" s="24">
        <f t="shared" si="0"/>
        <v>43107</v>
      </c>
      <c r="C14" s="24" t="s">
        <v>23</v>
      </c>
      <c r="D14" s="14">
        <f t="shared" si="1"/>
        <v>43107</v>
      </c>
      <c r="E14" s="25">
        <v>1128.8699999999999</v>
      </c>
      <c r="F14" s="26">
        <f t="shared" si="2"/>
        <v>293.50619999999998</v>
      </c>
      <c r="G14" s="25">
        <v>1547.66</v>
      </c>
      <c r="H14" s="26">
        <f t="shared" si="3"/>
        <v>402.39160000000004</v>
      </c>
      <c r="I14" s="27">
        <v>226.34</v>
      </c>
      <c r="J14" s="27">
        <v>192.45</v>
      </c>
    </row>
    <row r="15" spans="1:10" s="1" customFormat="1" ht="20.25" customHeight="1">
      <c r="A15" s="23" t="s">
        <v>66</v>
      </c>
      <c r="B15" s="24">
        <f t="shared" si="0"/>
        <v>43108</v>
      </c>
      <c r="C15" s="24" t="s">
        <v>23</v>
      </c>
      <c r="D15" s="14">
        <f t="shared" si="1"/>
        <v>43108</v>
      </c>
      <c r="E15" s="25">
        <v>2428.4299999999998</v>
      </c>
      <c r="F15" s="26">
        <f t="shared" si="2"/>
        <v>631.39179999999999</v>
      </c>
      <c r="G15" s="25">
        <v>3268.87</v>
      </c>
      <c r="H15" s="26">
        <f t="shared" si="3"/>
        <v>849.90620000000001</v>
      </c>
      <c r="I15" s="27">
        <v>426.95</v>
      </c>
      <c r="J15" s="27">
        <v>413.49</v>
      </c>
    </row>
    <row r="16" spans="1:10" s="1" customFormat="1" ht="20.25" customHeight="1">
      <c r="A16" s="23" t="s">
        <v>67</v>
      </c>
      <c r="B16" s="24">
        <f t="shared" si="0"/>
        <v>43109</v>
      </c>
      <c r="C16" s="24" t="s">
        <v>23</v>
      </c>
      <c r="D16" s="14">
        <f t="shared" si="1"/>
        <v>43109</v>
      </c>
      <c r="E16" s="25">
        <v>2204.73</v>
      </c>
      <c r="F16" s="26">
        <f t="shared" si="2"/>
        <v>573.22980000000007</v>
      </c>
      <c r="G16" s="25">
        <v>3079.31</v>
      </c>
      <c r="H16" s="26">
        <f t="shared" si="3"/>
        <v>800.62059999999997</v>
      </c>
      <c r="I16" s="27">
        <v>402.68</v>
      </c>
      <c r="J16" s="27">
        <v>471.9</v>
      </c>
    </row>
    <row r="17" spans="1:10" s="1" customFormat="1" ht="20.25" customHeight="1">
      <c r="A17" s="23" t="s">
        <v>68</v>
      </c>
      <c r="B17" s="24">
        <f t="shared" si="0"/>
        <v>43110</v>
      </c>
      <c r="C17" s="24" t="s">
        <v>23</v>
      </c>
      <c r="D17" s="14">
        <f t="shared" si="1"/>
        <v>43110</v>
      </c>
      <c r="E17" s="25">
        <v>2429.8200000000002</v>
      </c>
      <c r="F17" s="26">
        <f t="shared" si="2"/>
        <v>631.75320000000011</v>
      </c>
      <c r="G17" s="25">
        <v>3258.05</v>
      </c>
      <c r="H17" s="26">
        <f t="shared" si="3"/>
        <v>847.09300000000007</v>
      </c>
      <c r="I17" s="27">
        <v>424.96</v>
      </c>
      <c r="J17" s="27">
        <v>403.27</v>
      </c>
    </row>
    <row r="18" spans="1:10" s="1" customFormat="1" ht="20.25" customHeight="1">
      <c r="A18" s="23" t="s">
        <v>69</v>
      </c>
      <c r="B18" s="24">
        <f t="shared" si="0"/>
        <v>43111</v>
      </c>
      <c r="C18" s="24" t="s">
        <v>23</v>
      </c>
      <c r="D18" s="14">
        <f t="shared" si="1"/>
        <v>43111</v>
      </c>
      <c r="E18" s="25">
        <v>1944.37</v>
      </c>
      <c r="F18" s="26">
        <f t="shared" si="2"/>
        <v>505.53620000000001</v>
      </c>
      <c r="G18" s="25">
        <v>2693.39</v>
      </c>
      <c r="H18" s="26">
        <f t="shared" si="3"/>
        <v>700.28139999999996</v>
      </c>
      <c r="I18" s="27">
        <v>341.73</v>
      </c>
      <c r="J18" s="27">
        <v>407.29</v>
      </c>
    </row>
    <row r="19" spans="1:10" s="1" customFormat="1" ht="20.25" customHeight="1">
      <c r="A19" s="23" t="s">
        <v>70</v>
      </c>
      <c r="B19" s="24">
        <f t="shared" si="0"/>
        <v>43112</v>
      </c>
      <c r="C19" s="24" t="s">
        <v>23</v>
      </c>
      <c r="D19" s="14">
        <f t="shared" si="1"/>
        <v>43112</v>
      </c>
      <c r="E19" s="25">
        <v>2548.0100000000002</v>
      </c>
      <c r="F19" s="26">
        <f t="shared" si="2"/>
        <v>662.48260000000005</v>
      </c>
      <c r="G19" s="25">
        <v>3556.79</v>
      </c>
      <c r="H19" s="26">
        <f t="shared" si="3"/>
        <v>924.7654</v>
      </c>
      <c r="I19" s="27">
        <v>463.95</v>
      </c>
      <c r="J19" s="27">
        <v>544.83000000000004</v>
      </c>
    </row>
    <row r="20" spans="1:10" s="1" customFormat="1" ht="20.25" customHeight="1">
      <c r="A20" s="23" t="s">
        <v>71</v>
      </c>
      <c r="B20" s="24">
        <f t="shared" si="0"/>
        <v>43113</v>
      </c>
      <c r="C20" s="24" t="s">
        <v>23</v>
      </c>
      <c r="D20" s="14">
        <f t="shared" si="1"/>
        <v>43113</v>
      </c>
      <c r="E20" s="25">
        <v>2769.85</v>
      </c>
      <c r="F20" s="26">
        <f t="shared" si="2"/>
        <v>720.16099999999994</v>
      </c>
      <c r="G20" s="25">
        <v>3879.42</v>
      </c>
      <c r="H20" s="26">
        <f t="shared" si="3"/>
        <v>1008.6492000000001</v>
      </c>
      <c r="I20" s="27">
        <v>481.97</v>
      </c>
      <c r="J20" s="27">
        <v>627.6</v>
      </c>
    </row>
    <row r="21" spans="1:10" s="1" customFormat="1" ht="20.25" customHeight="1">
      <c r="A21" s="23" t="s">
        <v>72</v>
      </c>
      <c r="B21" s="24">
        <f t="shared" si="0"/>
        <v>43114</v>
      </c>
      <c r="C21" s="24" t="s">
        <v>23</v>
      </c>
      <c r="D21" s="14">
        <f t="shared" si="1"/>
        <v>43114</v>
      </c>
      <c r="E21" s="25">
        <v>1402.86</v>
      </c>
      <c r="F21" s="26">
        <f t="shared" si="2"/>
        <v>364.74359999999996</v>
      </c>
      <c r="G21" s="25">
        <v>1921.23</v>
      </c>
      <c r="H21" s="26">
        <f t="shared" si="3"/>
        <v>499.51980000000003</v>
      </c>
      <c r="I21" s="27">
        <v>289.51</v>
      </c>
      <c r="J21" s="27">
        <v>228.86</v>
      </c>
    </row>
    <row r="22" spans="1:10" s="1" customFormat="1" ht="20.25" customHeight="1">
      <c r="A22" s="23" t="s">
        <v>73</v>
      </c>
      <c r="B22" s="24">
        <f t="shared" si="0"/>
        <v>43115</v>
      </c>
      <c r="C22" s="24" t="s">
        <v>23</v>
      </c>
      <c r="D22" s="14">
        <f t="shared" si="1"/>
        <v>43115</v>
      </c>
      <c r="E22" s="25">
        <v>2404.1</v>
      </c>
      <c r="F22" s="26">
        <f t="shared" si="2"/>
        <v>625.06600000000003</v>
      </c>
      <c r="G22" s="25">
        <v>2845.07</v>
      </c>
      <c r="H22" s="26">
        <f t="shared" si="3"/>
        <v>739.71820000000002</v>
      </c>
      <c r="I22" s="27">
        <v>380.92</v>
      </c>
      <c r="J22" s="27">
        <v>60.05</v>
      </c>
    </row>
    <row r="23" spans="1:10" s="1" customFormat="1" ht="20.25" customHeight="1">
      <c r="A23" s="23" t="s">
        <v>74</v>
      </c>
      <c r="B23" s="24">
        <f t="shared" si="0"/>
        <v>43116</v>
      </c>
      <c r="C23" s="24" t="s">
        <v>23</v>
      </c>
      <c r="D23" s="14">
        <f t="shared" si="1"/>
        <v>43116</v>
      </c>
      <c r="E23" s="25">
        <v>2259.8000000000002</v>
      </c>
      <c r="F23" s="26">
        <f t="shared" si="2"/>
        <v>587.54800000000012</v>
      </c>
      <c r="G23" s="25">
        <v>2782.53</v>
      </c>
      <c r="H23" s="26">
        <f t="shared" si="3"/>
        <v>723.45780000000002</v>
      </c>
      <c r="I23" s="27">
        <v>352.38</v>
      </c>
      <c r="J23" s="27">
        <v>170.35</v>
      </c>
    </row>
    <row r="24" spans="1:10" s="1" customFormat="1" ht="20.25" customHeight="1">
      <c r="A24" s="23" t="s">
        <v>75</v>
      </c>
      <c r="B24" s="24">
        <f t="shared" si="0"/>
        <v>43117</v>
      </c>
      <c r="C24" s="24" t="s">
        <v>23</v>
      </c>
      <c r="D24" s="14">
        <f t="shared" si="1"/>
        <v>43117</v>
      </c>
      <c r="E24" s="25">
        <v>2365.23</v>
      </c>
      <c r="F24" s="26">
        <f t="shared" si="2"/>
        <v>614.95979999999997</v>
      </c>
      <c r="G24" s="25">
        <v>3003.17</v>
      </c>
      <c r="H24" s="26">
        <f t="shared" si="3"/>
        <v>780.82420000000002</v>
      </c>
      <c r="I24" s="27">
        <v>375.2</v>
      </c>
      <c r="J24" s="27">
        <v>262.74</v>
      </c>
    </row>
    <row r="25" spans="1:10" s="1" customFormat="1" ht="20.25" customHeight="1">
      <c r="A25" s="23" t="s">
        <v>76</v>
      </c>
      <c r="B25" s="24">
        <f t="shared" si="0"/>
        <v>43118</v>
      </c>
      <c r="C25" s="24" t="s">
        <v>23</v>
      </c>
      <c r="D25" s="14">
        <f t="shared" si="1"/>
        <v>43118</v>
      </c>
      <c r="E25" s="25">
        <v>2717.3</v>
      </c>
      <c r="F25" s="26">
        <f t="shared" si="2"/>
        <v>706.49800000000005</v>
      </c>
      <c r="G25" s="25">
        <v>3248.48</v>
      </c>
      <c r="H25" s="26">
        <f t="shared" si="3"/>
        <v>844.60480000000007</v>
      </c>
      <c r="I25" s="27">
        <v>377.02</v>
      </c>
      <c r="J25" s="27">
        <v>154.16</v>
      </c>
    </row>
    <row r="26" spans="1:10" s="1" customFormat="1" ht="20.25" customHeight="1">
      <c r="A26" s="23" t="s">
        <v>77</v>
      </c>
      <c r="B26" s="24">
        <f t="shared" si="0"/>
        <v>43119</v>
      </c>
      <c r="C26" s="24" t="s">
        <v>23</v>
      </c>
      <c r="D26" s="14">
        <f t="shared" si="1"/>
        <v>43119</v>
      </c>
      <c r="E26" s="25">
        <v>2632.54</v>
      </c>
      <c r="F26" s="26">
        <f t="shared" si="2"/>
        <v>684.46040000000005</v>
      </c>
      <c r="G26" s="25">
        <v>3478.17</v>
      </c>
      <c r="H26" s="26">
        <f t="shared" si="3"/>
        <v>904.32420000000002</v>
      </c>
      <c r="I26" s="27">
        <v>442.09</v>
      </c>
      <c r="J26" s="27">
        <v>403.54</v>
      </c>
    </row>
    <row r="27" spans="1:10" s="1" customFormat="1" ht="20.25" customHeight="1">
      <c r="A27" s="23" t="s">
        <v>78</v>
      </c>
      <c r="B27" s="24">
        <f t="shared" si="0"/>
        <v>43120</v>
      </c>
      <c r="C27" s="24" t="s">
        <v>23</v>
      </c>
      <c r="D27" s="14">
        <f t="shared" si="1"/>
        <v>43120</v>
      </c>
      <c r="E27" s="25">
        <v>2976.79</v>
      </c>
      <c r="F27" s="26">
        <f t="shared" si="2"/>
        <v>773.96540000000005</v>
      </c>
      <c r="G27" s="25">
        <v>4017.92</v>
      </c>
      <c r="H27" s="26">
        <f t="shared" si="3"/>
        <v>1044.6592000000001</v>
      </c>
      <c r="I27" s="27">
        <v>494.77</v>
      </c>
      <c r="J27" s="27">
        <v>546.36</v>
      </c>
    </row>
    <row r="28" spans="1:10" s="1" customFormat="1" ht="20.25" customHeight="1">
      <c r="A28" s="23" t="s">
        <v>79</v>
      </c>
      <c r="B28" s="24">
        <f t="shared" si="0"/>
        <v>43121</v>
      </c>
      <c r="C28" s="24" t="s">
        <v>23</v>
      </c>
      <c r="D28" s="14">
        <f t="shared" si="1"/>
        <v>43121</v>
      </c>
      <c r="E28" s="25">
        <v>1130.02</v>
      </c>
      <c r="F28" s="26">
        <f t="shared" si="2"/>
        <v>293.80520000000001</v>
      </c>
      <c r="G28" s="25">
        <v>1644.11</v>
      </c>
      <c r="H28" s="26">
        <f t="shared" si="3"/>
        <v>427.46859999999998</v>
      </c>
      <c r="I28" s="27">
        <v>243</v>
      </c>
      <c r="J28" s="27">
        <v>271.08999999999997</v>
      </c>
    </row>
    <row r="29" spans="1:10" s="1" customFormat="1" ht="20.25" customHeight="1">
      <c r="A29" s="23" t="s">
        <v>80</v>
      </c>
      <c r="B29" s="24">
        <f t="shared" si="0"/>
        <v>43122</v>
      </c>
      <c r="C29" s="24" t="s">
        <v>23</v>
      </c>
      <c r="D29" s="14">
        <f t="shared" si="1"/>
        <v>43122</v>
      </c>
      <c r="E29" s="25">
        <v>2488.23</v>
      </c>
      <c r="F29" s="26">
        <f t="shared" si="2"/>
        <v>646.93979999999999</v>
      </c>
      <c r="G29" s="25">
        <v>2733.88</v>
      </c>
      <c r="H29" s="26">
        <f t="shared" si="3"/>
        <v>710.80880000000002</v>
      </c>
      <c r="I29" s="27">
        <v>341.1</v>
      </c>
      <c r="J29" s="27">
        <v>-95.45</v>
      </c>
    </row>
    <row r="30" spans="1:10" s="1" customFormat="1" ht="20.25" customHeight="1">
      <c r="A30" s="23" t="s">
        <v>81</v>
      </c>
      <c r="B30" s="24">
        <f t="shared" si="0"/>
        <v>43123</v>
      </c>
      <c r="C30" s="24" t="s">
        <v>23</v>
      </c>
      <c r="D30" s="14">
        <f t="shared" si="1"/>
        <v>43123</v>
      </c>
      <c r="E30" s="25">
        <v>2087.14</v>
      </c>
      <c r="F30" s="26">
        <f t="shared" si="2"/>
        <v>542.65639999999996</v>
      </c>
      <c r="G30" s="25">
        <v>2421.66</v>
      </c>
      <c r="H30" s="26">
        <f t="shared" si="3"/>
        <v>629.63159999999993</v>
      </c>
      <c r="I30" s="27">
        <v>303.02</v>
      </c>
      <c r="J30" s="27">
        <v>31.5</v>
      </c>
    </row>
    <row r="31" spans="1:10" s="1" customFormat="1" ht="20.25" customHeight="1">
      <c r="A31" s="23" t="s">
        <v>82</v>
      </c>
      <c r="B31" s="24">
        <f t="shared" si="0"/>
        <v>43124</v>
      </c>
      <c r="C31" s="24" t="s">
        <v>23</v>
      </c>
      <c r="D31" s="14">
        <f t="shared" si="1"/>
        <v>43124</v>
      </c>
      <c r="E31" s="25">
        <v>2462.2800000000002</v>
      </c>
      <c r="F31" s="26">
        <f t="shared" si="2"/>
        <v>640.19280000000003</v>
      </c>
      <c r="G31" s="25">
        <v>3146.68</v>
      </c>
      <c r="H31" s="26">
        <f t="shared" si="3"/>
        <v>818.13679999999999</v>
      </c>
      <c r="I31" s="27">
        <v>411.8</v>
      </c>
      <c r="J31" s="27">
        <v>272.60000000000002</v>
      </c>
    </row>
    <row r="32" spans="1:10" s="1" customFormat="1" ht="20.25" customHeight="1">
      <c r="A32" s="23" t="s">
        <v>83</v>
      </c>
      <c r="B32" s="24">
        <f t="shared" si="0"/>
        <v>43125</v>
      </c>
      <c r="C32" s="24" t="s">
        <v>23</v>
      </c>
      <c r="D32" s="14">
        <f t="shared" si="1"/>
        <v>43125</v>
      </c>
      <c r="E32" s="25">
        <v>2210.85</v>
      </c>
      <c r="F32" s="26">
        <f t="shared" si="2"/>
        <v>574.82100000000003</v>
      </c>
      <c r="G32" s="25">
        <v>2678.28</v>
      </c>
      <c r="H32" s="26">
        <f t="shared" si="3"/>
        <v>696.35280000000012</v>
      </c>
      <c r="I32" s="27">
        <v>331.15</v>
      </c>
      <c r="J32" s="27">
        <v>136.28</v>
      </c>
    </row>
    <row r="33" spans="1:10" s="1" customFormat="1" ht="20.25" customHeight="1">
      <c r="A33" s="23" t="s">
        <v>84</v>
      </c>
      <c r="B33" s="24">
        <f t="shared" si="0"/>
        <v>43126</v>
      </c>
      <c r="C33" s="24" t="s">
        <v>23</v>
      </c>
      <c r="D33" s="14">
        <f t="shared" si="1"/>
        <v>43126</v>
      </c>
      <c r="E33" s="25">
        <v>2482.9</v>
      </c>
      <c r="F33" s="26">
        <f t="shared" si="2"/>
        <v>645.55400000000009</v>
      </c>
      <c r="G33" s="25">
        <v>3253.28</v>
      </c>
      <c r="H33" s="26">
        <f t="shared" si="3"/>
        <v>845.85280000000012</v>
      </c>
      <c r="I33" s="27">
        <v>397.47</v>
      </c>
      <c r="J33" s="27">
        <v>372.91</v>
      </c>
    </row>
    <row r="34" spans="1:10" s="1" customFormat="1" ht="20.25" customHeight="1">
      <c r="A34" s="23" t="s">
        <v>85</v>
      </c>
      <c r="B34" s="24">
        <f t="shared" si="0"/>
        <v>43127</v>
      </c>
      <c r="C34" s="24" t="s">
        <v>23</v>
      </c>
      <c r="D34" s="14">
        <f t="shared" si="1"/>
        <v>43127</v>
      </c>
      <c r="E34" s="25">
        <v>2712.46</v>
      </c>
      <c r="F34" s="26">
        <f t="shared" si="2"/>
        <v>705.2396</v>
      </c>
      <c r="G34" s="25">
        <v>3668</v>
      </c>
      <c r="H34" s="26">
        <f t="shared" si="3"/>
        <v>953.68000000000006</v>
      </c>
      <c r="I34" s="27">
        <v>481.43</v>
      </c>
      <c r="J34" s="27">
        <v>474.11</v>
      </c>
    </row>
    <row r="35" spans="1:10" s="1" customFormat="1" ht="20.25" customHeight="1">
      <c r="A35" s="23" t="s">
        <v>86</v>
      </c>
      <c r="B35" s="24">
        <f t="shared" si="0"/>
        <v>43128</v>
      </c>
      <c r="C35" s="24" t="s">
        <v>23</v>
      </c>
      <c r="D35" s="14">
        <f t="shared" si="1"/>
        <v>43128</v>
      </c>
      <c r="E35" s="25">
        <v>1019.12</v>
      </c>
      <c r="F35" s="26">
        <f t="shared" si="2"/>
        <v>264.97120000000001</v>
      </c>
      <c r="G35" s="25">
        <v>1454.72</v>
      </c>
      <c r="H35" s="26">
        <f t="shared" si="3"/>
        <v>378.22720000000004</v>
      </c>
      <c r="I35" s="27">
        <v>215.69</v>
      </c>
      <c r="J35" s="27">
        <v>219.91</v>
      </c>
    </row>
    <row r="36" spans="1:10" s="1" customFormat="1" ht="20.25" customHeight="1">
      <c r="A36" s="23" t="s">
        <v>87</v>
      </c>
      <c r="B36" s="24">
        <f t="shared" si="0"/>
        <v>43129</v>
      </c>
      <c r="C36" s="24" t="s">
        <v>23</v>
      </c>
      <c r="D36" s="14">
        <f t="shared" si="1"/>
        <v>43129</v>
      </c>
      <c r="E36" s="25">
        <v>2528.64</v>
      </c>
      <c r="F36" s="26">
        <f t="shared" si="2"/>
        <v>657.44640000000004</v>
      </c>
      <c r="G36" s="25">
        <v>2721.08</v>
      </c>
      <c r="H36" s="26">
        <f t="shared" si="3"/>
        <v>707.48080000000004</v>
      </c>
      <c r="I36" s="27">
        <v>347.44</v>
      </c>
      <c r="J36" s="27">
        <v>-155</v>
      </c>
    </row>
    <row r="37" spans="1:10" s="1" customFormat="1" ht="20.25" customHeight="1">
      <c r="A37" s="23" t="s">
        <v>88</v>
      </c>
      <c r="B37" s="24">
        <f t="shared" si="0"/>
        <v>43130</v>
      </c>
      <c r="C37" s="24" t="s">
        <v>23</v>
      </c>
      <c r="D37" s="14">
        <f t="shared" si="1"/>
        <v>43130</v>
      </c>
      <c r="E37" s="25">
        <v>1871.75</v>
      </c>
      <c r="F37" s="26">
        <f t="shared" si="2"/>
        <v>486.65500000000003</v>
      </c>
      <c r="G37" s="25">
        <v>2545.89</v>
      </c>
      <c r="H37" s="26">
        <f t="shared" si="3"/>
        <v>661.93139999999994</v>
      </c>
      <c r="I37" s="27">
        <v>332.56</v>
      </c>
      <c r="J37" s="27">
        <v>341.58</v>
      </c>
    </row>
    <row r="38" spans="1:10" s="1" customFormat="1" ht="20.25" customHeight="1">
      <c r="A38" s="23" t="s">
        <v>89</v>
      </c>
      <c r="B38" s="24">
        <f t="shared" si="0"/>
        <v>43131</v>
      </c>
      <c r="C38" s="24" t="s">
        <v>23</v>
      </c>
      <c r="D38" s="14">
        <f t="shared" si="1"/>
        <v>43131</v>
      </c>
      <c r="E38" s="25">
        <v>2335.7399999999998</v>
      </c>
      <c r="F38" s="26">
        <f t="shared" si="2"/>
        <v>607.29239999999993</v>
      </c>
      <c r="G38" s="25">
        <v>3002.04</v>
      </c>
      <c r="H38" s="26">
        <f t="shared" si="3"/>
        <v>780.53039999999999</v>
      </c>
      <c r="I38" s="27">
        <v>373.34</v>
      </c>
      <c r="J38" s="27">
        <v>292.95999999999998</v>
      </c>
    </row>
    <row r="39" spans="1:10" s="1" customFormat="1" ht="20.25" customHeight="1">
      <c r="A39" s="23" t="s">
        <v>90</v>
      </c>
      <c r="B39" s="24">
        <f t="shared" si="0"/>
        <v>43132</v>
      </c>
      <c r="C39" s="24" t="s">
        <v>23</v>
      </c>
      <c r="D39" s="14">
        <f t="shared" si="1"/>
        <v>43132</v>
      </c>
      <c r="E39" s="25">
        <v>2257.2600000000002</v>
      </c>
      <c r="F39" s="26">
        <f t="shared" si="2"/>
        <v>586.88760000000002</v>
      </c>
      <c r="G39" s="25">
        <v>2725.32</v>
      </c>
      <c r="H39" s="26">
        <f t="shared" si="3"/>
        <v>708.58320000000003</v>
      </c>
      <c r="I39" s="27">
        <v>326.08999999999997</v>
      </c>
      <c r="J39" s="27">
        <v>141.97</v>
      </c>
    </row>
    <row r="40" spans="1:10" s="1" customFormat="1" ht="20.25" customHeight="1">
      <c r="A40" s="23" t="s">
        <v>91</v>
      </c>
      <c r="B40" s="24">
        <f t="shared" si="0"/>
        <v>43133</v>
      </c>
      <c r="C40" s="24" t="s">
        <v>23</v>
      </c>
      <c r="D40" s="14">
        <f t="shared" si="1"/>
        <v>43133</v>
      </c>
      <c r="E40" s="25">
        <v>2299.2399999999998</v>
      </c>
      <c r="F40" s="26">
        <f t="shared" si="2"/>
        <v>597.80239999999992</v>
      </c>
      <c r="G40" s="25">
        <v>3096.93</v>
      </c>
      <c r="H40" s="26">
        <f t="shared" si="3"/>
        <v>805.20179999999993</v>
      </c>
      <c r="I40" s="27">
        <v>408.39</v>
      </c>
      <c r="J40" s="27">
        <v>389.3</v>
      </c>
    </row>
    <row r="41" spans="1:10" s="1" customFormat="1" ht="20.25" customHeight="1">
      <c r="A41" s="23" t="s">
        <v>92</v>
      </c>
      <c r="B41" s="24">
        <f t="shared" si="0"/>
        <v>43134</v>
      </c>
      <c r="C41" s="24" t="s">
        <v>23</v>
      </c>
      <c r="D41" s="14">
        <f t="shared" si="1"/>
        <v>43134</v>
      </c>
      <c r="E41" s="25">
        <v>3155.6</v>
      </c>
      <c r="F41" s="26">
        <f t="shared" si="2"/>
        <v>820.45600000000002</v>
      </c>
      <c r="G41" s="25">
        <v>4287.6499999999996</v>
      </c>
      <c r="H41" s="26">
        <f t="shared" si="3"/>
        <v>1114.789</v>
      </c>
      <c r="I41" s="27">
        <v>535.86</v>
      </c>
      <c r="J41" s="27">
        <v>596.19000000000005</v>
      </c>
    </row>
    <row r="42" spans="1:10" s="1" customFormat="1" ht="20.25" customHeight="1">
      <c r="A42" s="23" t="s">
        <v>93</v>
      </c>
      <c r="B42" s="24">
        <f t="shared" si="0"/>
        <v>43135</v>
      </c>
      <c r="C42" s="24" t="s">
        <v>23</v>
      </c>
      <c r="D42" s="14">
        <f t="shared" si="1"/>
        <v>43135</v>
      </c>
      <c r="E42" s="25">
        <v>1065.1600000000001</v>
      </c>
      <c r="F42" s="26">
        <f t="shared" si="2"/>
        <v>276.94160000000005</v>
      </c>
      <c r="G42" s="25">
        <v>1460.04</v>
      </c>
      <c r="H42" s="26">
        <f t="shared" si="3"/>
        <v>379.61040000000003</v>
      </c>
      <c r="I42" s="27">
        <v>208.98</v>
      </c>
      <c r="J42" s="27">
        <v>185.9</v>
      </c>
    </row>
    <row r="43" spans="1:10" s="1" customFormat="1" ht="20.25" customHeight="1">
      <c r="A43" s="23" t="s">
        <v>94</v>
      </c>
      <c r="B43" s="24">
        <f t="shared" si="0"/>
        <v>43136</v>
      </c>
      <c r="C43" s="24" t="s">
        <v>23</v>
      </c>
      <c r="D43" s="14">
        <f t="shared" si="1"/>
        <v>43136</v>
      </c>
      <c r="E43" s="25">
        <v>2384.4699999999998</v>
      </c>
      <c r="F43" s="26">
        <f t="shared" si="2"/>
        <v>619.96219999999994</v>
      </c>
      <c r="G43" s="25">
        <v>2725.3</v>
      </c>
      <c r="H43" s="26">
        <f t="shared" si="3"/>
        <v>708.57800000000009</v>
      </c>
      <c r="I43" s="27">
        <v>333.47</v>
      </c>
      <c r="J43" s="27">
        <v>7.36</v>
      </c>
    </row>
    <row r="44" spans="1:10" s="1" customFormat="1" ht="20.25" customHeight="1">
      <c r="A44" s="23" t="s">
        <v>95</v>
      </c>
      <c r="B44" s="24">
        <f t="shared" si="0"/>
        <v>43137</v>
      </c>
      <c r="C44" s="24" t="s">
        <v>23</v>
      </c>
      <c r="D44" s="14">
        <f t="shared" si="1"/>
        <v>43137</v>
      </c>
      <c r="E44" s="25">
        <v>1992.72</v>
      </c>
      <c r="F44" s="26">
        <f t="shared" si="2"/>
        <v>518.10720000000003</v>
      </c>
      <c r="G44" s="25">
        <v>2513.54</v>
      </c>
      <c r="H44" s="26">
        <f t="shared" si="3"/>
        <v>653.5204</v>
      </c>
      <c r="I44" s="27">
        <v>326.83</v>
      </c>
      <c r="J44" s="27">
        <v>193.99</v>
      </c>
    </row>
    <row r="45" spans="1:10" s="1" customFormat="1" ht="20.25" customHeight="1">
      <c r="A45" s="23" t="s">
        <v>96</v>
      </c>
      <c r="B45" s="24">
        <f t="shared" si="0"/>
        <v>43138</v>
      </c>
      <c r="C45" s="24" t="s">
        <v>23</v>
      </c>
      <c r="D45" s="14">
        <f t="shared" si="1"/>
        <v>43138</v>
      </c>
      <c r="E45" s="25">
        <v>2092.75</v>
      </c>
      <c r="F45" s="26">
        <f t="shared" si="2"/>
        <v>544.11500000000001</v>
      </c>
      <c r="G45" s="25">
        <v>2756.85</v>
      </c>
      <c r="H45" s="26">
        <f t="shared" si="3"/>
        <v>716.78099999999995</v>
      </c>
      <c r="I45" s="27">
        <v>337.68</v>
      </c>
      <c r="J45" s="27">
        <v>326.42</v>
      </c>
    </row>
    <row r="46" spans="1:10" s="1" customFormat="1" ht="20.25" customHeight="1">
      <c r="A46" s="23" t="s">
        <v>97</v>
      </c>
      <c r="B46" s="24">
        <f t="shared" si="0"/>
        <v>43139</v>
      </c>
      <c r="C46" s="24" t="s">
        <v>23</v>
      </c>
      <c r="D46" s="14">
        <f t="shared" si="1"/>
        <v>43139</v>
      </c>
      <c r="E46" s="25">
        <v>2832.77</v>
      </c>
      <c r="F46" s="26">
        <f t="shared" si="2"/>
        <v>736.52020000000005</v>
      </c>
      <c r="G46" s="25">
        <v>3363.98</v>
      </c>
      <c r="H46" s="26">
        <f t="shared" si="3"/>
        <v>874.63480000000004</v>
      </c>
      <c r="I46" s="27">
        <v>429.53</v>
      </c>
      <c r="J46" s="27">
        <v>101.68</v>
      </c>
    </row>
    <row r="47" spans="1:10" s="1" customFormat="1" ht="20.25" customHeight="1">
      <c r="A47" s="23" t="s">
        <v>98</v>
      </c>
      <c r="B47" s="24">
        <f t="shared" si="0"/>
        <v>43140</v>
      </c>
      <c r="C47" s="24" t="s">
        <v>23</v>
      </c>
      <c r="D47" s="14">
        <f t="shared" si="1"/>
        <v>43140</v>
      </c>
      <c r="E47" s="25">
        <v>2460.1</v>
      </c>
      <c r="F47" s="26">
        <f t="shared" si="2"/>
        <v>639.62599999999998</v>
      </c>
      <c r="G47" s="25">
        <v>3123.62</v>
      </c>
      <c r="H47" s="26">
        <f t="shared" si="3"/>
        <v>812.14120000000003</v>
      </c>
      <c r="I47" s="27">
        <v>392.87</v>
      </c>
      <c r="J47" s="27">
        <v>270.64999999999998</v>
      </c>
    </row>
    <row r="48" spans="1:10" s="1" customFormat="1" ht="20.25" customHeight="1">
      <c r="A48" s="23" t="s">
        <v>99</v>
      </c>
      <c r="B48" s="24">
        <f t="shared" si="0"/>
        <v>43141</v>
      </c>
      <c r="C48" s="24" t="s">
        <v>23</v>
      </c>
      <c r="D48" s="14">
        <f t="shared" si="1"/>
        <v>43141</v>
      </c>
      <c r="E48" s="25">
        <v>2919.11</v>
      </c>
      <c r="F48" s="26">
        <f t="shared" si="2"/>
        <v>758.96860000000004</v>
      </c>
      <c r="G48" s="25">
        <v>3963</v>
      </c>
      <c r="H48" s="26">
        <f t="shared" si="3"/>
        <v>1030.3800000000001</v>
      </c>
      <c r="I48" s="27">
        <v>500.29</v>
      </c>
      <c r="J48" s="27">
        <v>543.6</v>
      </c>
    </row>
    <row r="49" spans="1:10" s="1" customFormat="1" ht="20.25" customHeight="1">
      <c r="A49" s="23" t="s">
        <v>100</v>
      </c>
      <c r="B49" s="24">
        <f t="shared" si="0"/>
        <v>43142</v>
      </c>
      <c r="C49" s="24" t="s">
        <v>23</v>
      </c>
      <c r="D49" s="14">
        <f t="shared" si="1"/>
        <v>43142</v>
      </c>
      <c r="E49" s="25">
        <v>1217.8800000000001</v>
      </c>
      <c r="F49" s="26">
        <f t="shared" si="2"/>
        <v>316.64880000000005</v>
      </c>
      <c r="G49" s="25">
        <v>1757.54</v>
      </c>
      <c r="H49" s="26">
        <f t="shared" si="3"/>
        <v>456.96039999999999</v>
      </c>
      <c r="I49" s="27">
        <v>263.27</v>
      </c>
      <c r="J49" s="27">
        <v>276.39</v>
      </c>
    </row>
    <row r="50" spans="1:10" s="1" customFormat="1" ht="20.25" customHeight="1">
      <c r="A50" s="23" t="s">
        <v>101</v>
      </c>
      <c r="B50" s="24">
        <f t="shared" si="0"/>
        <v>43143</v>
      </c>
      <c r="C50" s="24" t="s">
        <v>23</v>
      </c>
      <c r="D50" s="14">
        <f t="shared" si="1"/>
        <v>43143</v>
      </c>
      <c r="E50" s="25">
        <v>2382.23</v>
      </c>
      <c r="F50" s="26">
        <f t="shared" si="2"/>
        <v>619.37980000000005</v>
      </c>
      <c r="G50" s="25">
        <v>2793.07</v>
      </c>
      <c r="H50" s="26">
        <f t="shared" si="3"/>
        <v>726.19820000000004</v>
      </c>
      <c r="I50" s="27">
        <v>352.18</v>
      </c>
      <c r="J50" s="27">
        <v>58.66</v>
      </c>
    </row>
    <row r="51" spans="1:10" s="1" customFormat="1" ht="20.25" customHeight="1">
      <c r="A51" s="23" t="s">
        <v>102</v>
      </c>
      <c r="B51" s="24">
        <f t="shared" si="0"/>
        <v>43144</v>
      </c>
      <c r="C51" s="24" t="s">
        <v>23</v>
      </c>
      <c r="D51" s="14">
        <f t="shared" si="1"/>
        <v>43144</v>
      </c>
      <c r="E51" s="25">
        <v>2391.0700000000002</v>
      </c>
      <c r="F51" s="26">
        <f t="shared" si="2"/>
        <v>621.67820000000006</v>
      </c>
      <c r="G51" s="25">
        <v>3198.37</v>
      </c>
      <c r="H51" s="26">
        <f t="shared" si="3"/>
        <v>831.57619999999997</v>
      </c>
      <c r="I51" s="27">
        <v>385.23</v>
      </c>
      <c r="J51" s="27">
        <v>422.07</v>
      </c>
    </row>
    <row r="52" spans="1:10" s="1" customFormat="1" ht="20.25" customHeight="1">
      <c r="A52" s="23" t="s">
        <v>103</v>
      </c>
      <c r="B52" s="24">
        <f t="shared" si="0"/>
        <v>43145</v>
      </c>
      <c r="C52" s="24" t="s">
        <v>23</v>
      </c>
      <c r="D52" s="14">
        <f t="shared" si="1"/>
        <v>43145</v>
      </c>
      <c r="E52" s="25">
        <v>2436.9899999999998</v>
      </c>
      <c r="F52" s="26">
        <f t="shared" si="2"/>
        <v>633.61739999999998</v>
      </c>
      <c r="G52" s="25">
        <v>3157.78</v>
      </c>
      <c r="H52" s="26">
        <f t="shared" si="3"/>
        <v>821.02280000000007</v>
      </c>
      <c r="I52" s="27">
        <v>379.23</v>
      </c>
      <c r="J52" s="27">
        <v>341.56</v>
      </c>
    </row>
    <row r="53" spans="1:10" s="1" customFormat="1" ht="20.25" customHeight="1">
      <c r="A53" s="23" t="s">
        <v>104</v>
      </c>
      <c r="B53" s="24">
        <f t="shared" si="0"/>
        <v>43146</v>
      </c>
      <c r="C53" s="24" t="s">
        <v>23</v>
      </c>
      <c r="D53" s="14">
        <f t="shared" si="1"/>
        <v>43146</v>
      </c>
      <c r="E53" s="25">
        <v>2365.59</v>
      </c>
      <c r="F53" s="26">
        <f t="shared" si="2"/>
        <v>615.05340000000001</v>
      </c>
      <c r="G53" s="25">
        <v>3083.64</v>
      </c>
      <c r="H53" s="26">
        <f t="shared" si="3"/>
        <v>801.74639999999999</v>
      </c>
      <c r="I53" s="27">
        <v>398.11</v>
      </c>
      <c r="J53" s="27">
        <v>319.94</v>
      </c>
    </row>
    <row r="54" spans="1:10" s="1" customFormat="1" ht="20.25" customHeight="1">
      <c r="A54" s="23" t="s">
        <v>105</v>
      </c>
      <c r="B54" s="24">
        <f t="shared" si="0"/>
        <v>43147</v>
      </c>
      <c r="C54" s="24" t="s">
        <v>23</v>
      </c>
      <c r="D54" s="14">
        <f t="shared" si="1"/>
        <v>43147</v>
      </c>
      <c r="E54" s="25">
        <v>2407.98</v>
      </c>
      <c r="F54" s="26">
        <f t="shared" si="2"/>
        <v>626.07479999999998</v>
      </c>
      <c r="G54" s="25">
        <v>3147.8</v>
      </c>
      <c r="H54" s="26">
        <f t="shared" si="3"/>
        <v>818.42800000000011</v>
      </c>
      <c r="I54" s="27">
        <v>403.36</v>
      </c>
      <c r="J54" s="27">
        <v>336.46</v>
      </c>
    </row>
    <row r="55" spans="1:10" s="1" customFormat="1" ht="20.25" customHeight="1">
      <c r="A55" s="23" t="s">
        <v>106</v>
      </c>
      <c r="B55" s="24">
        <f t="shared" si="0"/>
        <v>43148</v>
      </c>
      <c r="C55" s="24" t="s">
        <v>23</v>
      </c>
      <c r="D55" s="14">
        <f t="shared" si="1"/>
        <v>43148</v>
      </c>
      <c r="E55" s="25">
        <v>2788.49</v>
      </c>
      <c r="F55" s="26">
        <f t="shared" si="2"/>
        <v>725.00739999999996</v>
      </c>
      <c r="G55" s="25">
        <v>4043.71</v>
      </c>
      <c r="H55" s="26">
        <f t="shared" si="3"/>
        <v>1051.3646000000001</v>
      </c>
      <c r="I55" s="27">
        <v>531.36</v>
      </c>
      <c r="J55" s="27">
        <v>723.86</v>
      </c>
    </row>
    <row r="56" spans="1:10" s="1" customFormat="1" ht="20.25" customHeight="1">
      <c r="A56" s="23" t="s">
        <v>107</v>
      </c>
      <c r="B56" s="24">
        <f t="shared" si="0"/>
        <v>43149</v>
      </c>
      <c r="C56" s="24" t="s">
        <v>23</v>
      </c>
      <c r="D56" s="14">
        <f t="shared" si="1"/>
        <v>43149</v>
      </c>
      <c r="E56" s="25">
        <v>1140.7</v>
      </c>
      <c r="F56" s="26">
        <f t="shared" si="2"/>
        <v>296.58199999999999</v>
      </c>
      <c r="G56" s="25">
        <v>1612.03</v>
      </c>
      <c r="H56" s="26">
        <f t="shared" si="3"/>
        <v>419.12779999999998</v>
      </c>
      <c r="I56" s="27">
        <v>236.95</v>
      </c>
      <c r="J56" s="27">
        <v>234.38</v>
      </c>
    </row>
    <row r="57" spans="1:10" s="1" customFormat="1" ht="20.25" customHeight="1">
      <c r="A57" s="23" t="s">
        <v>108</v>
      </c>
      <c r="B57" s="24">
        <f t="shared" si="0"/>
        <v>43150</v>
      </c>
      <c r="C57" s="24" t="s">
        <v>23</v>
      </c>
      <c r="D57" s="14">
        <f t="shared" si="1"/>
        <v>43150</v>
      </c>
      <c r="E57" s="25">
        <v>2523.98</v>
      </c>
      <c r="F57" s="26">
        <f t="shared" si="2"/>
        <v>656.23480000000006</v>
      </c>
      <c r="G57" s="25">
        <v>2940.65</v>
      </c>
      <c r="H57" s="26">
        <f t="shared" si="3"/>
        <v>764.56900000000007</v>
      </c>
      <c r="I57" s="27">
        <v>382.95</v>
      </c>
      <c r="J57" s="27">
        <v>33.72</v>
      </c>
    </row>
    <row r="58" spans="1:10" s="1" customFormat="1" ht="20.25" customHeight="1">
      <c r="A58" s="23" t="s">
        <v>109</v>
      </c>
      <c r="B58" s="24">
        <f t="shared" si="0"/>
        <v>43151</v>
      </c>
      <c r="C58" s="24" t="s">
        <v>23</v>
      </c>
      <c r="D58" s="14">
        <f t="shared" si="1"/>
        <v>43151</v>
      </c>
      <c r="E58" s="25">
        <v>2360.56</v>
      </c>
      <c r="F58" s="26">
        <f t="shared" si="2"/>
        <v>613.74559999999997</v>
      </c>
      <c r="G58" s="25">
        <v>3014.4</v>
      </c>
      <c r="H58" s="26">
        <f t="shared" si="3"/>
        <v>783.74400000000003</v>
      </c>
      <c r="I58" s="27">
        <v>386.98</v>
      </c>
      <c r="J58" s="27">
        <v>266.86</v>
      </c>
    </row>
    <row r="59" spans="1:10" s="1" customFormat="1" ht="20.25" customHeight="1">
      <c r="A59" s="23" t="s">
        <v>110</v>
      </c>
      <c r="B59" s="24">
        <f t="shared" si="0"/>
        <v>43152</v>
      </c>
      <c r="C59" s="24" t="s">
        <v>23</v>
      </c>
      <c r="D59" s="14">
        <f t="shared" si="1"/>
        <v>43152</v>
      </c>
      <c r="E59" s="25">
        <v>2230.1799999999998</v>
      </c>
      <c r="F59" s="26">
        <f t="shared" si="2"/>
        <v>579.84680000000003</v>
      </c>
      <c r="G59" s="25">
        <v>3005.01</v>
      </c>
      <c r="H59" s="26">
        <f t="shared" si="3"/>
        <v>781.3026000000001</v>
      </c>
      <c r="I59" s="27">
        <v>393.89</v>
      </c>
      <c r="J59" s="27">
        <v>380.94</v>
      </c>
    </row>
    <row r="60" spans="1:10" s="1" customFormat="1" ht="20.25" customHeight="1">
      <c r="A60" s="23" t="s">
        <v>111</v>
      </c>
      <c r="B60" s="24">
        <f t="shared" si="0"/>
        <v>43153</v>
      </c>
      <c r="C60" s="24" t="s">
        <v>23</v>
      </c>
      <c r="D60" s="14">
        <f t="shared" si="1"/>
        <v>43153</v>
      </c>
      <c r="E60" s="25">
        <v>2416.2600000000002</v>
      </c>
      <c r="F60" s="26">
        <f t="shared" si="2"/>
        <v>628.22760000000005</v>
      </c>
      <c r="G60" s="25">
        <v>3055.68</v>
      </c>
      <c r="H60" s="26">
        <f t="shared" si="3"/>
        <v>794.47680000000003</v>
      </c>
      <c r="I60" s="27">
        <v>374.93</v>
      </c>
      <c r="J60" s="27">
        <v>264.49</v>
      </c>
    </row>
    <row r="61" spans="1:10" s="1" customFormat="1" ht="20.25" customHeight="1">
      <c r="A61" s="23" t="s">
        <v>112</v>
      </c>
      <c r="B61" s="24">
        <f t="shared" si="0"/>
        <v>43154</v>
      </c>
      <c r="C61" s="24" t="s">
        <v>23</v>
      </c>
      <c r="D61" s="14">
        <f t="shared" si="1"/>
        <v>43154</v>
      </c>
      <c r="E61" s="25">
        <v>2401.7800000000002</v>
      </c>
      <c r="F61" s="26">
        <f t="shared" si="2"/>
        <v>624.46280000000013</v>
      </c>
      <c r="G61" s="25">
        <v>3497.33</v>
      </c>
      <c r="H61" s="26">
        <f t="shared" si="3"/>
        <v>909.30579999999998</v>
      </c>
      <c r="I61" s="27">
        <v>463.11</v>
      </c>
      <c r="J61" s="27">
        <v>632.44000000000005</v>
      </c>
    </row>
    <row r="62" spans="1:10" s="1" customFormat="1" ht="20.25" customHeight="1">
      <c r="A62" s="23" t="s">
        <v>113</v>
      </c>
      <c r="B62" s="24">
        <f t="shared" si="0"/>
        <v>43155</v>
      </c>
      <c r="C62" s="24" t="s">
        <v>23</v>
      </c>
      <c r="D62" s="14">
        <f t="shared" si="1"/>
        <v>43155</v>
      </c>
      <c r="E62" s="25">
        <v>2656.48</v>
      </c>
      <c r="F62" s="26">
        <f t="shared" si="2"/>
        <v>690.6848</v>
      </c>
      <c r="G62" s="25">
        <v>3842.31</v>
      </c>
      <c r="H62" s="26">
        <f t="shared" si="3"/>
        <v>999.00060000000008</v>
      </c>
      <c r="I62" s="27">
        <v>480.25</v>
      </c>
      <c r="J62" s="27">
        <v>705.58</v>
      </c>
    </row>
    <row r="63" spans="1:10" s="1" customFormat="1" ht="20.25" customHeight="1">
      <c r="A63" s="23" t="s">
        <v>114</v>
      </c>
      <c r="B63" s="24">
        <f t="shared" si="0"/>
        <v>43156</v>
      </c>
      <c r="C63" s="24" t="s">
        <v>23</v>
      </c>
      <c r="D63" s="14">
        <f t="shared" si="1"/>
        <v>43156</v>
      </c>
      <c r="E63" s="25">
        <v>1134.22</v>
      </c>
      <c r="F63" s="26">
        <f t="shared" si="2"/>
        <v>294.8972</v>
      </c>
      <c r="G63" s="25">
        <v>1665.57</v>
      </c>
      <c r="H63" s="26">
        <f t="shared" si="3"/>
        <v>433.04820000000001</v>
      </c>
      <c r="I63" s="27">
        <v>232.1</v>
      </c>
      <c r="J63" s="27">
        <v>299.25</v>
      </c>
    </row>
    <row r="64" spans="1:10" s="1" customFormat="1" ht="20.25" customHeight="1">
      <c r="A64" s="23" t="s">
        <v>115</v>
      </c>
      <c r="B64" s="24">
        <f t="shared" si="0"/>
        <v>43157</v>
      </c>
      <c r="C64" s="24" t="s">
        <v>23</v>
      </c>
      <c r="D64" s="14">
        <f t="shared" si="1"/>
        <v>43157</v>
      </c>
      <c r="E64" s="25">
        <v>2083.39</v>
      </c>
      <c r="F64" s="26">
        <f t="shared" si="2"/>
        <v>541.68139999999994</v>
      </c>
      <c r="G64" s="25">
        <v>2973.1</v>
      </c>
      <c r="H64" s="26">
        <f t="shared" si="3"/>
        <v>773.00599999999997</v>
      </c>
      <c r="I64" s="27">
        <v>357.4</v>
      </c>
      <c r="J64" s="27">
        <v>532.30999999999995</v>
      </c>
    </row>
    <row r="65" spans="1:10" s="1" customFormat="1" ht="20.25" customHeight="1">
      <c r="A65" s="23" t="s">
        <v>116</v>
      </c>
      <c r="B65" s="24">
        <f t="shared" si="0"/>
        <v>43158</v>
      </c>
      <c r="C65" s="24" t="s">
        <v>23</v>
      </c>
      <c r="D65" s="14">
        <f t="shared" si="1"/>
        <v>43158</v>
      </c>
      <c r="E65" s="25">
        <v>1830.62</v>
      </c>
      <c r="F65" s="26">
        <f t="shared" si="2"/>
        <v>475.96119999999996</v>
      </c>
      <c r="G65" s="25">
        <v>2637.33</v>
      </c>
      <c r="H65" s="26">
        <f t="shared" si="3"/>
        <v>685.70579999999995</v>
      </c>
      <c r="I65" s="27">
        <v>335.05</v>
      </c>
      <c r="J65" s="27">
        <v>471.66</v>
      </c>
    </row>
    <row r="66" spans="1:10" s="1" customFormat="1" ht="20.25" customHeight="1">
      <c r="A66" s="23" t="s">
        <v>117</v>
      </c>
      <c r="B66" s="24">
        <f t="shared" si="0"/>
        <v>43159</v>
      </c>
      <c r="C66" s="24" t="s">
        <v>23</v>
      </c>
      <c r="D66" s="14">
        <f t="shared" si="1"/>
        <v>43159</v>
      </c>
      <c r="E66" s="25">
        <v>1933.29</v>
      </c>
      <c r="F66" s="26">
        <f t="shared" si="2"/>
        <v>502.65539999999999</v>
      </c>
      <c r="G66" s="25">
        <v>2786.81</v>
      </c>
      <c r="H66" s="26">
        <f t="shared" si="3"/>
        <v>724.57060000000001</v>
      </c>
      <c r="I66" s="27">
        <v>347.72</v>
      </c>
      <c r="J66" s="27">
        <v>505.8</v>
      </c>
    </row>
    <row r="67" spans="1:10" s="1" customFormat="1" ht="20.25" customHeight="1">
      <c r="A67" s="23" t="s">
        <v>118</v>
      </c>
      <c r="B67" s="24">
        <f t="shared" ref="B67:B130" si="4">DATE(RIGHT(A67,4),MID(A67,4,2),LEFT(A67,2))</f>
        <v>43160</v>
      </c>
      <c r="C67" s="24" t="s">
        <v>23</v>
      </c>
      <c r="D67" s="14">
        <f t="shared" ref="D67:D130" si="5">B67</f>
        <v>43160</v>
      </c>
      <c r="E67" s="25">
        <v>1852.25</v>
      </c>
      <c r="F67" s="26">
        <f t="shared" ref="F67:F130" si="6">E67*0.26</f>
        <v>481.58500000000004</v>
      </c>
      <c r="G67" s="25">
        <v>2680.46</v>
      </c>
      <c r="H67" s="26">
        <f t="shared" ref="H67:H130" si="7">G67*0.26</f>
        <v>696.91960000000006</v>
      </c>
      <c r="I67" s="27">
        <v>338.66</v>
      </c>
      <c r="J67" s="27">
        <v>489.55</v>
      </c>
    </row>
    <row r="68" spans="1:10" s="1" customFormat="1" ht="20.25" customHeight="1">
      <c r="A68" s="23" t="s">
        <v>119</v>
      </c>
      <c r="B68" s="24">
        <f t="shared" si="4"/>
        <v>43161</v>
      </c>
      <c r="C68" s="24" t="s">
        <v>23</v>
      </c>
      <c r="D68" s="14">
        <f t="shared" si="5"/>
        <v>43161</v>
      </c>
      <c r="E68" s="25">
        <v>1989.99</v>
      </c>
      <c r="F68" s="26">
        <f t="shared" si="6"/>
        <v>517.39740000000006</v>
      </c>
      <c r="G68" s="25">
        <v>2887.8</v>
      </c>
      <c r="H68" s="26">
        <f t="shared" si="7"/>
        <v>750.82800000000009</v>
      </c>
      <c r="I68" s="27">
        <v>344</v>
      </c>
      <c r="J68" s="27">
        <v>553.80999999999995</v>
      </c>
    </row>
    <row r="69" spans="1:10" s="1" customFormat="1" ht="20.25" customHeight="1">
      <c r="A69" s="23" t="s">
        <v>120</v>
      </c>
      <c r="B69" s="24">
        <f t="shared" si="4"/>
        <v>43162</v>
      </c>
      <c r="C69" s="24" t="s">
        <v>23</v>
      </c>
      <c r="D69" s="14">
        <f t="shared" si="5"/>
        <v>43162</v>
      </c>
      <c r="E69" s="25">
        <v>2472.9699999999998</v>
      </c>
      <c r="F69" s="26">
        <f t="shared" si="6"/>
        <v>642.97219999999993</v>
      </c>
      <c r="G69" s="25">
        <v>3567.05</v>
      </c>
      <c r="H69" s="26">
        <f t="shared" si="7"/>
        <v>927.43300000000011</v>
      </c>
      <c r="I69" s="27">
        <v>423.36</v>
      </c>
      <c r="J69" s="27">
        <v>670.72</v>
      </c>
    </row>
    <row r="70" spans="1:10" s="1" customFormat="1" ht="20.25" customHeight="1">
      <c r="A70" s="23" t="s">
        <v>121</v>
      </c>
      <c r="B70" s="24">
        <f t="shared" si="4"/>
        <v>43163</v>
      </c>
      <c r="C70" s="24" t="s">
        <v>23</v>
      </c>
      <c r="D70" s="14">
        <f t="shared" si="5"/>
        <v>43163</v>
      </c>
      <c r="E70" s="25">
        <v>1199.01</v>
      </c>
      <c r="F70" s="26">
        <f t="shared" si="6"/>
        <v>311.74259999999998</v>
      </c>
      <c r="G70" s="25">
        <v>1753.97</v>
      </c>
      <c r="H70" s="26">
        <f t="shared" si="7"/>
        <v>456.03220000000005</v>
      </c>
      <c r="I70" s="27">
        <v>245.9</v>
      </c>
      <c r="J70" s="27">
        <v>309.06</v>
      </c>
    </row>
    <row r="71" spans="1:10" s="1" customFormat="1" ht="20.25" customHeight="1">
      <c r="A71" s="23" t="s">
        <v>122</v>
      </c>
      <c r="B71" s="24">
        <f t="shared" si="4"/>
        <v>43164</v>
      </c>
      <c r="C71" s="24" t="s">
        <v>23</v>
      </c>
      <c r="D71" s="14">
        <f t="shared" si="5"/>
        <v>43164</v>
      </c>
      <c r="E71" s="25">
        <v>1902.65</v>
      </c>
      <c r="F71" s="26">
        <f t="shared" si="6"/>
        <v>494.68900000000002</v>
      </c>
      <c r="G71" s="25">
        <v>2746</v>
      </c>
      <c r="H71" s="26">
        <f t="shared" si="7"/>
        <v>713.96</v>
      </c>
      <c r="I71" s="27">
        <v>346.18</v>
      </c>
      <c r="J71" s="27">
        <v>497.17</v>
      </c>
    </row>
    <row r="72" spans="1:10" s="1" customFormat="1" ht="20.25" customHeight="1">
      <c r="A72" s="23" t="s">
        <v>123</v>
      </c>
      <c r="B72" s="24">
        <f t="shared" si="4"/>
        <v>43165</v>
      </c>
      <c r="C72" s="24" t="s">
        <v>23</v>
      </c>
      <c r="D72" s="14">
        <f t="shared" si="5"/>
        <v>43165</v>
      </c>
      <c r="E72" s="25">
        <v>1834.64</v>
      </c>
      <c r="F72" s="26">
        <f t="shared" si="6"/>
        <v>477.00640000000004</v>
      </c>
      <c r="G72" s="25">
        <v>2619.29</v>
      </c>
      <c r="H72" s="26">
        <f t="shared" si="7"/>
        <v>681.0154</v>
      </c>
      <c r="I72" s="27">
        <v>345.02</v>
      </c>
      <c r="J72" s="27">
        <v>439.63</v>
      </c>
    </row>
    <row r="73" spans="1:10" s="1" customFormat="1" ht="20.25" customHeight="1">
      <c r="A73" s="23" t="s">
        <v>124</v>
      </c>
      <c r="B73" s="24">
        <f t="shared" si="4"/>
        <v>43166</v>
      </c>
      <c r="C73" s="24" t="s">
        <v>23</v>
      </c>
      <c r="D73" s="14">
        <f t="shared" si="5"/>
        <v>43166</v>
      </c>
      <c r="E73" s="25">
        <v>1957.29</v>
      </c>
      <c r="F73" s="26">
        <f t="shared" si="6"/>
        <v>508.8954</v>
      </c>
      <c r="G73" s="25">
        <v>2820.88</v>
      </c>
      <c r="H73" s="26">
        <f t="shared" si="7"/>
        <v>733.42880000000002</v>
      </c>
      <c r="I73" s="27">
        <v>360.8</v>
      </c>
      <c r="J73" s="27">
        <v>502.79</v>
      </c>
    </row>
    <row r="74" spans="1:10" s="1" customFormat="1" ht="20.25" customHeight="1">
      <c r="A74" s="23" t="s">
        <v>125</v>
      </c>
      <c r="B74" s="24">
        <f t="shared" si="4"/>
        <v>43167</v>
      </c>
      <c r="C74" s="24" t="s">
        <v>23</v>
      </c>
      <c r="D74" s="14">
        <f t="shared" si="5"/>
        <v>43167</v>
      </c>
      <c r="E74" s="25">
        <v>2083.1</v>
      </c>
      <c r="F74" s="26">
        <f t="shared" si="6"/>
        <v>541.60599999999999</v>
      </c>
      <c r="G74" s="25">
        <v>3000.42</v>
      </c>
      <c r="H74" s="26">
        <f t="shared" si="7"/>
        <v>780.1092000000001</v>
      </c>
      <c r="I74" s="27">
        <v>411.94</v>
      </c>
      <c r="J74" s="27">
        <v>505.38</v>
      </c>
    </row>
    <row r="75" spans="1:10" s="1" customFormat="1" ht="20.25" customHeight="1">
      <c r="A75" s="23" t="s">
        <v>126</v>
      </c>
      <c r="B75" s="24">
        <f t="shared" si="4"/>
        <v>43168</v>
      </c>
      <c r="C75" s="24" t="s">
        <v>23</v>
      </c>
      <c r="D75" s="14">
        <f t="shared" si="5"/>
        <v>43168</v>
      </c>
      <c r="E75" s="25">
        <v>2175.9899999999998</v>
      </c>
      <c r="F75" s="26">
        <f t="shared" si="6"/>
        <v>565.75739999999996</v>
      </c>
      <c r="G75" s="25">
        <v>3096.25</v>
      </c>
      <c r="H75" s="26">
        <f t="shared" si="7"/>
        <v>805.02499999999998</v>
      </c>
      <c r="I75" s="27">
        <v>417.75</v>
      </c>
      <c r="J75" s="27">
        <v>502.51</v>
      </c>
    </row>
    <row r="76" spans="1:10" s="1" customFormat="1" ht="20.25" customHeight="1">
      <c r="A76" s="23" t="s">
        <v>127</v>
      </c>
      <c r="B76" s="24">
        <f t="shared" si="4"/>
        <v>43169</v>
      </c>
      <c r="C76" s="24" t="s">
        <v>23</v>
      </c>
      <c r="D76" s="14">
        <f t="shared" si="5"/>
        <v>43169</v>
      </c>
      <c r="E76" s="25">
        <v>2781.1</v>
      </c>
      <c r="F76" s="26">
        <f t="shared" si="6"/>
        <v>723.08600000000001</v>
      </c>
      <c r="G76" s="25">
        <v>4022.61</v>
      </c>
      <c r="H76" s="26">
        <f t="shared" si="7"/>
        <v>1045.8786</v>
      </c>
      <c r="I76" s="27">
        <v>517.5</v>
      </c>
      <c r="J76" s="27">
        <v>724.01</v>
      </c>
    </row>
    <row r="77" spans="1:10" s="1" customFormat="1" ht="20.25" customHeight="1">
      <c r="A77" s="23" t="s">
        <v>128</v>
      </c>
      <c r="B77" s="24">
        <f t="shared" si="4"/>
        <v>43170</v>
      </c>
      <c r="C77" s="45" t="s">
        <v>24</v>
      </c>
      <c r="D77" s="14">
        <f t="shared" si="5"/>
        <v>43170</v>
      </c>
      <c r="E77" s="25">
        <v>2873.67</v>
      </c>
      <c r="F77" s="26">
        <f t="shared" si="6"/>
        <v>747.15420000000006</v>
      </c>
      <c r="G77" s="25">
        <v>4304.7299999999996</v>
      </c>
      <c r="H77" s="26">
        <f t="shared" si="7"/>
        <v>1119.2297999999998</v>
      </c>
      <c r="I77" s="27">
        <v>663.86</v>
      </c>
      <c r="J77" s="27">
        <v>767.2</v>
      </c>
    </row>
    <row r="78" spans="1:10" s="1" customFormat="1" ht="20.25" customHeight="1">
      <c r="A78" s="23" t="s">
        <v>129</v>
      </c>
      <c r="B78" s="24">
        <f t="shared" si="4"/>
        <v>43171</v>
      </c>
      <c r="C78" s="24" t="s">
        <v>23</v>
      </c>
      <c r="D78" s="14">
        <f t="shared" si="5"/>
        <v>43171</v>
      </c>
      <c r="E78" s="25">
        <v>1753.89</v>
      </c>
      <c r="F78" s="26">
        <f t="shared" si="6"/>
        <v>456.01140000000004</v>
      </c>
      <c r="G78" s="25">
        <v>2513.36</v>
      </c>
      <c r="H78" s="26">
        <f t="shared" si="7"/>
        <v>653.47360000000003</v>
      </c>
      <c r="I78" s="27">
        <v>313.81</v>
      </c>
      <c r="J78" s="27">
        <v>445.66</v>
      </c>
    </row>
    <row r="79" spans="1:10" s="1" customFormat="1" ht="20.25" customHeight="1">
      <c r="A79" s="23" t="s">
        <v>130</v>
      </c>
      <c r="B79" s="24">
        <f t="shared" si="4"/>
        <v>43172</v>
      </c>
      <c r="C79" s="24" t="s">
        <v>23</v>
      </c>
      <c r="D79" s="14">
        <f t="shared" si="5"/>
        <v>43172</v>
      </c>
      <c r="E79" s="25">
        <v>1966.78</v>
      </c>
      <c r="F79" s="26">
        <f t="shared" si="6"/>
        <v>511.36279999999999</v>
      </c>
      <c r="G79" s="25">
        <v>2840.93</v>
      </c>
      <c r="H79" s="26">
        <f t="shared" si="7"/>
        <v>738.64179999999999</v>
      </c>
      <c r="I79" s="27">
        <v>350.43</v>
      </c>
      <c r="J79" s="27">
        <v>523.72</v>
      </c>
    </row>
    <row r="80" spans="1:10" s="1" customFormat="1" ht="20.25" customHeight="1">
      <c r="A80" s="23" t="s">
        <v>131</v>
      </c>
      <c r="B80" s="24">
        <f t="shared" si="4"/>
        <v>43173</v>
      </c>
      <c r="C80" s="24" t="s">
        <v>23</v>
      </c>
      <c r="D80" s="14">
        <f t="shared" si="5"/>
        <v>43173</v>
      </c>
      <c r="E80" s="25">
        <v>1672.88</v>
      </c>
      <c r="F80" s="26">
        <f t="shared" si="6"/>
        <v>434.94880000000006</v>
      </c>
      <c r="G80" s="25">
        <v>2407.96</v>
      </c>
      <c r="H80" s="26">
        <f t="shared" si="7"/>
        <v>626.06960000000004</v>
      </c>
      <c r="I80" s="27">
        <v>306.12</v>
      </c>
      <c r="J80" s="27">
        <v>428.96</v>
      </c>
    </row>
    <row r="81" spans="1:10" s="1" customFormat="1" ht="20.25" customHeight="1">
      <c r="A81" s="23" t="s">
        <v>132</v>
      </c>
      <c r="B81" s="24">
        <f t="shared" si="4"/>
        <v>43174</v>
      </c>
      <c r="C81" s="24" t="s">
        <v>23</v>
      </c>
      <c r="D81" s="14">
        <f t="shared" si="5"/>
        <v>43174</v>
      </c>
      <c r="E81" s="25">
        <v>1843.19</v>
      </c>
      <c r="F81" s="26">
        <f t="shared" si="6"/>
        <v>479.22940000000006</v>
      </c>
      <c r="G81" s="25">
        <v>2690.64</v>
      </c>
      <c r="H81" s="26">
        <f t="shared" si="7"/>
        <v>699.56640000000004</v>
      </c>
      <c r="I81" s="27">
        <v>343.96</v>
      </c>
      <c r="J81" s="27">
        <v>503.49</v>
      </c>
    </row>
    <row r="82" spans="1:10" s="1" customFormat="1" ht="20.25" customHeight="1">
      <c r="A82" s="23" t="s">
        <v>133</v>
      </c>
      <c r="B82" s="24">
        <f t="shared" si="4"/>
        <v>43175</v>
      </c>
      <c r="C82" s="24" t="s">
        <v>23</v>
      </c>
      <c r="D82" s="14">
        <f t="shared" si="5"/>
        <v>43175</v>
      </c>
      <c r="E82" s="25">
        <v>2229.4499999999998</v>
      </c>
      <c r="F82" s="26">
        <f t="shared" si="6"/>
        <v>579.65699999999993</v>
      </c>
      <c r="G82" s="25">
        <v>3254.54</v>
      </c>
      <c r="H82" s="26">
        <f t="shared" si="7"/>
        <v>846.18039999999996</v>
      </c>
      <c r="I82" s="27">
        <v>405.22</v>
      </c>
      <c r="J82" s="27">
        <v>619.87</v>
      </c>
    </row>
    <row r="83" spans="1:10" s="1" customFormat="1" ht="20.25" customHeight="1">
      <c r="A83" s="23" t="s">
        <v>134</v>
      </c>
      <c r="B83" s="24">
        <f t="shared" si="4"/>
        <v>43176</v>
      </c>
      <c r="C83" s="24" t="s">
        <v>23</v>
      </c>
      <c r="D83" s="14">
        <f t="shared" si="5"/>
        <v>43176</v>
      </c>
      <c r="E83" s="25">
        <v>2674.75</v>
      </c>
      <c r="F83" s="26">
        <f t="shared" si="6"/>
        <v>695.43500000000006</v>
      </c>
      <c r="G83" s="25">
        <v>3825.54</v>
      </c>
      <c r="H83" s="26">
        <f t="shared" si="7"/>
        <v>994.6404</v>
      </c>
      <c r="I83" s="27">
        <v>452.47</v>
      </c>
      <c r="J83" s="27">
        <v>698.32</v>
      </c>
    </row>
    <row r="84" spans="1:10" s="1" customFormat="1" ht="20.25" customHeight="1">
      <c r="A84" s="23" t="s">
        <v>135</v>
      </c>
      <c r="B84" s="24">
        <f t="shared" si="4"/>
        <v>43177</v>
      </c>
      <c r="C84" s="45" t="s">
        <v>24</v>
      </c>
      <c r="D84" s="14">
        <f t="shared" si="5"/>
        <v>43177</v>
      </c>
      <c r="E84" s="25">
        <v>1482.25</v>
      </c>
      <c r="F84" s="26">
        <f t="shared" si="6"/>
        <v>385.38499999999999</v>
      </c>
      <c r="G84" s="25">
        <v>2196.4499999999998</v>
      </c>
      <c r="H84" s="26">
        <f t="shared" si="7"/>
        <v>571.077</v>
      </c>
      <c r="I84" s="27">
        <v>316.97000000000003</v>
      </c>
      <c r="J84" s="27">
        <v>397.23</v>
      </c>
    </row>
    <row r="85" spans="1:10" s="1" customFormat="1" ht="20.25" customHeight="1">
      <c r="A85" s="23" t="s">
        <v>136</v>
      </c>
      <c r="B85" s="24">
        <f t="shared" si="4"/>
        <v>43178</v>
      </c>
      <c r="C85" s="24" t="s">
        <v>23</v>
      </c>
      <c r="D85" s="14">
        <f t="shared" si="5"/>
        <v>43178</v>
      </c>
      <c r="E85" s="25">
        <v>2077.63</v>
      </c>
      <c r="F85" s="26">
        <f t="shared" si="6"/>
        <v>540.18380000000002</v>
      </c>
      <c r="G85" s="25">
        <v>2995.92</v>
      </c>
      <c r="H85" s="26">
        <f t="shared" si="7"/>
        <v>778.93920000000003</v>
      </c>
      <c r="I85" s="27">
        <v>361.06</v>
      </c>
      <c r="J85" s="27">
        <v>557.23</v>
      </c>
    </row>
    <row r="86" spans="1:10" s="1" customFormat="1" ht="20.25" customHeight="1">
      <c r="A86" s="23" t="s">
        <v>137</v>
      </c>
      <c r="B86" s="24">
        <f t="shared" si="4"/>
        <v>43179</v>
      </c>
      <c r="C86" s="24" t="s">
        <v>23</v>
      </c>
      <c r="D86" s="14">
        <f t="shared" si="5"/>
        <v>43179</v>
      </c>
      <c r="E86" s="25">
        <v>2123.9499999999998</v>
      </c>
      <c r="F86" s="26">
        <f t="shared" si="6"/>
        <v>552.22699999999998</v>
      </c>
      <c r="G86" s="25">
        <v>3056.16</v>
      </c>
      <c r="H86" s="26">
        <f t="shared" si="7"/>
        <v>794.60159999999996</v>
      </c>
      <c r="I86" s="27">
        <v>392.57</v>
      </c>
      <c r="J86" s="27">
        <v>539.64</v>
      </c>
    </row>
    <row r="87" spans="1:10" s="1" customFormat="1" ht="20.25" customHeight="1">
      <c r="A87" s="23" t="s">
        <v>138</v>
      </c>
      <c r="B87" s="24">
        <f t="shared" si="4"/>
        <v>43180</v>
      </c>
      <c r="C87" s="24" t="s">
        <v>23</v>
      </c>
      <c r="D87" s="14">
        <f t="shared" si="5"/>
        <v>43180</v>
      </c>
      <c r="E87" s="25">
        <v>2083.35</v>
      </c>
      <c r="F87" s="26">
        <f t="shared" si="6"/>
        <v>541.67100000000005</v>
      </c>
      <c r="G87" s="25">
        <v>3049.4</v>
      </c>
      <c r="H87" s="26">
        <f t="shared" si="7"/>
        <v>792.84400000000005</v>
      </c>
      <c r="I87" s="27">
        <v>392.63</v>
      </c>
      <c r="J87" s="27">
        <v>573.41999999999996</v>
      </c>
    </row>
    <row r="88" spans="1:10" s="1" customFormat="1" ht="20.25" customHeight="1">
      <c r="A88" s="23" t="s">
        <v>139</v>
      </c>
      <c r="B88" s="24">
        <f t="shared" si="4"/>
        <v>43181</v>
      </c>
      <c r="C88" s="24" t="s">
        <v>23</v>
      </c>
      <c r="D88" s="14">
        <f t="shared" si="5"/>
        <v>43181</v>
      </c>
      <c r="E88" s="25">
        <v>1949.37</v>
      </c>
      <c r="F88" s="26">
        <f t="shared" si="6"/>
        <v>506.83619999999996</v>
      </c>
      <c r="G88" s="25">
        <v>2750.17</v>
      </c>
      <c r="H88" s="26">
        <f t="shared" si="7"/>
        <v>715.04420000000005</v>
      </c>
      <c r="I88" s="27">
        <v>338.77</v>
      </c>
      <c r="J88" s="27">
        <v>462.03</v>
      </c>
    </row>
    <row r="89" spans="1:10" s="1" customFormat="1" ht="20.25" customHeight="1">
      <c r="A89" s="23" t="s">
        <v>140</v>
      </c>
      <c r="B89" s="24">
        <f t="shared" si="4"/>
        <v>43182</v>
      </c>
      <c r="C89" s="24" t="s">
        <v>23</v>
      </c>
      <c r="D89" s="14">
        <f t="shared" si="5"/>
        <v>43182</v>
      </c>
      <c r="E89" s="25">
        <v>2382.71</v>
      </c>
      <c r="F89" s="26">
        <f t="shared" si="6"/>
        <v>619.50459999999998</v>
      </c>
      <c r="G89" s="25">
        <v>3447.65</v>
      </c>
      <c r="H89" s="26">
        <f t="shared" si="7"/>
        <v>896.38900000000001</v>
      </c>
      <c r="I89" s="27">
        <v>459.3</v>
      </c>
      <c r="J89" s="27">
        <v>605.64</v>
      </c>
    </row>
    <row r="90" spans="1:10" s="1" customFormat="1" ht="20.25" customHeight="1">
      <c r="A90" s="23" t="s">
        <v>141</v>
      </c>
      <c r="B90" s="24">
        <f t="shared" si="4"/>
        <v>43183</v>
      </c>
      <c r="C90" s="24" t="s">
        <v>23</v>
      </c>
      <c r="D90" s="14">
        <f t="shared" si="5"/>
        <v>43183</v>
      </c>
      <c r="E90" s="25">
        <v>2587.33</v>
      </c>
      <c r="F90" s="26">
        <f t="shared" si="6"/>
        <v>672.70579999999995</v>
      </c>
      <c r="G90" s="25">
        <v>3756.3</v>
      </c>
      <c r="H90" s="26">
        <f t="shared" si="7"/>
        <v>976.63800000000003</v>
      </c>
      <c r="I90" s="27">
        <v>486.41</v>
      </c>
      <c r="J90" s="27">
        <v>682.56</v>
      </c>
    </row>
    <row r="91" spans="1:10" s="1" customFormat="1" ht="20.25" customHeight="1">
      <c r="A91" s="23" t="s">
        <v>142</v>
      </c>
      <c r="B91" s="24">
        <f t="shared" si="4"/>
        <v>43184</v>
      </c>
      <c r="C91" s="24" t="s">
        <v>23</v>
      </c>
      <c r="D91" s="14">
        <f t="shared" si="5"/>
        <v>43184</v>
      </c>
      <c r="E91" s="25">
        <v>949.74</v>
      </c>
      <c r="F91" s="26">
        <f t="shared" si="6"/>
        <v>246.9324</v>
      </c>
      <c r="G91" s="25">
        <v>1397.6</v>
      </c>
      <c r="H91" s="26">
        <f t="shared" si="7"/>
        <v>363.37599999999998</v>
      </c>
      <c r="I91" s="27">
        <v>213.55</v>
      </c>
      <c r="J91" s="27">
        <v>234.31</v>
      </c>
    </row>
    <row r="92" spans="1:10" s="1" customFormat="1" ht="20.25" customHeight="1">
      <c r="A92" s="23" t="s">
        <v>143</v>
      </c>
      <c r="B92" s="24">
        <f t="shared" si="4"/>
        <v>43185</v>
      </c>
      <c r="C92" s="24" t="s">
        <v>23</v>
      </c>
      <c r="D92" s="14">
        <f t="shared" si="5"/>
        <v>43185</v>
      </c>
      <c r="E92" s="25">
        <v>2129.86</v>
      </c>
      <c r="F92" s="26">
        <f t="shared" si="6"/>
        <v>553.7636</v>
      </c>
      <c r="G92" s="25">
        <v>3030.32</v>
      </c>
      <c r="H92" s="26">
        <f t="shared" si="7"/>
        <v>787.8832000000001</v>
      </c>
      <c r="I92" s="27">
        <v>373.33</v>
      </c>
      <c r="J92" s="27">
        <v>527.13</v>
      </c>
    </row>
    <row r="93" spans="1:10" s="1" customFormat="1" ht="20.25" customHeight="1">
      <c r="A93" s="23" t="s">
        <v>144</v>
      </c>
      <c r="B93" s="24">
        <f t="shared" si="4"/>
        <v>43186</v>
      </c>
      <c r="C93" s="24" t="s">
        <v>23</v>
      </c>
      <c r="D93" s="14">
        <f t="shared" si="5"/>
        <v>43186</v>
      </c>
      <c r="E93" s="25">
        <v>2439.08</v>
      </c>
      <c r="F93" s="26">
        <f t="shared" si="6"/>
        <v>634.16079999999999</v>
      </c>
      <c r="G93" s="25">
        <v>3507.32</v>
      </c>
      <c r="H93" s="26">
        <f t="shared" si="7"/>
        <v>911.90320000000008</v>
      </c>
      <c r="I93" s="27">
        <v>436.87</v>
      </c>
      <c r="J93" s="27">
        <v>631.37</v>
      </c>
    </row>
    <row r="94" spans="1:10" s="1" customFormat="1" ht="20.25" customHeight="1">
      <c r="A94" s="23" t="s">
        <v>145</v>
      </c>
      <c r="B94" s="24">
        <f t="shared" si="4"/>
        <v>43187</v>
      </c>
      <c r="C94" s="24" t="s">
        <v>23</v>
      </c>
      <c r="D94" s="14">
        <f t="shared" si="5"/>
        <v>43187</v>
      </c>
      <c r="E94" s="25">
        <v>2505.3000000000002</v>
      </c>
      <c r="F94" s="26">
        <f t="shared" si="6"/>
        <v>651.37800000000004</v>
      </c>
      <c r="G94" s="25">
        <v>3576.26</v>
      </c>
      <c r="H94" s="26">
        <f t="shared" si="7"/>
        <v>929.82760000000007</v>
      </c>
      <c r="I94" s="27">
        <v>449.42</v>
      </c>
      <c r="J94" s="27">
        <v>621.54</v>
      </c>
    </row>
    <row r="95" spans="1:10" s="1" customFormat="1" ht="20.25" customHeight="1">
      <c r="A95" s="23" t="s">
        <v>146</v>
      </c>
      <c r="B95" s="24">
        <f t="shared" si="4"/>
        <v>43188</v>
      </c>
      <c r="C95" s="24" t="s">
        <v>23</v>
      </c>
      <c r="D95" s="14">
        <f t="shared" si="5"/>
        <v>43188</v>
      </c>
      <c r="E95" s="25">
        <v>3629.22</v>
      </c>
      <c r="F95" s="26">
        <f t="shared" si="6"/>
        <v>943.59719999999993</v>
      </c>
      <c r="G95" s="25">
        <v>5273.42</v>
      </c>
      <c r="H95" s="26">
        <f t="shared" si="7"/>
        <v>1371.0892000000001</v>
      </c>
      <c r="I95" s="27">
        <v>694.12</v>
      </c>
      <c r="J95" s="27">
        <v>950.08</v>
      </c>
    </row>
    <row r="96" spans="1:10" s="1" customFormat="1" ht="20.25" customHeight="1">
      <c r="A96" s="23" t="s">
        <v>147</v>
      </c>
      <c r="B96" s="24">
        <f t="shared" si="4"/>
        <v>43189</v>
      </c>
      <c r="C96" s="24" t="s">
        <v>23</v>
      </c>
      <c r="D96" s="14">
        <f t="shared" si="5"/>
        <v>43189</v>
      </c>
      <c r="E96" s="25">
        <v>3690.63</v>
      </c>
      <c r="F96" s="26">
        <f t="shared" si="6"/>
        <v>959.56380000000001</v>
      </c>
      <c r="G96" s="25">
        <v>5353.31</v>
      </c>
      <c r="H96" s="26">
        <f t="shared" si="7"/>
        <v>1391.8606000000002</v>
      </c>
      <c r="I96" s="27">
        <v>678.08</v>
      </c>
      <c r="J96" s="27">
        <v>984.6</v>
      </c>
    </row>
    <row r="97" spans="1:10" s="1" customFormat="1" ht="20.25" customHeight="1">
      <c r="A97" s="23" t="s">
        <v>148</v>
      </c>
      <c r="B97" s="24">
        <f t="shared" si="4"/>
        <v>43190</v>
      </c>
      <c r="C97" s="24" t="s">
        <v>23</v>
      </c>
      <c r="D97" s="14">
        <f t="shared" si="5"/>
        <v>43190</v>
      </c>
      <c r="E97" s="25">
        <v>3769.29</v>
      </c>
      <c r="F97" s="26">
        <f t="shared" si="6"/>
        <v>980.0154</v>
      </c>
      <c r="G97" s="25">
        <v>5340.24</v>
      </c>
      <c r="H97" s="26">
        <f t="shared" si="7"/>
        <v>1388.4623999999999</v>
      </c>
      <c r="I97" s="27">
        <v>673.78</v>
      </c>
      <c r="J97" s="27">
        <v>897.17</v>
      </c>
    </row>
    <row r="98" spans="1:10" s="1" customFormat="1" ht="20.25" customHeight="1">
      <c r="A98" s="23" t="s">
        <v>149</v>
      </c>
      <c r="B98" s="24">
        <f t="shared" si="4"/>
        <v>43193</v>
      </c>
      <c r="C98" s="24" t="s">
        <v>23</v>
      </c>
      <c r="D98" s="14">
        <f t="shared" si="5"/>
        <v>43193</v>
      </c>
      <c r="E98" s="25">
        <v>2123.69</v>
      </c>
      <c r="F98" s="26">
        <f t="shared" si="6"/>
        <v>552.15940000000001</v>
      </c>
      <c r="G98" s="25">
        <v>2968.66</v>
      </c>
      <c r="H98" s="26">
        <f t="shared" si="7"/>
        <v>771.85159999999996</v>
      </c>
      <c r="I98" s="27">
        <v>424.76</v>
      </c>
      <c r="J98" s="27">
        <v>420.21</v>
      </c>
    </row>
    <row r="99" spans="1:10" s="1" customFormat="1" ht="20.25" customHeight="1">
      <c r="A99" s="23" t="s">
        <v>150</v>
      </c>
      <c r="B99" s="24">
        <f t="shared" si="4"/>
        <v>43194</v>
      </c>
      <c r="C99" s="24" t="s">
        <v>23</v>
      </c>
      <c r="D99" s="14">
        <f t="shared" si="5"/>
        <v>43194</v>
      </c>
      <c r="E99" s="25">
        <v>2011.55</v>
      </c>
      <c r="F99" s="26">
        <f t="shared" si="6"/>
        <v>523.00300000000004</v>
      </c>
      <c r="G99" s="25">
        <v>2909.58</v>
      </c>
      <c r="H99" s="26">
        <f t="shared" si="7"/>
        <v>756.49080000000004</v>
      </c>
      <c r="I99" s="27">
        <v>400.87</v>
      </c>
      <c r="J99" s="27">
        <v>497.16</v>
      </c>
    </row>
    <row r="100" spans="1:10" s="1" customFormat="1" ht="20.25" customHeight="1">
      <c r="A100" s="23" t="s">
        <v>151</v>
      </c>
      <c r="B100" s="24">
        <f t="shared" si="4"/>
        <v>43195</v>
      </c>
      <c r="C100" s="24" t="s">
        <v>23</v>
      </c>
      <c r="D100" s="14">
        <f t="shared" si="5"/>
        <v>43195</v>
      </c>
      <c r="E100" s="25">
        <v>1968.16</v>
      </c>
      <c r="F100" s="26">
        <f t="shared" si="6"/>
        <v>511.72160000000002</v>
      </c>
      <c r="G100" s="25">
        <v>2736.23</v>
      </c>
      <c r="H100" s="26">
        <f t="shared" si="7"/>
        <v>711.41980000000001</v>
      </c>
      <c r="I100" s="27">
        <v>356.65</v>
      </c>
      <c r="J100" s="27">
        <v>411.42</v>
      </c>
    </row>
    <row r="101" spans="1:10" s="1" customFormat="1" ht="20.25" customHeight="1">
      <c r="A101" s="23" t="s">
        <v>152</v>
      </c>
      <c r="B101" s="24">
        <f t="shared" si="4"/>
        <v>43196</v>
      </c>
      <c r="C101" s="24" t="s">
        <v>23</v>
      </c>
      <c r="D101" s="14">
        <f t="shared" si="5"/>
        <v>43196</v>
      </c>
      <c r="E101" s="25">
        <v>2183.61</v>
      </c>
      <c r="F101" s="26">
        <f t="shared" si="6"/>
        <v>567.73860000000002</v>
      </c>
      <c r="G101" s="25">
        <v>3116.66</v>
      </c>
      <c r="H101" s="26">
        <f t="shared" si="7"/>
        <v>810.33159999999998</v>
      </c>
      <c r="I101" s="27">
        <v>423.58</v>
      </c>
      <c r="J101" s="27">
        <v>509.47</v>
      </c>
    </row>
    <row r="102" spans="1:10" s="1" customFormat="1" ht="20.25" customHeight="1">
      <c r="A102" s="23" t="s">
        <v>153</v>
      </c>
      <c r="B102" s="24">
        <f t="shared" si="4"/>
        <v>43197</v>
      </c>
      <c r="C102" s="24" t="s">
        <v>23</v>
      </c>
      <c r="D102" s="14">
        <f t="shared" si="5"/>
        <v>43197</v>
      </c>
      <c r="E102" s="25">
        <v>2677.37</v>
      </c>
      <c r="F102" s="26">
        <f t="shared" si="6"/>
        <v>696.11620000000005</v>
      </c>
      <c r="G102" s="25">
        <v>3834.9</v>
      </c>
      <c r="H102" s="26">
        <f t="shared" si="7"/>
        <v>997.07400000000007</v>
      </c>
      <c r="I102" s="27">
        <v>467.35</v>
      </c>
      <c r="J102" s="27">
        <v>690.18</v>
      </c>
    </row>
    <row r="103" spans="1:10" s="1" customFormat="1" ht="20.25" customHeight="1">
      <c r="A103" s="23" t="s">
        <v>154</v>
      </c>
      <c r="B103" s="24">
        <f t="shared" si="4"/>
        <v>43198</v>
      </c>
      <c r="C103" s="45" t="s">
        <v>24</v>
      </c>
      <c r="D103" s="14">
        <f t="shared" si="5"/>
        <v>43198</v>
      </c>
      <c r="E103" s="25">
        <v>1722.98</v>
      </c>
      <c r="F103" s="26">
        <f t="shared" si="6"/>
        <v>447.97480000000002</v>
      </c>
      <c r="G103" s="25">
        <v>2540.19</v>
      </c>
      <c r="H103" s="26">
        <f t="shared" si="7"/>
        <v>660.44940000000008</v>
      </c>
      <c r="I103" s="27">
        <v>380.46</v>
      </c>
      <c r="J103" s="27">
        <v>436.75</v>
      </c>
    </row>
    <row r="104" spans="1:10" s="1" customFormat="1" ht="20.25" customHeight="1">
      <c r="A104" s="23" t="s">
        <v>155</v>
      </c>
      <c r="B104" s="24">
        <f t="shared" si="4"/>
        <v>43199</v>
      </c>
      <c r="C104" s="24" t="s">
        <v>23</v>
      </c>
      <c r="D104" s="14">
        <f t="shared" si="5"/>
        <v>43199</v>
      </c>
      <c r="E104" s="25">
        <v>2055.83</v>
      </c>
      <c r="F104" s="26">
        <f t="shared" si="6"/>
        <v>534.51580000000001</v>
      </c>
      <c r="G104" s="25">
        <v>2957.19</v>
      </c>
      <c r="H104" s="26">
        <f t="shared" si="7"/>
        <v>768.86940000000004</v>
      </c>
      <c r="I104" s="27">
        <v>373.24</v>
      </c>
      <c r="J104" s="27">
        <v>528.12</v>
      </c>
    </row>
    <row r="105" spans="1:10" s="1" customFormat="1" ht="20.25" customHeight="1">
      <c r="A105" s="23" t="s">
        <v>156</v>
      </c>
      <c r="B105" s="24">
        <f t="shared" si="4"/>
        <v>43200</v>
      </c>
      <c r="C105" s="24" t="s">
        <v>23</v>
      </c>
      <c r="D105" s="14">
        <f t="shared" si="5"/>
        <v>43200</v>
      </c>
      <c r="E105" s="25">
        <v>2283.48</v>
      </c>
      <c r="F105" s="26">
        <f t="shared" si="6"/>
        <v>593.70479999999998</v>
      </c>
      <c r="G105" s="25">
        <v>3274.03</v>
      </c>
      <c r="H105" s="26">
        <f t="shared" si="7"/>
        <v>851.2478000000001</v>
      </c>
      <c r="I105" s="27">
        <v>432.55</v>
      </c>
      <c r="J105" s="27">
        <v>558</v>
      </c>
    </row>
    <row r="106" spans="1:10" s="1" customFormat="1" ht="20.25" customHeight="1">
      <c r="A106" s="23" t="s">
        <v>157</v>
      </c>
      <c r="B106" s="24">
        <f t="shared" si="4"/>
        <v>43201</v>
      </c>
      <c r="C106" s="24" t="s">
        <v>23</v>
      </c>
      <c r="D106" s="14">
        <f t="shared" si="5"/>
        <v>43201</v>
      </c>
      <c r="E106" s="25">
        <v>2032.95</v>
      </c>
      <c r="F106" s="26">
        <f t="shared" si="6"/>
        <v>528.56700000000001</v>
      </c>
      <c r="G106" s="25">
        <v>2950.7</v>
      </c>
      <c r="H106" s="26">
        <f t="shared" si="7"/>
        <v>767.18200000000002</v>
      </c>
      <c r="I106" s="27">
        <v>393.85</v>
      </c>
      <c r="J106" s="27">
        <v>523.9</v>
      </c>
    </row>
    <row r="107" spans="1:10" s="1" customFormat="1" ht="20.25" customHeight="1">
      <c r="A107" s="23" t="s">
        <v>158</v>
      </c>
      <c r="B107" s="24">
        <f t="shared" si="4"/>
        <v>43202</v>
      </c>
      <c r="C107" s="24" t="s">
        <v>23</v>
      </c>
      <c r="D107" s="14">
        <f t="shared" si="5"/>
        <v>43202</v>
      </c>
      <c r="E107" s="25">
        <v>2169.3200000000002</v>
      </c>
      <c r="F107" s="26">
        <f t="shared" si="6"/>
        <v>564.02320000000009</v>
      </c>
      <c r="G107" s="25">
        <v>3141.08</v>
      </c>
      <c r="H107" s="26">
        <f t="shared" si="7"/>
        <v>816.68079999999998</v>
      </c>
      <c r="I107" s="27">
        <v>401.66</v>
      </c>
      <c r="J107" s="27">
        <v>570.1</v>
      </c>
    </row>
    <row r="108" spans="1:10" s="1" customFormat="1" ht="20.25" customHeight="1">
      <c r="A108" s="23" t="s">
        <v>159</v>
      </c>
      <c r="B108" s="24">
        <f t="shared" si="4"/>
        <v>43203</v>
      </c>
      <c r="C108" s="24" t="s">
        <v>23</v>
      </c>
      <c r="D108" s="14">
        <f t="shared" si="5"/>
        <v>43203</v>
      </c>
      <c r="E108" s="25">
        <v>2550.92</v>
      </c>
      <c r="F108" s="26">
        <f t="shared" si="6"/>
        <v>663.2392000000001</v>
      </c>
      <c r="G108" s="25">
        <v>3711.75</v>
      </c>
      <c r="H108" s="26">
        <f t="shared" si="7"/>
        <v>965.05500000000006</v>
      </c>
      <c r="I108" s="27">
        <v>488.61</v>
      </c>
      <c r="J108" s="27">
        <v>672.22</v>
      </c>
    </row>
    <row r="109" spans="1:10" s="1" customFormat="1" ht="20.25" customHeight="1">
      <c r="A109" s="23" t="s">
        <v>160</v>
      </c>
      <c r="B109" s="24">
        <f t="shared" si="4"/>
        <v>43204</v>
      </c>
      <c r="C109" s="24" t="s">
        <v>23</v>
      </c>
      <c r="D109" s="14">
        <f t="shared" si="5"/>
        <v>43204</v>
      </c>
      <c r="E109" s="25">
        <v>2833.32</v>
      </c>
      <c r="F109" s="26">
        <f t="shared" si="6"/>
        <v>736.66320000000007</v>
      </c>
      <c r="G109" s="25">
        <v>4035.74</v>
      </c>
      <c r="H109" s="26">
        <f t="shared" si="7"/>
        <v>1049.2924</v>
      </c>
      <c r="I109" s="27">
        <v>494.99</v>
      </c>
      <c r="J109" s="27">
        <v>707.43</v>
      </c>
    </row>
    <row r="110" spans="1:10" s="1" customFormat="1" ht="20.25" customHeight="1">
      <c r="A110" s="23" t="s">
        <v>161</v>
      </c>
      <c r="B110" s="24">
        <f t="shared" si="4"/>
        <v>43205</v>
      </c>
      <c r="C110" s="45" t="s">
        <v>24</v>
      </c>
      <c r="D110" s="14">
        <f t="shared" si="5"/>
        <v>43205</v>
      </c>
      <c r="E110" s="25">
        <v>1961</v>
      </c>
      <c r="F110" s="26">
        <f t="shared" si="6"/>
        <v>509.86</v>
      </c>
      <c r="G110" s="25">
        <v>2891.27</v>
      </c>
      <c r="H110" s="26">
        <f t="shared" si="7"/>
        <v>751.73019999999997</v>
      </c>
      <c r="I110" s="27">
        <v>394.3</v>
      </c>
      <c r="J110" s="27">
        <v>535.97</v>
      </c>
    </row>
    <row r="111" spans="1:10" s="1" customFormat="1" ht="20.25" customHeight="1">
      <c r="A111" s="23" t="s">
        <v>162</v>
      </c>
      <c r="B111" s="24">
        <f t="shared" si="4"/>
        <v>43206</v>
      </c>
      <c r="C111" s="24" t="s">
        <v>23</v>
      </c>
      <c r="D111" s="14">
        <f t="shared" si="5"/>
        <v>43206</v>
      </c>
      <c r="E111" s="25">
        <v>2197.41</v>
      </c>
      <c r="F111" s="26">
        <f t="shared" si="6"/>
        <v>571.32659999999998</v>
      </c>
      <c r="G111" s="25">
        <v>3179.02</v>
      </c>
      <c r="H111" s="26">
        <f t="shared" si="7"/>
        <v>826.54520000000002</v>
      </c>
      <c r="I111" s="27">
        <v>405.11</v>
      </c>
      <c r="J111" s="27">
        <v>576.5</v>
      </c>
    </row>
    <row r="112" spans="1:10" s="1" customFormat="1" ht="20.25" customHeight="1">
      <c r="A112" s="23" t="s">
        <v>163</v>
      </c>
      <c r="B112" s="24">
        <f t="shared" si="4"/>
        <v>43207</v>
      </c>
      <c r="C112" s="24" t="s">
        <v>23</v>
      </c>
      <c r="D112" s="14">
        <f t="shared" si="5"/>
        <v>43207</v>
      </c>
      <c r="E112" s="25">
        <v>1997.59</v>
      </c>
      <c r="F112" s="26">
        <f t="shared" si="6"/>
        <v>519.37339999999995</v>
      </c>
      <c r="G112" s="25">
        <v>2881.29</v>
      </c>
      <c r="H112" s="26">
        <f t="shared" si="7"/>
        <v>749.1354</v>
      </c>
      <c r="I112" s="27">
        <v>389.67</v>
      </c>
      <c r="J112" s="27">
        <v>494.03</v>
      </c>
    </row>
    <row r="113" spans="1:10" s="1" customFormat="1" ht="20.25" customHeight="1">
      <c r="A113" s="23" t="s">
        <v>164</v>
      </c>
      <c r="B113" s="24">
        <f t="shared" si="4"/>
        <v>43208</v>
      </c>
      <c r="C113" s="24" t="s">
        <v>23</v>
      </c>
      <c r="D113" s="14">
        <f t="shared" si="5"/>
        <v>43208</v>
      </c>
      <c r="E113" s="25">
        <v>2286.7199999999998</v>
      </c>
      <c r="F113" s="26">
        <f t="shared" si="6"/>
        <v>594.54719999999998</v>
      </c>
      <c r="G113" s="25">
        <v>3311.25</v>
      </c>
      <c r="H113" s="26">
        <f t="shared" si="7"/>
        <v>860.92500000000007</v>
      </c>
      <c r="I113" s="27">
        <v>445.38</v>
      </c>
      <c r="J113" s="27">
        <v>579.15</v>
      </c>
    </row>
    <row r="114" spans="1:10" s="1" customFormat="1" ht="20.25" customHeight="1">
      <c r="A114" s="23" t="s">
        <v>165</v>
      </c>
      <c r="B114" s="24">
        <f t="shared" si="4"/>
        <v>43209</v>
      </c>
      <c r="C114" s="24" t="s">
        <v>23</v>
      </c>
      <c r="D114" s="14">
        <f t="shared" si="5"/>
        <v>43209</v>
      </c>
      <c r="E114" s="25">
        <v>2075.3000000000002</v>
      </c>
      <c r="F114" s="26">
        <f t="shared" si="6"/>
        <v>539.57800000000009</v>
      </c>
      <c r="G114" s="25">
        <v>3017.22</v>
      </c>
      <c r="H114" s="26">
        <f t="shared" si="7"/>
        <v>784.47719999999993</v>
      </c>
      <c r="I114" s="27">
        <v>394.3</v>
      </c>
      <c r="J114" s="27">
        <v>547.62</v>
      </c>
    </row>
    <row r="115" spans="1:10" s="1" customFormat="1" ht="20.25" customHeight="1">
      <c r="A115" s="23" t="s">
        <v>166</v>
      </c>
      <c r="B115" s="24">
        <f t="shared" si="4"/>
        <v>43210</v>
      </c>
      <c r="C115" s="24" t="s">
        <v>23</v>
      </c>
      <c r="D115" s="14">
        <f t="shared" si="5"/>
        <v>43210</v>
      </c>
      <c r="E115" s="25">
        <v>2715.7</v>
      </c>
      <c r="F115" s="26">
        <f t="shared" si="6"/>
        <v>706.08199999999999</v>
      </c>
      <c r="G115" s="25">
        <v>3970.38</v>
      </c>
      <c r="H115" s="26">
        <f t="shared" si="7"/>
        <v>1032.2988</v>
      </c>
      <c r="I115" s="27">
        <v>535.44000000000005</v>
      </c>
      <c r="J115" s="27">
        <v>719.24</v>
      </c>
    </row>
    <row r="116" spans="1:10" s="1" customFormat="1" ht="20.25" customHeight="1">
      <c r="A116" s="23" t="s">
        <v>167</v>
      </c>
      <c r="B116" s="24">
        <f t="shared" si="4"/>
        <v>43211</v>
      </c>
      <c r="C116" s="24" t="s">
        <v>23</v>
      </c>
      <c r="D116" s="14">
        <f t="shared" si="5"/>
        <v>43211</v>
      </c>
      <c r="E116" s="25">
        <v>3363.06</v>
      </c>
      <c r="F116" s="26">
        <f t="shared" si="6"/>
        <v>874.39560000000006</v>
      </c>
      <c r="G116" s="25">
        <v>4816.6499999999996</v>
      </c>
      <c r="H116" s="26">
        <f t="shared" si="7"/>
        <v>1252.329</v>
      </c>
      <c r="I116" s="27">
        <v>642.36</v>
      </c>
      <c r="J116" s="27">
        <v>811.23</v>
      </c>
    </row>
    <row r="117" spans="1:10" s="1" customFormat="1" ht="20.25" customHeight="1">
      <c r="A117" s="23" t="s">
        <v>168</v>
      </c>
      <c r="B117" s="24">
        <f t="shared" si="4"/>
        <v>43212</v>
      </c>
      <c r="C117" s="45" t="s">
        <v>24</v>
      </c>
      <c r="D117" s="14">
        <f t="shared" si="5"/>
        <v>43212</v>
      </c>
      <c r="E117" s="25">
        <v>1992.81</v>
      </c>
      <c r="F117" s="26">
        <f t="shared" si="6"/>
        <v>518.13059999999996</v>
      </c>
      <c r="G117" s="25">
        <v>2994.49</v>
      </c>
      <c r="H117" s="26">
        <f t="shared" si="7"/>
        <v>778.56740000000002</v>
      </c>
      <c r="I117" s="27">
        <v>446.6</v>
      </c>
      <c r="J117" s="27">
        <v>555.08000000000004</v>
      </c>
    </row>
    <row r="118" spans="1:10" s="1" customFormat="1" ht="20.25" customHeight="1">
      <c r="A118" s="23" t="s">
        <v>169</v>
      </c>
      <c r="B118" s="24">
        <f t="shared" si="4"/>
        <v>43213</v>
      </c>
      <c r="C118" s="24" t="s">
        <v>23</v>
      </c>
      <c r="D118" s="14">
        <f t="shared" si="5"/>
        <v>43213</v>
      </c>
      <c r="E118" s="25">
        <v>2289.79</v>
      </c>
      <c r="F118" s="26">
        <f t="shared" si="6"/>
        <v>595.34540000000004</v>
      </c>
      <c r="G118" s="25">
        <v>3235.58</v>
      </c>
      <c r="H118" s="26">
        <f t="shared" si="7"/>
        <v>841.25080000000003</v>
      </c>
      <c r="I118" s="27">
        <v>415.31</v>
      </c>
      <c r="J118" s="27">
        <v>530.48</v>
      </c>
    </row>
    <row r="119" spans="1:10" s="1" customFormat="1" ht="20.25" customHeight="1">
      <c r="A119" s="23" t="s">
        <v>170</v>
      </c>
      <c r="B119" s="24">
        <f t="shared" si="4"/>
        <v>43214</v>
      </c>
      <c r="C119" s="24" t="s">
        <v>23</v>
      </c>
      <c r="D119" s="14">
        <f t="shared" si="5"/>
        <v>43214</v>
      </c>
      <c r="E119" s="25">
        <v>2068.6799999999998</v>
      </c>
      <c r="F119" s="26">
        <f t="shared" si="6"/>
        <v>537.85680000000002</v>
      </c>
      <c r="G119" s="25">
        <v>2937.94</v>
      </c>
      <c r="H119" s="26">
        <f t="shared" si="7"/>
        <v>763.86440000000005</v>
      </c>
      <c r="I119" s="27">
        <v>397.76</v>
      </c>
      <c r="J119" s="27">
        <v>471.5</v>
      </c>
    </row>
    <row r="120" spans="1:10" s="1" customFormat="1" ht="20.25" customHeight="1">
      <c r="A120" s="23" t="s">
        <v>171</v>
      </c>
      <c r="B120" s="24">
        <f t="shared" si="4"/>
        <v>43215</v>
      </c>
      <c r="C120" s="24" t="s">
        <v>23</v>
      </c>
      <c r="D120" s="14">
        <f t="shared" si="5"/>
        <v>43215</v>
      </c>
      <c r="E120" s="25">
        <v>2115.0500000000002</v>
      </c>
      <c r="F120" s="26">
        <f t="shared" si="6"/>
        <v>549.91300000000001</v>
      </c>
      <c r="G120" s="25">
        <v>2994.38</v>
      </c>
      <c r="H120" s="26">
        <f t="shared" si="7"/>
        <v>778.53880000000004</v>
      </c>
      <c r="I120" s="27">
        <v>393.94</v>
      </c>
      <c r="J120" s="27">
        <v>485.39</v>
      </c>
    </row>
    <row r="121" spans="1:10" s="1" customFormat="1" ht="20.25" customHeight="1">
      <c r="A121" s="23" t="s">
        <v>172</v>
      </c>
      <c r="B121" s="24">
        <f t="shared" si="4"/>
        <v>43216</v>
      </c>
      <c r="C121" s="24" t="s">
        <v>23</v>
      </c>
      <c r="D121" s="14">
        <f t="shared" si="5"/>
        <v>43216</v>
      </c>
      <c r="E121" s="25">
        <v>3767.15</v>
      </c>
      <c r="F121" s="26">
        <f t="shared" si="6"/>
        <v>979.45900000000006</v>
      </c>
      <c r="G121" s="25">
        <v>5400.46</v>
      </c>
      <c r="H121" s="26">
        <f t="shared" si="7"/>
        <v>1404.1196</v>
      </c>
      <c r="I121" s="27">
        <v>685.2</v>
      </c>
      <c r="J121" s="27">
        <v>948.11</v>
      </c>
    </row>
    <row r="122" spans="1:10" s="1" customFormat="1" ht="20.25" customHeight="1">
      <c r="A122" s="23" t="s">
        <v>173</v>
      </c>
      <c r="B122" s="24">
        <f t="shared" si="4"/>
        <v>43217</v>
      </c>
      <c r="C122" s="24" t="s">
        <v>23</v>
      </c>
      <c r="D122" s="14">
        <f t="shared" si="5"/>
        <v>43217</v>
      </c>
      <c r="E122" s="25">
        <v>2672.15</v>
      </c>
      <c r="F122" s="26">
        <f t="shared" si="6"/>
        <v>694.75900000000001</v>
      </c>
      <c r="G122" s="25">
        <v>3787.22</v>
      </c>
      <c r="H122" s="26">
        <f t="shared" si="7"/>
        <v>984.67719999999997</v>
      </c>
      <c r="I122" s="27">
        <v>476.32</v>
      </c>
      <c r="J122" s="27">
        <v>638.75</v>
      </c>
    </row>
    <row r="123" spans="1:10" s="1" customFormat="1" ht="20.25" customHeight="1">
      <c r="A123" s="23" t="s">
        <v>174</v>
      </c>
      <c r="B123" s="24">
        <f t="shared" si="4"/>
        <v>43218</v>
      </c>
      <c r="C123" s="24" t="s">
        <v>23</v>
      </c>
      <c r="D123" s="14">
        <f t="shared" si="5"/>
        <v>43218</v>
      </c>
      <c r="E123" s="25">
        <v>3235.62</v>
      </c>
      <c r="F123" s="26">
        <f t="shared" si="6"/>
        <v>841.26120000000003</v>
      </c>
      <c r="G123" s="25">
        <v>4628.8500000000004</v>
      </c>
      <c r="H123" s="26">
        <f t="shared" si="7"/>
        <v>1203.5010000000002</v>
      </c>
      <c r="I123" s="27">
        <v>557.39</v>
      </c>
      <c r="J123" s="27">
        <v>835.84</v>
      </c>
    </row>
    <row r="124" spans="1:10" s="1" customFormat="1" ht="20.25" customHeight="1">
      <c r="A124" s="23" t="s">
        <v>175</v>
      </c>
      <c r="B124" s="24">
        <f t="shared" si="4"/>
        <v>43219</v>
      </c>
      <c r="C124" s="24" t="s">
        <v>23</v>
      </c>
      <c r="D124" s="14">
        <f t="shared" si="5"/>
        <v>43219</v>
      </c>
      <c r="E124" s="25">
        <v>1496.1</v>
      </c>
      <c r="F124" s="26">
        <f t="shared" si="6"/>
        <v>388.98599999999999</v>
      </c>
      <c r="G124" s="25">
        <v>2176.83</v>
      </c>
      <c r="H124" s="26">
        <f t="shared" si="7"/>
        <v>565.97580000000005</v>
      </c>
      <c r="I124" s="27">
        <v>325.45999999999998</v>
      </c>
      <c r="J124" s="27">
        <v>355.27</v>
      </c>
    </row>
    <row r="125" spans="1:10" s="1" customFormat="1" ht="20.25" customHeight="1">
      <c r="A125" s="23" t="s">
        <v>176</v>
      </c>
      <c r="B125" s="24">
        <f t="shared" si="4"/>
        <v>43220</v>
      </c>
      <c r="C125" s="24" t="s">
        <v>23</v>
      </c>
      <c r="D125" s="14">
        <f t="shared" si="5"/>
        <v>43220</v>
      </c>
      <c r="E125" s="25">
        <v>3366.93</v>
      </c>
      <c r="F125" s="26">
        <f t="shared" si="6"/>
        <v>875.40179999999998</v>
      </c>
      <c r="G125" s="25">
        <v>4780.18</v>
      </c>
      <c r="H125" s="26">
        <f t="shared" si="7"/>
        <v>1242.8468</v>
      </c>
      <c r="I125" s="27">
        <v>571.15</v>
      </c>
      <c r="J125" s="27">
        <v>842.1</v>
      </c>
    </row>
    <row r="126" spans="1:10" s="1" customFormat="1" ht="20.25" customHeight="1">
      <c r="A126" s="23" t="s">
        <v>177</v>
      </c>
      <c r="B126" s="24">
        <f t="shared" si="4"/>
        <v>43221</v>
      </c>
      <c r="C126" s="45" t="s">
        <v>24</v>
      </c>
      <c r="D126" s="14">
        <f t="shared" si="5"/>
        <v>43221</v>
      </c>
      <c r="E126" s="25">
        <v>2316.85</v>
      </c>
      <c r="F126" s="26">
        <f t="shared" si="6"/>
        <v>602.38099999999997</v>
      </c>
      <c r="G126" s="25">
        <v>3406.41</v>
      </c>
      <c r="H126" s="26">
        <f t="shared" si="7"/>
        <v>885.66660000000002</v>
      </c>
      <c r="I126" s="27">
        <v>504.35</v>
      </c>
      <c r="J126" s="27">
        <v>585.21</v>
      </c>
    </row>
    <row r="127" spans="1:10" s="1" customFormat="1" ht="20.25" customHeight="1">
      <c r="A127" s="23" t="s">
        <v>178</v>
      </c>
      <c r="B127" s="24">
        <f t="shared" si="4"/>
        <v>43222</v>
      </c>
      <c r="C127" s="24" t="s">
        <v>23</v>
      </c>
      <c r="D127" s="14">
        <f t="shared" si="5"/>
        <v>43222</v>
      </c>
      <c r="E127" s="25">
        <v>3463.29</v>
      </c>
      <c r="F127" s="26">
        <f t="shared" si="6"/>
        <v>900.45540000000005</v>
      </c>
      <c r="G127" s="25">
        <v>4897.1499999999996</v>
      </c>
      <c r="H127" s="26">
        <f t="shared" si="7"/>
        <v>1273.259</v>
      </c>
      <c r="I127" s="27">
        <v>619.42999999999995</v>
      </c>
      <c r="J127" s="27">
        <v>814.43</v>
      </c>
    </row>
    <row r="128" spans="1:10" s="1" customFormat="1" ht="20.25" customHeight="1">
      <c r="A128" s="23" t="s">
        <v>179</v>
      </c>
      <c r="B128" s="24">
        <f t="shared" si="4"/>
        <v>43223</v>
      </c>
      <c r="C128" s="45" t="s">
        <v>24</v>
      </c>
      <c r="D128" s="14">
        <f t="shared" si="5"/>
        <v>43223</v>
      </c>
      <c r="E128" s="25">
        <v>1966.32</v>
      </c>
      <c r="F128" s="26">
        <f t="shared" si="6"/>
        <v>511.2432</v>
      </c>
      <c r="G128" s="25">
        <v>2915.78</v>
      </c>
      <c r="H128" s="26">
        <f t="shared" si="7"/>
        <v>758.10280000000012</v>
      </c>
      <c r="I128" s="27">
        <v>407.25</v>
      </c>
      <c r="J128" s="27">
        <v>542.21</v>
      </c>
    </row>
    <row r="129" spans="1:10" s="1" customFormat="1" ht="20.25" customHeight="1">
      <c r="A129" s="23" t="s">
        <v>180</v>
      </c>
      <c r="B129" s="24">
        <f t="shared" si="4"/>
        <v>43224</v>
      </c>
      <c r="C129" s="24" t="s">
        <v>23</v>
      </c>
      <c r="D129" s="14">
        <f t="shared" si="5"/>
        <v>43224</v>
      </c>
      <c r="E129" s="25">
        <v>2937.05</v>
      </c>
      <c r="F129" s="26">
        <f t="shared" si="6"/>
        <v>763.63300000000004</v>
      </c>
      <c r="G129" s="25">
        <v>4145.83</v>
      </c>
      <c r="H129" s="26">
        <f t="shared" si="7"/>
        <v>1077.9158</v>
      </c>
      <c r="I129" s="27">
        <v>542.54999999999995</v>
      </c>
      <c r="J129" s="27">
        <v>666.23</v>
      </c>
    </row>
    <row r="130" spans="1:10" s="1" customFormat="1" ht="20.25" customHeight="1">
      <c r="A130" s="23" t="s">
        <v>181</v>
      </c>
      <c r="B130" s="24">
        <f t="shared" si="4"/>
        <v>43225</v>
      </c>
      <c r="C130" s="24" t="s">
        <v>23</v>
      </c>
      <c r="D130" s="14">
        <f t="shared" si="5"/>
        <v>43225</v>
      </c>
      <c r="E130" s="25">
        <v>3317.53</v>
      </c>
      <c r="F130" s="26">
        <f t="shared" si="6"/>
        <v>862.55780000000004</v>
      </c>
      <c r="G130" s="25">
        <v>4840.66</v>
      </c>
      <c r="H130" s="26">
        <f t="shared" si="7"/>
        <v>1258.5716</v>
      </c>
      <c r="I130" s="27">
        <v>652.96</v>
      </c>
      <c r="J130" s="27">
        <v>870.17</v>
      </c>
    </row>
    <row r="131" spans="1:10" s="1" customFormat="1" ht="20.25" customHeight="1">
      <c r="A131" s="23" t="s">
        <v>182</v>
      </c>
      <c r="B131" s="24">
        <f t="shared" ref="B131:B194" si="8">DATE(RIGHT(A131,4),MID(A131,4,2),LEFT(A131,2))</f>
        <v>43226</v>
      </c>
      <c r="C131" s="24" t="s">
        <v>23</v>
      </c>
      <c r="D131" s="14">
        <f t="shared" ref="D131:D194" si="9">B131</f>
        <v>43226</v>
      </c>
      <c r="E131" s="25">
        <v>1537.54</v>
      </c>
      <c r="F131" s="26">
        <f t="shared" ref="F131:F194" si="10">E131*0.26</f>
        <v>399.7604</v>
      </c>
      <c r="G131" s="25">
        <v>2237.83</v>
      </c>
      <c r="H131" s="26">
        <f t="shared" ref="H131:H194" si="11">G131*0.26</f>
        <v>581.83579999999995</v>
      </c>
      <c r="I131" s="27">
        <v>324.5</v>
      </c>
      <c r="J131" s="27">
        <v>375.79</v>
      </c>
    </row>
    <row r="132" spans="1:10" s="1" customFormat="1" ht="20.25" customHeight="1">
      <c r="A132" s="23" t="s">
        <v>183</v>
      </c>
      <c r="B132" s="24">
        <f t="shared" si="8"/>
        <v>43227</v>
      </c>
      <c r="C132" s="24" t="s">
        <v>23</v>
      </c>
      <c r="D132" s="14">
        <f t="shared" si="9"/>
        <v>43227</v>
      </c>
      <c r="E132" s="25">
        <v>2572.63</v>
      </c>
      <c r="F132" s="26">
        <f t="shared" si="10"/>
        <v>668.88380000000006</v>
      </c>
      <c r="G132" s="25">
        <v>3659.54</v>
      </c>
      <c r="H132" s="26">
        <f t="shared" si="11"/>
        <v>951.48040000000003</v>
      </c>
      <c r="I132" s="27">
        <v>445.78</v>
      </c>
      <c r="J132" s="27">
        <v>641.13</v>
      </c>
    </row>
    <row r="133" spans="1:10" s="1" customFormat="1" ht="20.25" customHeight="1">
      <c r="A133" s="23" t="s">
        <v>184</v>
      </c>
      <c r="B133" s="24">
        <f t="shared" si="8"/>
        <v>43228</v>
      </c>
      <c r="C133" s="24" t="s">
        <v>23</v>
      </c>
      <c r="D133" s="14">
        <f t="shared" si="9"/>
        <v>43228</v>
      </c>
      <c r="E133" s="25">
        <v>2445.5700000000002</v>
      </c>
      <c r="F133" s="26">
        <f t="shared" si="10"/>
        <v>635.84820000000002</v>
      </c>
      <c r="G133" s="25">
        <v>3448.15</v>
      </c>
      <c r="H133" s="26">
        <f t="shared" si="11"/>
        <v>896.51900000000001</v>
      </c>
      <c r="I133" s="27">
        <v>416.21</v>
      </c>
      <c r="J133" s="27">
        <v>586.37</v>
      </c>
    </row>
    <row r="134" spans="1:10" s="1" customFormat="1" ht="20.25" customHeight="1">
      <c r="A134" s="23" t="s">
        <v>185</v>
      </c>
      <c r="B134" s="24">
        <f t="shared" si="8"/>
        <v>43229</v>
      </c>
      <c r="C134" s="24" t="s">
        <v>23</v>
      </c>
      <c r="D134" s="14">
        <f t="shared" si="9"/>
        <v>43229</v>
      </c>
      <c r="E134" s="25">
        <v>2334.5300000000002</v>
      </c>
      <c r="F134" s="26">
        <f t="shared" si="10"/>
        <v>606.97780000000012</v>
      </c>
      <c r="G134" s="25">
        <v>3332.45</v>
      </c>
      <c r="H134" s="26">
        <f t="shared" si="11"/>
        <v>866.43700000000001</v>
      </c>
      <c r="I134" s="27">
        <v>423.85</v>
      </c>
      <c r="J134" s="27">
        <v>574.07000000000005</v>
      </c>
    </row>
    <row r="135" spans="1:10" s="1" customFormat="1" ht="20.25" customHeight="1">
      <c r="A135" s="23" t="s">
        <v>186</v>
      </c>
      <c r="B135" s="24">
        <f t="shared" si="8"/>
        <v>43230</v>
      </c>
      <c r="C135" s="24" t="s">
        <v>23</v>
      </c>
      <c r="D135" s="14">
        <f t="shared" si="9"/>
        <v>43230</v>
      </c>
      <c r="E135" s="25">
        <v>2672.22</v>
      </c>
      <c r="F135" s="26">
        <f t="shared" si="10"/>
        <v>694.77719999999999</v>
      </c>
      <c r="G135" s="25">
        <v>3880.65</v>
      </c>
      <c r="H135" s="26">
        <f t="shared" si="11"/>
        <v>1008.9690000000001</v>
      </c>
      <c r="I135" s="27">
        <v>482.63</v>
      </c>
      <c r="J135" s="27">
        <v>725.8</v>
      </c>
    </row>
    <row r="136" spans="1:10" s="1" customFormat="1" ht="20.25" customHeight="1">
      <c r="A136" s="23" t="s">
        <v>187</v>
      </c>
      <c r="B136" s="24">
        <f t="shared" si="8"/>
        <v>43231</v>
      </c>
      <c r="C136" s="24" t="s">
        <v>23</v>
      </c>
      <c r="D136" s="14">
        <f t="shared" si="9"/>
        <v>43231</v>
      </c>
      <c r="E136" s="25">
        <v>2817.14</v>
      </c>
      <c r="F136" s="26">
        <f t="shared" si="10"/>
        <v>732.45640000000003</v>
      </c>
      <c r="G136" s="25">
        <v>4081.17</v>
      </c>
      <c r="H136" s="26">
        <f t="shared" si="11"/>
        <v>1061.1042</v>
      </c>
      <c r="I136" s="27">
        <v>520.39</v>
      </c>
      <c r="J136" s="27">
        <v>743.64</v>
      </c>
    </row>
    <row r="137" spans="1:10" s="1" customFormat="1" ht="20.25" customHeight="1">
      <c r="A137" s="23" t="s">
        <v>188</v>
      </c>
      <c r="B137" s="24">
        <f t="shared" si="8"/>
        <v>43232</v>
      </c>
      <c r="C137" s="24" t="s">
        <v>23</v>
      </c>
      <c r="D137" s="14">
        <f t="shared" si="9"/>
        <v>43232</v>
      </c>
      <c r="E137" s="25">
        <v>3509.02</v>
      </c>
      <c r="F137" s="26">
        <f t="shared" si="10"/>
        <v>912.34519999999998</v>
      </c>
      <c r="G137" s="25">
        <v>5110.99</v>
      </c>
      <c r="H137" s="26">
        <f t="shared" si="11"/>
        <v>1328.8574000000001</v>
      </c>
      <c r="I137" s="27">
        <v>623.07000000000005</v>
      </c>
      <c r="J137" s="27">
        <v>978.9</v>
      </c>
    </row>
    <row r="138" spans="1:10" s="1" customFormat="1" ht="20.25" customHeight="1">
      <c r="A138" s="23" t="s">
        <v>189</v>
      </c>
      <c r="B138" s="24">
        <f t="shared" si="8"/>
        <v>43233</v>
      </c>
      <c r="C138" s="45" t="s">
        <v>24</v>
      </c>
      <c r="D138" s="14">
        <f t="shared" si="9"/>
        <v>43233</v>
      </c>
      <c r="E138" s="25">
        <v>2527.79</v>
      </c>
      <c r="F138" s="26">
        <f t="shared" si="10"/>
        <v>657.22540000000004</v>
      </c>
      <c r="G138" s="25">
        <v>3749.23</v>
      </c>
      <c r="H138" s="26">
        <f t="shared" si="11"/>
        <v>974.7998</v>
      </c>
      <c r="I138" s="27">
        <v>526.23</v>
      </c>
      <c r="J138" s="27">
        <v>695.21</v>
      </c>
    </row>
    <row r="139" spans="1:10" s="1" customFormat="1" ht="20.25" customHeight="1">
      <c r="A139" s="23" t="s">
        <v>190</v>
      </c>
      <c r="B139" s="24">
        <f t="shared" si="8"/>
        <v>43234</v>
      </c>
      <c r="C139" s="24" t="s">
        <v>23</v>
      </c>
      <c r="D139" s="14">
        <f t="shared" si="9"/>
        <v>43234</v>
      </c>
      <c r="E139" s="25">
        <v>2452.13</v>
      </c>
      <c r="F139" s="26">
        <f t="shared" si="10"/>
        <v>637.55380000000002</v>
      </c>
      <c r="G139" s="25">
        <v>3495.13</v>
      </c>
      <c r="H139" s="26">
        <f t="shared" si="11"/>
        <v>908.73380000000009</v>
      </c>
      <c r="I139" s="27">
        <v>452.34</v>
      </c>
      <c r="J139" s="27">
        <v>590.66</v>
      </c>
    </row>
    <row r="140" spans="1:10" s="1" customFormat="1" ht="20.25" customHeight="1">
      <c r="A140" s="23" t="s">
        <v>191</v>
      </c>
      <c r="B140" s="24">
        <f t="shared" si="8"/>
        <v>43235</v>
      </c>
      <c r="C140" s="24" t="s">
        <v>23</v>
      </c>
      <c r="D140" s="14">
        <f t="shared" si="9"/>
        <v>43235</v>
      </c>
      <c r="E140" s="25">
        <v>2572.7199999999998</v>
      </c>
      <c r="F140" s="26">
        <f t="shared" si="10"/>
        <v>668.90719999999999</v>
      </c>
      <c r="G140" s="25">
        <v>3600.05</v>
      </c>
      <c r="H140" s="26">
        <f t="shared" si="11"/>
        <v>936.01300000000003</v>
      </c>
      <c r="I140" s="27">
        <v>448.35</v>
      </c>
      <c r="J140" s="27">
        <v>578.98</v>
      </c>
    </row>
    <row r="141" spans="1:10" s="1" customFormat="1" ht="20.25" customHeight="1">
      <c r="A141" s="23" t="s">
        <v>192</v>
      </c>
      <c r="B141" s="24">
        <f t="shared" si="8"/>
        <v>43236</v>
      </c>
      <c r="C141" s="24" t="s">
        <v>23</v>
      </c>
      <c r="D141" s="14">
        <f t="shared" si="9"/>
        <v>43236</v>
      </c>
      <c r="E141" s="25">
        <v>2134.15</v>
      </c>
      <c r="F141" s="26">
        <f t="shared" si="10"/>
        <v>554.87900000000002</v>
      </c>
      <c r="G141" s="25">
        <v>3057.95</v>
      </c>
      <c r="H141" s="26">
        <f t="shared" si="11"/>
        <v>795.06700000000001</v>
      </c>
      <c r="I141" s="27">
        <v>388.67</v>
      </c>
      <c r="J141" s="27">
        <v>535.13</v>
      </c>
    </row>
    <row r="142" spans="1:10" s="1" customFormat="1" ht="20.25" customHeight="1">
      <c r="A142" s="23" t="s">
        <v>193</v>
      </c>
      <c r="B142" s="24">
        <f t="shared" si="8"/>
        <v>43237</v>
      </c>
      <c r="C142" s="24" t="s">
        <v>23</v>
      </c>
      <c r="D142" s="14">
        <f t="shared" si="9"/>
        <v>43237</v>
      </c>
      <c r="E142" s="25">
        <v>2206.2600000000002</v>
      </c>
      <c r="F142" s="26">
        <f t="shared" si="10"/>
        <v>573.62760000000003</v>
      </c>
      <c r="G142" s="25">
        <v>3136.34</v>
      </c>
      <c r="H142" s="26">
        <f t="shared" si="11"/>
        <v>815.44840000000011</v>
      </c>
      <c r="I142" s="27">
        <v>368.16</v>
      </c>
      <c r="J142" s="27">
        <v>561.91999999999996</v>
      </c>
    </row>
    <row r="143" spans="1:10" s="1" customFormat="1" ht="20.25" customHeight="1">
      <c r="A143" s="23" t="s">
        <v>194</v>
      </c>
      <c r="B143" s="24">
        <f t="shared" si="8"/>
        <v>43238</v>
      </c>
      <c r="C143" s="24" t="s">
        <v>23</v>
      </c>
      <c r="D143" s="14">
        <f t="shared" si="9"/>
        <v>43238</v>
      </c>
      <c r="E143" s="25">
        <v>2796.9</v>
      </c>
      <c r="F143" s="26">
        <f t="shared" si="10"/>
        <v>727.19400000000007</v>
      </c>
      <c r="G143" s="25">
        <v>3972.59</v>
      </c>
      <c r="H143" s="26">
        <f t="shared" si="11"/>
        <v>1032.8734000000002</v>
      </c>
      <c r="I143" s="27">
        <v>506.36</v>
      </c>
      <c r="J143" s="27">
        <v>669.33</v>
      </c>
    </row>
    <row r="144" spans="1:10" s="1" customFormat="1" ht="20.25" customHeight="1">
      <c r="A144" s="23" t="s">
        <v>195</v>
      </c>
      <c r="B144" s="24">
        <f t="shared" si="8"/>
        <v>43239</v>
      </c>
      <c r="C144" s="24" t="s">
        <v>23</v>
      </c>
      <c r="D144" s="14">
        <f t="shared" si="9"/>
        <v>43239</v>
      </c>
      <c r="E144" s="25">
        <v>3171.72</v>
      </c>
      <c r="F144" s="26">
        <f t="shared" si="10"/>
        <v>824.6472</v>
      </c>
      <c r="G144" s="25">
        <v>4592.7</v>
      </c>
      <c r="H144" s="26">
        <f t="shared" si="11"/>
        <v>1194.1020000000001</v>
      </c>
      <c r="I144" s="27">
        <v>593.77</v>
      </c>
      <c r="J144" s="27">
        <v>827.21</v>
      </c>
    </row>
    <row r="145" spans="1:10" s="1" customFormat="1" ht="20.25" customHeight="1">
      <c r="A145" s="23" t="s">
        <v>196</v>
      </c>
      <c r="B145" s="24">
        <f t="shared" si="8"/>
        <v>43240</v>
      </c>
      <c r="C145" s="45" t="s">
        <v>24</v>
      </c>
      <c r="D145" s="14">
        <f t="shared" si="9"/>
        <v>43240</v>
      </c>
      <c r="E145" s="25">
        <v>1924.62</v>
      </c>
      <c r="F145" s="26">
        <f t="shared" si="10"/>
        <v>500.40120000000002</v>
      </c>
      <c r="G145" s="25">
        <v>2846.19</v>
      </c>
      <c r="H145" s="26">
        <f t="shared" si="11"/>
        <v>740.00940000000003</v>
      </c>
      <c r="I145" s="27">
        <v>414.54</v>
      </c>
      <c r="J145" s="27">
        <v>507.03</v>
      </c>
    </row>
    <row r="146" spans="1:10" s="1" customFormat="1" ht="20.25" customHeight="1">
      <c r="A146" s="23" t="s">
        <v>197</v>
      </c>
      <c r="B146" s="24">
        <f t="shared" si="8"/>
        <v>43241</v>
      </c>
      <c r="C146" s="24" t="s">
        <v>23</v>
      </c>
      <c r="D146" s="14">
        <f t="shared" si="9"/>
        <v>43241</v>
      </c>
      <c r="E146" s="25">
        <v>2155.06</v>
      </c>
      <c r="F146" s="26">
        <f t="shared" si="10"/>
        <v>560.31560000000002</v>
      </c>
      <c r="G146" s="25">
        <v>3066.76</v>
      </c>
      <c r="H146" s="26">
        <f t="shared" si="11"/>
        <v>797.35760000000005</v>
      </c>
      <c r="I146" s="27">
        <v>369.2</v>
      </c>
      <c r="J146" s="27">
        <v>542.5</v>
      </c>
    </row>
    <row r="147" spans="1:10" s="1" customFormat="1" ht="20.25" customHeight="1">
      <c r="A147" s="23" t="s">
        <v>198</v>
      </c>
      <c r="B147" s="24">
        <f t="shared" si="8"/>
        <v>43242</v>
      </c>
      <c r="C147" s="24" t="s">
        <v>23</v>
      </c>
      <c r="D147" s="14">
        <f t="shared" si="9"/>
        <v>43242</v>
      </c>
      <c r="E147" s="25">
        <v>2279.34</v>
      </c>
      <c r="F147" s="26">
        <f t="shared" si="10"/>
        <v>592.62840000000006</v>
      </c>
      <c r="G147" s="25">
        <v>3247.53</v>
      </c>
      <c r="H147" s="26">
        <f t="shared" si="11"/>
        <v>844.35780000000011</v>
      </c>
      <c r="I147" s="27">
        <v>389.74</v>
      </c>
      <c r="J147" s="27">
        <v>578.45000000000005</v>
      </c>
    </row>
    <row r="148" spans="1:10" s="1" customFormat="1" ht="20.25" customHeight="1">
      <c r="A148" s="23" t="s">
        <v>199</v>
      </c>
      <c r="B148" s="24">
        <f t="shared" si="8"/>
        <v>43243</v>
      </c>
      <c r="C148" s="24" t="s">
        <v>23</v>
      </c>
      <c r="D148" s="14">
        <f t="shared" si="9"/>
        <v>43243</v>
      </c>
      <c r="E148" s="25">
        <v>2243.79</v>
      </c>
      <c r="F148" s="26">
        <f t="shared" si="10"/>
        <v>583.3854</v>
      </c>
      <c r="G148" s="25">
        <v>3224.31</v>
      </c>
      <c r="H148" s="26">
        <f t="shared" si="11"/>
        <v>838.32060000000001</v>
      </c>
      <c r="I148" s="27">
        <v>392.65</v>
      </c>
      <c r="J148" s="27">
        <v>587.87</v>
      </c>
    </row>
    <row r="149" spans="1:10" s="1" customFormat="1" ht="20.25" customHeight="1">
      <c r="A149" s="23" t="s">
        <v>200</v>
      </c>
      <c r="B149" s="24">
        <f t="shared" si="8"/>
        <v>43244</v>
      </c>
      <c r="C149" s="24" t="s">
        <v>23</v>
      </c>
      <c r="D149" s="14">
        <f t="shared" si="9"/>
        <v>43244</v>
      </c>
      <c r="E149" s="25">
        <v>2374.4</v>
      </c>
      <c r="F149" s="26">
        <f t="shared" si="10"/>
        <v>617.34400000000005</v>
      </c>
      <c r="G149" s="25">
        <v>3546.75</v>
      </c>
      <c r="H149" s="26">
        <f t="shared" si="11"/>
        <v>922.15500000000009</v>
      </c>
      <c r="I149" s="27">
        <v>426.2</v>
      </c>
      <c r="J149" s="27">
        <v>746.15</v>
      </c>
    </row>
    <row r="150" spans="1:10" s="1" customFormat="1" ht="20.25" customHeight="1">
      <c r="A150" s="23" t="s">
        <v>201</v>
      </c>
      <c r="B150" s="24">
        <f t="shared" si="8"/>
        <v>43245</v>
      </c>
      <c r="C150" s="24" t="s">
        <v>23</v>
      </c>
      <c r="D150" s="14">
        <f t="shared" si="9"/>
        <v>43245</v>
      </c>
      <c r="E150" s="25">
        <v>3176.8</v>
      </c>
      <c r="F150" s="26">
        <f t="shared" si="10"/>
        <v>825.96800000000007</v>
      </c>
      <c r="G150" s="25">
        <v>4594.62</v>
      </c>
      <c r="H150" s="26">
        <f t="shared" si="11"/>
        <v>1194.6012000000001</v>
      </c>
      <c r="I150" s="27">
        <v>601.71</v>
      </c>
      <c r="J150" s="27">
        <v>816.11</v>
      </c>
    </row>
    <row r="151" spans="1:10" s="1" customFormat="1" ht="20.25" customHeight="1">
      <c r="A151" s="23" t="s">
        <v>202</v>
      </c>
      <c r="B151" s="24">
        <f t="shared" si="8"/>
        <v>43246</v>
      </c>
      <c r="C151" s="24" t="s">
        <v>23</v>
      </c>
      <c r="D151" s="14">
        <f t="shared" si="9"/>
        <v>43246</v>
      </c>
      <c r="E151" s="25">
        <v>3668.88</v>
      </c>
      <c r="F151" s="26">
        <f t="shared" si="10"/>
        <v>953.90880000000004</v>
      </c>
      <c r="G151" s="25">
        <v>5376.94</v>
      </c>
      <c r="H151" s="26">
        <f t="shared" si="11"/>
        <v>1398.0044</v>
      </c>
      <c r="I151" s="27">
        <v>676.28</v>
      </c>
      <c r="J151" s="27">
        <v>1031.78</v>
      </c>
    </row>
    <row r="152" spans="1:10" s="1" customFormat="1" ht="20.25" customHeight="1">
      <c r="A152" s="23" t="s">
        <v>203</v>
      </c>
      <c r="B152" s="24">
        <f t="shared" si="8"/>
        <v>43247</v>
      </c>
      <c r="C152" s="24" t="s">
        <v>23</v>
      </c>
      <c r="D152" s="14">
        <f t="shared" si="9"/>
        <v>43247</v>
      </c>
      <c r="E152" s="25">
        <v>1661.09</v>
      </c>
      <c r="F152" s="26">
        <f t="shared" si="10"/>
        <v>431.88339999999999</v>
      </c>
      <c r="G152" s="25">
        <v>2481.94</v>
      </c>
      <c r="H152" s="26">
        <f t="shared" si="11"/>
        <v>645.30439999999999</v>
      </c>
      <c r="I152" s="27">
        <v>340.8</v>
      </c>
      <c r="J152" s="27">
        <v>480.05</v>
      </c>
    </row>
    <row r="153" spans="1:10" s="1" customFormat="1" ht="20.25" customHeight="1">
      <c r="A153" s="23" t="s">
        <v>204</v>
      </c>
      <c r="B153" s="24">
        <f t="shared" si="8"/>
        <v>43248</v>
      </c>
      <c r="C153" s="24" t="s">
        <v>23</v>
      </c>
      <c r="D153" s="14">
        <f t="shared" si="9"/>
        <v>43248</v>
      </c>
      <c r="E153" s="25">
        <v>2304.9699999999998</v>
      </c>
      <c r="F153" s="26">
        <f t="shared" si="10"/>
        <v>599.29219999999998</v>
      </c>
      <c r="G153" s="25">
        <v>3343.22</v>
      </c>
      <c r="H153" s="26">
        <f t="shared" si="11"/>
        <v>869.23720000000003</v>
      </c>
      <c r="I153" s="27">
        <v>403.57</v>
      </c>
      <c r="J153" s="27">
        <v>634.67999999999995</v>
      </c>
    </row>
    <row r="154" spans="1:10" s="1" customFormat="1" ht="20.25" customHeight="1">
      <c r="A154" s="23" t="s">
        <v>205</v>
      </c>
      <c r="B154" s="24">
        <f t="shared" si="8"/>
        <v>43249</v>
      </c>
      <c r="C154" s="24" t="s">
        <v>23</v>
      </c>
      <c r="D154" s="14">
        <f t="shared" si="9"/>
        <v>43249</v>
      </c>
      <c r="E154" s="25">
        <v>2309.83</v>
      </c>
      <c r="F154" s="26">
        <f t="shared" si="10"/>
        <v>600.55579999999998</v>
      </c>
      <c r="G154" s="25">
        <v>3363.99</v>
      </c>
      <c r="H154" s="26">
        <f t="shared" si="11"/>
        <v>874.63739999999996</v>
      </c>
      <c r="I154" s="27">
        <v>395.26</v>
      </c>
      <c r="J154" s="27">
        <v>658.9</v>
      </c>
    </row>
    <row r="155" spans="1:10" s="1" customFormat="1" ht="20.25" customHeight="1">
      <c r="A155" s="23" t="s">
        <v>206</v>
      </c>
      <c r="B155" s="24">
        <f t="shared" si="8"/>
        <v>43250</v>
      </c>
      <c r="C155" s="24" t="s">
        <v>23</v>
      </c>
      <c r="D155" s="14">
        <f t="shared" si="9"/>
        <v>43250</v>
      </c>
      <c r="E155" s="25">
        <v>3299.84</v>
      </c>
      <c r="F155" s="26">
        <f t="shared" si="10"/>
        <v>857.9584000000001</v>
      </c>
      <c r="G155" s="25">
        <v>4816.34</v>
      </c>
      <c r="H155" s="26">
        <f t="shared" si="11"/>
        <v>1252.2484000000002</v>
      </c>
      <c r="I155" s="27">
        <v>565.64</v>
      </c>
      <c r="J155" s="27">
        <v>950.86</v>
      </c>
    </row>
    <row r="156" spans="1:10" s="1" customFormat="1" ht="20.25" customHeight="1">
      <c r="A156" s="23" t="s">
        <v>207</v>
      </c>
      <c r="B156" s="24">
        <f t="shared" si="8"/>
        <v>43251</v>
      </c>
      <c r="C156" s="45" t="s">
        <v>24</v>
      </c>
      <c r="D156" s="14">
        <f t="shared" si="9"/>
        <v>43251</v>
      </c>
      <c r="E156" s="25">
        <v>763.98</v>
      </c>
      <c r="F156" s="26">
        <f t="shared" si="10"/>
        <v>198.63480000000001</v>
      </c>
      <c r="G156" s="25">
        <v>1156.74</v>
      </c>
      <c r="H156" s="26">
        <f t="shared" si="11"/>
        <v>300.75240000000002</v>
      </c>
      <c r="I156" s="27">
        <v>161.04</v>
      </c>
      <c r="J156" s="27">
        <v>231.72</v>
      </c>
    </row>
    <row r="157" spans="1:10" s="1" customFormat="1" ht="20.25" customHeight="1">
      <c r="A157" s="23" t="s">
        <v>208</v>
      </c>
      <c r="B157" s="24">
        <f t="shared" si="8"/>
        <v>43252</v>
      </c>
      <c r="C157" s="24" t="s">
        <v>23</v>
      </c>
      <c r="D157" s="14">
        <f t="shared" si="9"/>
        <v>43252</v>
      </c>
      <c r="E157" s="25">
        <v>2931.78</v>
      </c>
      <c r="F157" s="26">
        <f t="shared" si="10"/>
        <v>762.26280000000008</v>
      </c>
      <c r="G157" s="25">
        <v>4242.5</v>
      </c>
      <c r="H157" s="26">
        <f t="shared" si="11"/>
        <v>1103.05</v>
      </c>
      <c r="I157" s="27">
        <v>536.59</v>
      </c>
      <c r="J157" s="27">
        <v>774.13</v>
      </c>
    </row>
    <row r="158" spans="1:10" s="1" customFormat="1" ht="20.25" customHeight="1">
      <c r="A158" s="23" t="s">
        <v>209</v>
      </c>
      <c r="B158" s="24">
        <f t="shared" si="8"/>
        <v>43253</v>
      </c>
      <c r="C158" s="24" t="s">
        <v>23</v>
      </c>
      <c r="D158" s="14">
        <f t="shared" si="9"/>
        <v>43253</v>
      </c>
      <c r="E158" s="25">
        <v>3151.48</v>
      </c>
      <c r="F158" s="26">
        <f t="shared" si="10"/>
        <v>819.38480000000004</v>
      </c>
      <c r="G158" s="25">
        <v>4620.12</v>
      </c>
      <c r="H158" s="26">
        <f t="shared" si="11"/>
        <v>1201.2311999999999</v>
      </c>
      <c r="I158" s="27">
        <v>590.84</v>
      </c>
      <c r="J158" s="27">
        <v>877.8</v>
      </c>
    </row>
    <row r="159" spans="1:10" s="1" customFormat="1" ht="20.25" customHeight="1">
      <c r="A159" s="23" t="s">
        <v>210</v>
      </c>
      <c r="B159" s="24">
        <f t="shared" si="8"/>
        <v>43254</v>
      </c>
      <c r="C159" s="24" t="s">
        <v>23</v>
      </c>
      <c r="D159" s="14">
        <f t="shared" si="9"/>
        <v>43254</v>
      </c>
      <c r="E159" s="25">
        <v>1739.99</v>
      </c>
      <c r="F159" s="26">
        <f t="shared" si="10"/>
        <v>452.3974</v>
      </c>
      <c r="G159" s="25">
        <v>2593.42</v>
      </c>
      <c r="H159" s="26">
        <f t="shared" si="11"/>
        <v>674.28920000000005</v>
      </c>
      <c r="I159" s="27">
        <v>375.01</v>
      </c>
      <c r="J159" s="27">
        <v>478.42</v>
      </c>
    </row>
    <row r="160" spans="1:10" s="1" customFormat="1" ht="20.25" customHeight="1">
      <c r="A160" s="23" t="s">
        <v>211</v>
      </c>
      <c r="B160" s="24">
        <f t="shared" si="8"/>
        <v>43255</v>
      </c>
      <c r="C160" s="24" t="s">
        <v>23</v>
      </c>
      <c r="D160" s="14">
        <f t="shared" si="9"/>
        <v>43255</v>
      </c>
      <c r="E160" s="25">
        <v>2610.38</v>
      </c>
      <c r="F160" s="26">
        <f t="shared" si="10"/>
        <v>678.69880000000001</v>
      </c>
      <c r="G160" s="25">
        <v>3765.55</v>
      </c>
      <c r="H160" s="26">
        <f t="shared" si="11"/>
        <v>979.04300000000012</v>
      </c>
      <c r="I160" s="27">
        <v>452.13</v>
      </c>
      <c r="J160" s="27">
        <v>703.04</v>
      </c>
    </row>
    <row r="161" spans="1:10" s="1" customFormat="1" ht="20.25" customHeight="1">
      <c r="A161" s="23" t="s">
        <v>212</v>
      </c>
      <c r="B161" s="24">
        <f t="shared" si="8"/>
        <v>43256</v>
      </c>
      <c r="C161" s="24" t="s">
        <v>23</v>
      </c>
      <c r="D161" s="14">
        <f t="shared" si="9"/>
        <v>43256</v>
      </c>
      <c r="E161" s="25">
        <v>2456.6799999999998</v>
      </c>
      <c r="F161" s="26">
        <f t="shared" si="10"/>
        <v>638.73680000000002</v>
      </c>
      <c r="G161" s="25">
        <v>3460.19</v>
      </c>
      <c r="H161" s="26">
        <f t="shared" si="11"/>
        <v>899.64940000000001</v>
      </c>
      <c r="I161" s="27">
        <v>406.81</v>
      </c>
      <c r="J161" s="27">
        <v>596.70000000000005</v>
      </c>
    </row>
    <row r="162" spans="1:10" s="1" customFormat="1" ht="20.25" customHeight="1">
      <c r="A162" s="23" t="s">
        <v>213</v>
      </c>
      <c r="B162" s="24">
        <f t="shared" si="8"/>
        <v>43257</v>
      </c>
      <c r="C162" s="24" t="s">
        <v>23</v>
      </c>
      <c r="D162" s="14">
        <f t="shared" si="9"/>
        <v>43257</v>
      </c>
      <c r="E162" s="25">
        <v>2346.8000000000002</v>
      </c>
      <c r="F162" s="26">
        <f t="shared" si="10"/>
        <v>610.16800000000012</v>
      </c>
      <c r="G162" s="25">
        <v>3385.85</v>
      </c>
      <c r="H162" s="26">
        <f t="shared" si="11"/>
        <v>880.32100000000003</v>
      </c>
      <c r="I162" s="27">
        <v>416.78</v>
      </c>
      <c r="J162" s="27">
        <v>622.27</v>
      </c>
    </row>
    <row r="163" spans="1:10" s="1" customFormat="1" ht="20.25" customHeight="1">
      <c r="A163" s="23" t="s">
        <v>214</v>
      </c>
      <c r="B163" s="24">
        <f t="shared" si="8"/>
        <v>43258</v>
      </c>
      <c r="C163" s="24" t="s">
        <v>23</v>
      </c>
      <c r="D163" s="14">
        <f t="shared" si="9"/>
        <v>43258</v>
      </c>
      <c r="E163" s="25">
        <v>2499.38</v>
      </c>
      <c r="F163" s="26">
        <f t="shared" si="10"/>
        <v>649.83880000000011</v>
      </c>
      <c r="G163" s="25">
        <v>3604.16</v>
      </c>
      <c r="H163" s="26">
        <f t="shared" si="11"/>
        <v>937.08159999999998</v>
      </c>
      <c r="I163" s="27">
        <v>440.65</v>
      </c>
      <c r="J163" s="27">
        <v>664.13</v>
      </c>
    </row>
    <row r="164" spans="1:10" s="1" customFormat="1" ht="20.25" customHeight="1">
      <c r="A164" s="23" t="s">
        <v>215</v>
      </c>
      <c r="B164" s="24">
        <f t="shared" si="8"/>
        <v>43259</v>
      </c>
      <c r="C164" s="24" t="s">
        <v>23</v>
      </c>
      <c r="D164" s="14">
        <f t="shared" si="9"/>
        <v>43259</v>
      </c>
      <c r="E164" s="25">
        <v>3227.08</v>
      </c>
      <c r="F164" s="26">
        <f t="shared" si="10"/>
        <v>839.04079999999999</v>
      </c>
      <c r="G164" s="25">
        <v>4675.58</v>
      </c>
      <c r="H164" s="26">
        <f t="shared" si="11"/>
        <v>1215.6508000000001</v>
      </c>
      <c r="I164" s="27">
        <v>619.82000000000005</v>
      </c>
      <c r="J164" s="27">
        <v>828.68</v>
      </c>
    </row>
    <row r="165" spans="1:10" s="1" customFormat="1" ht="20.25" customHeight="1">
      <c r="A165" s="23" t="s">
        <v>216</v>
      </c>
      <c r="B165" s="24">
        <f t="shared" si="8"/>
        <v>43260</v>
      </c>
      <c r="C165" s="24" t="s">
        <v>23</v>
      </c>
      <c r="D165" s="14">
        <f t="shared" si="9"/>
        <v>43260</v>
      </c>
      <c r="E165" s="25">
        <v>3600.32</v>
      </c>
      <c r="F165" s="26">
        <f t="shared" si="10"/>
        <v>936.08320000000003</v>
      </c>
      <c r="G165" s="25">
        <v>5262.52</v>
      </c>
      <c r="H165" s="26">
        <f t="shared" si="11"/>
        <v>1368.2552000000001</v>
      </c>
      <c r="I165" s="27">
        <v>674.14</v>
      </c>
      <c r="J165" s="27">
        <v>988.06</v>
      </c>
    </row>
    <row r="166" spans="1:10" s="1" customFormat="1" ht="20.25" customHeight="1">
      <c r="A166" s="23" t="s">
        <v>217</v>
      </c>
      <c r="B166" s="24">
        <f t="shared" si="8"/>
        <v>43261</v>
      </c>
      <c r="C166" s="45" t="s">
        <v>24</v>
      </c>
      <c r="D166" s="14">
        <f t="shared" si="9"/>
        <v>43261</v>
      </c>
      <c r="E166" s="25">
        <v>3390.38</v>
      </c>
      <c r="F166" s="26">
        <f t="shared" si="10"/>
        <v>881.49880000000007</v>
      </c>
      <c r="G166" s="25">
        <v>5130.45</v>
      </c>
      <c r="H166" s="26">
        <f t="shared" si="11"/>
        <v>1333.9169999999999</v>
      </c>
      <c r="I166" s="27">
        <v>726.15</v>
      </c>
      <c r="J166" s="27">
        <v>1013.92</v>
      </c>
    </row>
    <row r="167" spans="1:10" s="1" customFormat="1" ht="20.25" customHeight="1">
      <c r="A167" s="23" t="s">
        <v>218</v>
      </c>
      <c r="B167" s="24">
        <f t="shared" si="8"/>
        <v>43262</v>
      </c>
      <c r="C167" s="24" t="s">
        <v>23</v>
      </c>
      <c r="D167" s="14">
        <f t="shared" si="9"/>
        <v>43262</v>
      </c>
      <c r="E167" s="25">
        <v>2471.04</v>
      </c>
      <c r="F167" s="26">
        <f t="shared" si="10"/>
        <v>642.47040000000004</v>
      </c>
      <c r="G167" s="25">
        <v>3539.22</v>
      </c>
      <c r="H167" s="26">
        <f t="shared" si="11"/>
        <v>920.19719999999995</v>
      </c>
      <c r="I167" s="27">
        <v>433.73</v>
      </c>
      <c r="J167" s="27">
        <v>634.45000000000005</v>
      </c>
    </row>
    <row r="168" spans="1:10" s="1" customFormat="1" ht="20.25" customHeight="1">
      <c r="A168" s="23" t="s">
        <v>219</v>
      </c>
      <c r="B168" s="24">
        <f t="shared" si="8"/>
        <v>43263</v>
      </c>
      <c r="C168" s="24" t="s">
        <v>23</v>
      </c>
      <c r="D168" s="14">
        <f t="shared" si="9"/>
        <v>43263</v>
      </c>
      <c r="E168" s="25">
        <v>2602.16</v>
      </c>
      <c r="F168" s="26">
        <f t="shared" si="10"/>
        <v>676.5616</v>
      </c>
      <c r="G168" s="25">
        <v>3711.85</v>
      </c>
      <c r="H168" s="26">
        <f t="shared" si="11"/>
        <v>965.08100000000002</v>
      </c>
      <c r="I168" s="27">
        <v>470.8</v>
      </c>
      <c r="J168" s="27">
        <v>638.89</v>
      </c>
    </row>
    <row r="169" spans="1:10" s="1" customFormat="1" ht="20.25" customHeight="1">
      <c r="A169" s="23" t="s">
        <v>220</v>
      </c>
      <c r="B169" s="24">
        <f t="shared" si="8"/>
        <v>43264</v>
      </c>
      <c r="C169" s="24" t="s">
        <v>23</v>
      </c>
      <c r="D169" s="14">
        <f t="shared" si="9"/>
        <v>43264</v>
      </c>
      <c r="E169" s="25">
        <v>2053.6999999999998</v>
      </c>
      <c r="F169" s="26">
        <f t="shared" si="10"/>
        <v>533.96199999999999</v>
      </c>
      <c r="G169" s="25">
        <v>2965.53</v>
      </c>
      <c r="H169" s="26">
        <f t="shared" si="11"/>
        <v>771.03780000000006</v>
      </c>
      <c r="I169" s="27">
        <v>358.07</v>
      </c>
      <c r="J169" s="27">
        <v>553.76</v>
      </c>
    </row>
    <row r="170" spans="1:10" s="1" customFormat="1" ht="20.25" customHeight="1">
      <c r="A170" s="23" t="s">
        <v>221</v>
      </c>
      <c r="B170" s="24">
        <f t="shared" si="8"/>
        <v>43265</v>
      </c>
      <c r="C170" s="24" t="s">
        <v>23</v>
      </c>
      <c r="D170" s="14">
        <f t="shared" si="9"/>
        <v>43265</v>
      </c>
      <c r="E170" s="25">
        <v>2130.8000000000002</v>
      </c>
      <c r="F170" s="26">
        <f t="shared" si="10"/>
        <v>554.00800000000004</v>
      </c>
      <c r="G170" s="25">
        <v>3119.54</v>
      </c>
      <c r="H170" s="26">
        <f t="shared" si="11"/>
        <v>811.08040000000005</v>
      </c>
      <c r="I170" s="27">
        <v>382.58</v>
      </c>
      <c r="J170" s="27">
        <v>606.16</v>
      </c>
    </row>
    <row r="171" spans="1:10" s="1" customFormat="1" ht="20.25" customHeight="1">
      <c r="A171" s="23" t="s">
        <v>222</v>
      </c>
      <c r="B171" s="24">
        <f t="shared" si="8"/>
        <v>43266</v>
      </c>
      <c r="C171" s="24" t="s">
        <v>23</v>
      </c>
      <c r="D171" s="14">
        <f t="shared" si="9"/>
        <v>43266</v>
      </c>
      <c r="E171" s="25">
        <v>2771.93</v>
      </c>
      <c r="F171" s="26">
        <f t="shared" si="10"/>
        <v>720.70179999999993</v>
      </c>
      <c r="G171" s="25">
        <v>4103.49</v>
      </c>
      <c r="H171" s="26">
        <f t="shared" si="11"/>
        <v>1066.9074000000001</v>
      </c>
      <c r="I171" s="27">
        <v>523.66</v>
      </c>
      <c r="J171" s="27">
        <v>807.9</v>
      </c>
    </row>
    <row r="172" spans="1:10" s="1" customFormat="1" ht="20.25" customHeight="1">
      <c r="A172" s="23" t="s">
        <v>223</v>
      </c>
      <c r="B172" s="24">
        <f t="shared" si="8"/>
        <v>43267</v>
      </c>
      <c r="C172" s="24" t="s">
        <v>23</v>
      </c>
      <c r="D172" s="14">
        <f t="shared" si="9"/>
        <v>43267</v>
      </c>
      <c r="E172" s="25">
        <v>2945.48</v>
      </c>
      <c r="F172" s="26">
        <f t="shared" si="10"/>
        <v>765.82479999999998</v>
      </c>
      <c r="G172" s="25">
        <v>4229.3900000000003</v>
      </c>
      <c r="H172" s="26">
        <f t="shared" si="11"/>
        <v>1099.6414000000002</v>
      </c>
      <c r="I172" s="27">
        <v>512.19000000000005</v>
      </c>
      <c r="J172" s="27">
        <v>771.72</v>
      </c>
    </row>
    <row r="173" spans="1:10" s="1" customFormat="1" ht="20.25" customHeight="1">
      <c r="A173" s="23" t="s">
        <v>224</v>
      </c>
      <c r="B173" s="24">
        <f t="shared" si="8"/>
        <v>43268</v>
      </c>
      <c r="C173" s="45" t="s">
        <v>24</v>
      </c>
      <c r="D173" s="14">
        <f t="shared" si="9"/>
        <v>43268</v>
      </c>
      <c r="E173" s="25">
        <v>2095.73</v>
      </c>
      <c r="F173" s="26">
        <f t="shared" si="10"/>
        <v>544.88980000000004</v>
      </c>
      <c r="G173" s="25">
        <v>3160.66</v>
      </c>
      <c r="H173" s="26">
        <f t="shared" si="11"/>
        <v>821.77160000000003</v>
      </c>
      <c r="I173" s="27">
        <v>441.86</v>
      </c>
      <c r="J173" s="27">
        <v>623.07000000000005</v>
      </c>
    </row>
    <row r="174" spans="1:10" s="1" customFormat="1" ht="20.25" customHeight="1">
      <c r="A174" s="23" t="s">
        <v>225</v>
      </c>
      <c r="B174" s="24">
        <f t="shared" si="8"/>
        <v>43269</v>
      </c>
      <c r="C174" s="24" t="s">
        <v>23</v>
      </c>
      <c r="D174" s="14">
        <f t="shared" si="9"/>
        <v>43269</v>
      </c>
      <c r="E174" s="25">
        <v>2272.0100000000002</v>
      </c>
      <c r="F174" s="26">
        <f t="shared" si="10"/>
        <v>590.72260000000006</v>
      </c>
      <c r="G174" s="25">
        <v>3341.68</v>
      </c>
      <c r="H174" s="26">
        <f t="shared" si="11"/>
        <v>868.83680000000004</v>
      </c>
      <c r="I174" s="27">
        <v>403.27</v>
      </c>
      <c r="J174" s="27">
        <v>666.4</v>
      </c>
    </row>
    <row r="175" spans="1:10" s="1" customFormat="1" ht="20.25" customHeight="1">
      <c r="A175" s="23" t="s">
        <v>226</v>
      </c>
      <c r="B175" s="24">
        <f t="shared" si="8"/>
        <v>43270</v>
      </c>
      <c r="C175" s="24" t="s">
        <v>23</v>
      </c>
      <c r="D175" s="14">
        <f t="shared" si="9"/>
        <v>43270</v>
      </c>
      <c r="E175" s="25">
        <v>2458.85</v>
      </c>
      <c r="F175" s="26">
        <f t="shared" si="10"/>
        <v>639.30100000000004</v>
      </c>
      <c r="G175" s="25">
        <v>3623.95</v>
      </c>
      <c r="H175" s="26">
        <f t="shared" si="11"/>
        <v>942.22699999999998</v>
      </c>
      <c r="I175" s="27">
        <v>486.51</v>
      </c>
      <c r="J175" s="27">
        <v>678.59</v>
      </c>
    </row>
    <row r="176" spans="1:10" s="1" customFormat="1" ht="20.25" customHeight="1">
      <c r="A176" s="23" t="s">
        <v>227</v>
      </c>
      <c r="B176" s="24">
        <f t="shared" si="8"/>
        <v>43271</v>
      </c>
      <c r="C176" s="24" t="s">
        <v>23</v>
      </c>
      <c r="D176" s="14">
        <f t="shared" si="9"/>
        <v>43271</v>
      </c>
      <c r="E176" s="25">
        <v>2385.4299999999998</v>
      </c>
      <c r="F176" s="26">
        <f t="shared" si="10"/>
        <v>620.21179999999993</v>
      </c>
      <c r="G176" s="25">
        <v>3526</v>
      </c>
      <c r="H176" s="26">
        <f t="shared" si="11"/>
        <v>916.76</v>
      </c>
      <c r="I176" s="27">
        <v>456.41</v>
      </c>
      <c r="J176" s="27">
        <v>684.16</v>
      </c>
    </row>
    <row r="177" spans="1:10" s="1" customFormat="1" ht="20.25" customHeight="1">
      <c r="A177" s="23" t="s">
        <v>228</v>
      </c>
      <c r="B177" s="24">
        <f t="shared" si="8"/>
        <v>43272</v>
      </c>
      <c r="C177" s="24" t="s">
        <v>23</v>
      </c>
      <c r="D177" s="14">
        <f t="shared" si="9"/>
        <v>43272</v>
      </c>
      <c r="E177" s="25">
        <v>2363.67</v>
      </c>
      <c r="F177" s="26">
        <f t="shared" si="10"/>
        <v>614.55420000000004</v>
      </c>
      <c r="G177" s="25">
        <v>3451.19</v>
      </c>
      <c r="H177" s="26">
        <f t="shared" si="11"/>
        <v>897.3094000000001</v>
      </c>
      <c r="I177" s="27">
        <v>435.07</v>
      </c>
      <c r="J177" s="27">
        <v>652.45000000000005</v>
      </c>
    </row>
    <row r="178" spans="1:10" s="1" customFormat="1" ht="20.25" customHeight="1">
      <c r="A178" s="23" t="s">
        <v>229</v>
      </c>
      <c r="B178" s="24">
        <f t="shared" si="8"/>
        <v>43273</v>
      </c>
      <c r="C178" s="24" t="s">
        <v>23</v>
      </c>
      <c r="D178" s="14">
        <f t="shared" si="9"/>
        <v>43273</v>
      </c>
      <c r="E178" s="25">
        <v>2325.17</v>
      </c>
      <c r="F178" s="26">
        <f t="shared" si="10"/>
        <v>604.54420000000005</v>
      </c>
      <c r="G178" s="25">
        <v>3381.43</v>
      </c>
      <c r="H178" s="26">
        <f t="shared" si="11"/>
        <v>879.17179999999996</v>
      </c>
      <c r="I178" s="27">
        <v>434.98</v>
      </c>
      <c r="J178" s="27">
        <v>621.28</v>
      </c>
    </row>
    <row r="179" spans="1:10" s="1" customFormat="1" ht="20.25" customHeight="1">
      <c r="A179" s="23" t="s">
        <v>230</v>
      </c>
      <c r="B179" s="24">
        <f t="shared" si="8"/>
        <v>43274</v>
      </c>
      <c r="C179" s="24" t="s">
        <v>23</v>
      </c>
      <c r="D179" s="14">
        <f t="shared" si="9"/>
        <v>43274</v>
      </c>
      <c r="E179" s="25">
        <v>2858.51</v>
      </c>
      <c r="F179" s="26">
        <f t="shared" si="10"/>
        <v>743.21260000000007</v>
      </c>
      <c r="G179" s="25">
        <v>4217.88</v>
      </c>
      <c r="H179" s="26">
        <f t="shared" si="11"/>
        <v>1096.6488000000002</v>
      </c>
      <c r="I179" s="27">
        <v>518.44000000000005</v>
      </c>
      <c r="J179" s="27">
        <v>840.93</v>
      </c>
    </row>
    <row r="180" spans="1:10" s="1" customFormat="1" ht="20.25" customHeight="1">
      <c r="A180" s="23" t="s">
        <v>231</v>
      </c>
      <c r="B180" s="24">
        <f t="shared" si="8"/>
        <v>43275</v>
      </c>
      <c r="C180" s="24" t="s">
        <v>23</v>
      </c>
      <c r="D180" s="14">
        <f t="shared" si="9"/>
        <v>43275</v>
      </c>
      <c r="E180" s="25">
        <v>1514.97</v>
      </c>
      <c r="F180" s="26">
        <f t="shared" si="10"/>
        <v>393.8922</v>
      </c>
      <c r="G180" s="25">
        <v>2174.69</v>
      </c>
      <c r="H180" s="26">
        <f t="shared" si="11"/>
        <v>565.4194</v>
      </c>
      <c r="I180" s="27">
        <v>300.67</v>
      </c>
      <c r="J180" s="27">
        <v>359.05</v>
      </c>
    </row>
    <row r="181" spans="1:10" s="1" customFormat="1" ht="20.25" customHeight="1">
      <c r="A181" s="23" t="s">
        <v>232</v>
      </c>
      <c r="B181" s="24">
        <f t="shared" si="8"/>
        <v>43276</v>
      </c>
      <c r="C181" s="24" t="s">
        <v>23</v>
      </c>
      <c r="D181" s="14">
        <f t="shared" si="9"/>
        <v>43276</v>
      </c>
      <c r="E181" s="25">
        <v>1967.53</v>
      </c>
      <c r="F181" s="26">
        <f t="shared" si="10"/>
        <v>511.55779999999999</v>
      </c>
      <c r="G181" s="25">
        <v>2854.01</v>
      </c>
      <c r="H181" s="26">
        <f t="shared" si="11"/>
        <v>742.04260000000011</v>
      </c>
      <c r="I181" s="27">
        <v>354.29</v>
      </c>
      <c r="J181" s="27">
        <v>532.19000000000005</v>
      </c>
    </row>
    <row r="182" spans="1:10" s="1" customFormat="1" ht="20.25" customHeight="1">
      <c r="A182" s="23" t="s">
        <v>233</v>
      </c>
      <c r="B182" s="24">
        <f t="shared" si="8"/>
        <v>43277</v>
      </c>
      <c r="C182" s="24" t="s">
        <v>23</v>
      </c>
      <c r="D182" s="14">
        <f t="shared" si="9"/>
        <v>43277</v>
      </c>
      <c r="E182" s="25">
        <v>2086.9899999999998</v>
      </c>
      <c r="F182" s="26">
        <f t="shared" si="10"/>
        <v>542.61739999999998</v>
      </c>
      <c r="G182" s="25">
        <v>2974.26</v>
      </c>
      <c r="H182" s="26">
        <f t="shared" si="11"/>
        <v>773.30760000000009</v>
      </c>
      <c r="I182" s="27">
        <v>380.03</v>
      </c>
      <c r="J182" s="27">
        <v>507.24</v>
      </c>
    </row>
    <row r="183" spans="1:10" s="1" customFormat="1" ht="20.25" customHeight="1">
      <c r="A183" s="23" t="s">
        <v>234</v>
      </c>
      <c r="B183" s="24">
        <f t="shared" si="8"/>
        <v>43278</v>
      </c>
      <c r="C183" s="24" t="s">
        <v>23</v>
      </c>
      <c r="D183" s="14">
        <f t="shared" si="9"/>
        <v>43278</v>
      </c>
      <c r="E183" s="25">
        <v>1922.46</v>
      </c>
      <c r="F183" s="26">
        <f t="shared" si="10"/>
        <v>499.83960000000002</v>
      </c>
      <c r="G183" s="25">
        <v>2815.55</v>
      </c>
      <c r="H183" s="26">
        <f t="shared" si="11"/>
        <v>732.04300000000012</v>
      </c>
      <c r="I183" s="27">
        <v>370.95</v>
      </c>
      <c r="J183" s="27">
        <v>522.14</v>
      </c>
    </row>
    <row r="184" spans="1:10" s="1" customFormat="1" ht="20.25" customHeight="1">
      <c r="A184" s="23" t="s">
        <v>235</v>
      </c>
      <c r="B184" s="24">
        <f t="shared" si="8"/>
        <v>43279</v>
      </c>
      <c r="C184" s="24" t="s">
        <v>23</v>
      </c>
      <c r="D184" s="14">
        <f t="shared" si="9"/>
        <v>43279</v>
      </c>
      <c r="E184" s="25">
        <v>2209.21</v>
      </c>
      <c r="F184" s="26">
        <f t="shared" si="10"/>
        <v>574.39460000000008</v>
      </c>
      <c r="G184" s="25">
        <v>3193.45</v>
      </c>
      <c r="H184" s="26">
        <f t="shared" si="11"/>
        <v>830.29700000000003</v>
      </c>
      <c r="I184" s="27">
        <v>399.98</v>
      </c>
      <c r="J184" s="27">
        <v>584.26</v>
      </c>
    </row>
    <row r="185" spans="1:10" s="1" customFormat="1" ht="20.25" customHeight="1">
      <c r="A185" s="23" t="s">
        <v>236</v>
      </c>
      <c r="B185" s="24">
        <f t="shared" si="8"/>
        <v>43280</v>
      </c>
      <c r="C185" s="24" t="s">
        <v>23</v>
      </c>
      <c r="D185" s="14">
        <f t="shared" si="9"/>
        <v>43280</v>
      </c>
      <c r="E185" s="25">
        <v>2515.12</v>
      </c>
      <c r="F185" s="26">
        <f t="shared" si="10"/>
        <v>653.93119999999999</v>
      </c>
      <c r="G185" s="25">
        <v>3643.1</v>
      </c>
      <c r="H185" s="26">
        <f t="shared" si="11"/>
        <v>947.20600000000002</v>
      </c>
      <c r="I185" s="27">
        <v>487.49</v>
      </c>
      <c r="J185" s="27">
        <v>640.49</v>
      </c>
    </row>
    <row r="186" spans="1:10" s="1" customFormat="1" ht="20.25" customHeight="1">
      <c r="A186" s="23" t="s">
        <v>237</v>
      </c>
      <c r="B186" s="24">
        <f t="shared" si="8"/>
        <v>43281</v>
      </c>
      <c r="C186" s="24" t="s">
        <v>23</v>
      </c>
      <c r="D186" s="14">
        <f t="shared" si="9"/>
        <v>43281</v>
      </c>
      <c r="E186" s="25">
        <v>2621.42</v>
      </c>
      <c r="F186" s="26">
        <f t="shared" si="10"/>
        <v>681.56920000000002</v>
      </c>
      <c r="G186" s="25">
        <v>3828.72</v>
      </c>
      <c r="H186" s="26">
        <f t="shared" si="11"/>
        <v>995.46719999999993</v>
      </c>
      <c r="I186" s="27">
        <v>451.25</v>
      </c>
      <c r="J186" s="27">
        <v>756.05</v>
      </c>
    </row>
    <row r="187" spans="1:10" s="1" customFormat="1" ht="20.25" customHeight="1">
      <c r="A187" s="23" t="s">
        <v>238</v>
      </c>
      <c r="B187" s="24">
        <f t="shared" si="8"/>
        <v>43282</v>
      </c>
      <c r="C187" s="24" t="s">
        <v>23</v>
      </c>
      <c r="D187" s="14">
        <f t="shared" si="9"/>
        <v>43282</v>
      </c>
      <c r="E187" s="25">
        <v>1746.11</v>
      </c>
      <c r="F187" s="26">
        <f t="shared" si="10"/>
        <v>453.98859999999996</v>
      </c>
      <c r="G187" s="25">
        <v>2535.69</v>
      </c>
      <c r="H187" s="26">
        <f t="shared" si="11"/>
        <v>659.27940000000001</v>
      </c>
      <c r="I187" s="27">
        <v>357.06</v>
      </c>
      <c r="J187" s="27">
        <v>432.52</v>
      </c>
    </row>
    <row r="188" spans="1:10" s="1" customFormat="1" ht="20.25" customHeight="1">
      <c r="A188" s="23" t="s">
        <v>239</v>
      </c>
      <c r="B188" s="24">
        <f t="shared" si="8"/>
        <v>43283</v>
      </c>
      <c r="C188" s="24" t="s">
        <v>23</v>
      </c>
      <c r="D188" s="14">
        <f t="shared" si="9"/>
        <v>43283</v>
      </c>
      <c r="E188" s="25">
        <v>2060.12</v>
      </c>
      <c r="F188" s="26">
        <f t="shared" si="10"/>
        <v>535.63120000000004</v>
      </c>
      <c r="G188" s="25">
        <v>2987.92</v>
      </c>
      <c r="H188" s="26">
        <f t="shared" si="11"/>
        <v>776.8592000000001</v>
      </c>
      <c r="I188" s="27">
        <v>376.25</v>
      </c>
      <c r="J188" s="27">
        <v>551.54999999999995</v>
      </c>
    </row>
    <row r="189" spans="1:10" s="1" customFormat="1" ht="20.25" customHeight="1">
      <c r="A189" s="23" t="s">
        <v>240</v>
      </c>
      <c r="B189" s="24">
        <f t="shared" si="8"/>
        <v>43284</v>
      </c>
      <c r="C189" s="24" t="s">
        <v>23</v>
      </c>
      <c r="D189" s="14">
        <f t="shared" si="9"/>
        <v>43284</v>
      </c>
      <c r="E189" s="25">
        <v>2428.4899999999998</v>
      </c>
      <c r="F189" s="26">
        <f t="shared" si="10"/>
        <v>631.40739999999994</v>
      </c>
      <c r="G189" s="25">
        <v>3521.41</v>
      </c>
      <c r="H189" s="26">
        <f t="shared" si="11"/>
        <v>915.56659999999999</v>
      </c>
      <c r="I189" s="27">
        <v>448.23</v>
      </c>
      <c r="J189" s="27">
        <v>644.69000000000005</v>
      </c>
    </row>
    <row r="190" spans="1:10" s="1" customFormat="1" ht="20.25" customHeight="1">
      <c r="A190" s="23" t="s">
        <v>241</v>
      </c>
      <c r="B190" s="24">
        <f t="shared" si="8"/>
        <v>43285</v>
      </c>
      <c r="C190" s="24" t="s">
        <v>23</v>
      </c>
      <c r="D190" s="14">
        <f t="shared" si="9"/>
        <v>43285</v>
      </c>
      <c r="E190" s="25">
        <v>2272.81</v>
      </c>
      <c r="F190" s="26">
        <f t="shared" si="10"/>
        <v>590.93060000000003</v>
      </c>
      <c r="G190" s="25">
        <v>3361.07</v>
      </c>
      <c r="H190" s="26">
        <f t="shared" si="11"/>
        <v>873.87820000000011</v>
      </c>
      <c r="I190" s="27">
        <v>420.52</v>
      </c>
      <c r="J190" s="27">
        <v>667.74</v>
      </c>
    </row>
    <row r="191" spans="1:10" s="1" customFormat="1" ht="20.25" customHeight="1">
      <c r="A191" s="23" t="s">
        <v>242</v>
      </c>
      <c r="B191" s="24">
        <f t="shared" si="8"/>
        <v>43286</v>
      </c>
      <c r="C191" s="24" t="s">
        <v>23</v>
      </c>
      <c r="D191" s="14">
        <f t="shared" si="9"/>
        <v>43286</v>
      </c>
      <c r="E191" s="25">
        <v>2421.16</v>
      </c>
      <c r="F191" s="26">
        <f t="shared" si="10"/>
        <v>629.50159999999994</v>
      </c>
      <c r="G191" s="25">
        <v>3551.39</v>
      </c>
      <c r="H191" s="26">
        <f t="shared" si="11"/>
        <v>923.3614</v>
      </c>
      <c r="I191" s="27">
        <v>447.86</v>
      </c>
      <c r="J191" s="27">
        <v>682.37</v>
      </c>
    </row>
    <row r="192" spans="1:10" s="1" customFormat="1" ht="20.25" customHeight="1">
      <c r="A192" s="23" t="s">
        <v>243</v>
      </c>
      <c r="B192" s="24">
        <f t="shared" si="8"/>
        <v>43287</v>
      </c>
      <c r="C192" s="24" t="s">
        <v>23</v>
      </c>
      <c r="D192" s="14">
        <f t="shared" si="9"/>
        <v>43287</v>
      </c>
      <c r="E192" s="25">
        <v>3551.66</v>
      </c>
      <c r="F192" s="26">
        <f t="shared" si="10"/>
        <v>923.4316</v>
      </c>
      <c r="G192" s="25">
        <v>5121.74</v>
      </c>
      <c r="H192" s="26">
        <f t="shared" si="11"/>
        <v>1331.6523999999999</v>
      </c>
      <c r="I192" s="27">
        <v>697.61</v>
      </c>
      <c r="J192" s="27">
        <v>872.47</v>
      </c>
    </row>
    <row r="193" spans="1:10" s="1" customFormat="1" ht="20.25" customHeight="1">
      <c r="A193" s="23" t="s">
        <v>244</v>
      </c>
      <c r="B193" s="24">
        <f t="shared" si="8"/>
        <v>43288</v>
      </c>
      <c r="C193" s="24" t="s">
        <v>23</v>
      </c>
      <c r="D193" s="14">
        <f t="shared" si="9"/>
        <v>43288</v>
      </c>
      <c r="E193" s="25">
        <v>2675.52</v>
      </c>
      <c r="F193" s="26">
        <f t="shared" si="10"/>
        <v>695.63520000000005</v>
      </c>
      <c r="G193" s="25">
        <v>3839</v>
      </c>
      <c r="H193" s="26">
        <f t="shared" si="11"/>
        <v>998.14</v>
      </c>
      <c r="I193" s="27">
        <v>447.68</v>
      </c>
      <c r="J193" s="27">
        <v>715.8</v>
      </c>
    </row>
    <row r="194" spans="1:10" s="1" customFormat="1" ht="20.25" customHeight="1">
      <c r="A194" s="23" t="s">
        <v>245</v>
      </c>
      <c r="B194" s="24">
        <f t="shared" si="8"/>
        <v>43289</v>
      </c>
      <c r="C194" s="45" t="s">
        <v>24</v>
      </c>
      <c r="D194" s="14">
        <f t="shared" si="9"/>
        <v>43289</v>
      </c>
      <c r="E194" s="25">
        <v>2734.41</v>
      </c>
      <c r="F194" s="26">
        <f t="shared" si="10"/>
        <v>710.94659999999999</v>
      </c>
      <c r="G194" s="25">
        <v>4074.55</v>
      </c>
      <c r="H194" s="26">
        <f t="shared" si="11"/>
        <v>1059.383</v>
      </c>
      <c r="I194" s="27">
        <v>573.91</v>
      </c>
      <c r="J194" s="27">
        <v>766.23</v>
      </c>
    </row>
    <row r="195" spans="1:10" s="1" customFormat="1" ht="20.25" customHeight="1">
      <c r="A195" s="23" t="s">
        <v>246</v>
      </c>
      <c r="B195" s="24">
        <f t="shared" ref="B195:B258" si="12">DATE(RIGHT(A195,4),MID(A195,4,2),LEFT(A195,2))</f>
        <v>43290</v>
      </c>
      <c r="C195" s="24" t="s">
        <v>23</v>
      </c>
      <c r="D195" s="14">
        <f t="shared" ref="D195:D258" si="13">B195</f>
        <v>43290</v>
      </c>
      <c r="E195" s="25">
        <v>2502.09</v>
      </c>
      <c r="F195" s="26">
        <f t="shared" ref="F195:F258" si="14">E195*0.26</f>
        <v>650.54340000000002</v>
      </c>
      <c r="G195" s="25">
        <v>3692.62</v>
      </c>
      <c r="H195" s="26">
        <f t="shared" ref="H195:H258" si="15">G195*0.26</f>
        <v>960.08119999999997</v>
      </c>
      <c r="I195" s="27">
        <v>461.95</v>
      </c>
      <c r="J195" s="27">
        <v>728.58</v>
      </c>
    </row>
    <row r="196" spans="1:10" s="1" customFormat="1" ht="20.25" customHeight="1">
      <c r="A196" s="23" t="s">
        <v>247</v>
      </c>
      <c r="B196" s="24">
        <f t="shared" si="12"/>
        <v>43291</v>
      </c>
      <c r="C196" s="24" t="s">
        <v>23</v>
      </c>
      <c r="D196" s="14">
        <f t="shared" si="13"/>
        <v>43291</v>
      </c>
      <c r="E196" s="25">
        <v>2503.71</v>
      </c>
      <c r="F196" s="26">
        <f t="shared" si="14"/>
        <v>650.96460000000002</v>
      </c>
      <c r="G196" s="25">
        <v>3646.83</v>
      </c>
      <c r="H196" s="26">
        <f t="shared" si="15"/>
        <v>948.17579999999998</v>
      </c>
      <c r="I196" s="27">
        <v>459.97</v>
      </c>
      <c r="J196" s="27">
        <v>683.15</v>
      </c>
    </row>
    <row r="197" spans="1:10" s="1" customFormat="1" ht="20.25" customHeight="1">
      <c r="A197" s="23" t="s">
        <v>248</v>
      </c>
      <c r="B197" s="24">
        <f t="shared" si="12"/>
        <v>43292</v>
      </c>
      <c r="C197" s="24" t="s">
        <v>23</v>
      </c>
      <c r="D197" s="14">
        <f t="shared" si="13"/>
        <v>43292</v>
      </c>
      <c r="E197" s="25">
        <v>2357.85</v>
      </c>
      <c r="F197" s="26">
        <f t="shared" si="14"/>
        <v>613.04100000000005</v>
      </c>
      <c r="G197" s="25">
        <v>3398.34</v>
      </c>
      <c r="H197" s="26">
        <f t="shared" si="15"/>
        <v>883.56840000000011</v>
      </c>
      <c r="I197" s="27">
        <v>429.69</v>
      </c>
      <c r="J197" s="27">
        <v>610.79999999999995</v>
      </c>
    </row>
    <row r="198" spans="1:10" s="1" customFormat="1" ht="20.25" customHeight="1">
      <c r="A198" s="23" t="s">
        <v>249</v>
      </c>
      <c r="B198" s="24">
        <f t="shared" si="12"/>
        <v>43293</v>
      </c>
      <c r="C198" s="24" t="s">
        <v>23</v>
      </c>
      <c r="D198" s="14">
        <f t="shared" si="13"/>
        <v>43293</v>
      </c>
      <c r="E198" s="25">
        <v>2242.6799999999998</v>
      </c>
      <c r="F198" s="26">
        <f t="shared" si="14"/>
        <v>583.09680000000003</v>
      </c>
      <c r="G198" s="25">
        <v>3258.18</v>
      </c>
      <c r="H198" s="26">
        <f t="shared" si="15"/>
        <v>847.1268</v>
      </c>
      <c r="I198" s="27">
        <v>404.2</v>
      </c>
      <c r="J198" s="27">
        <v>611.29999999999995</v>
      </c>
    </row>
    <row r="199" spans="1:10" s="1" customFormat="1" ht="20.25" customHeight="1">
      <c r="A199" s="23" t="s">
        <v>250</v>
      </c>
      <c r="B199" s="24">
        <f t="shared" si="12"/>
        <v>43294</v>
      </c>
      <c r="C199" s="24" t="s">
        <v>23</v>
      </c>
      <c r="D199" s="14">
        <f t="shared" si="13"/>
        <v>43294</v>
      </c>
      <c r="E199" s="25">
        <v>2671.04</v>
      </c>
      <c r="F199" s="26">
        <f t="shared" si="14"/>
        <v>694.47040000000004</v>
      </c>
      <c r="G199" s="25">
        <v>3901.68</v>
      </c>
      <c r="H199" s="26">
        <f t="shared" si="15"/>
        <v>1014.4367999999999</v>
      </c>
      <c r="I199" s="27">
        <v>482.14</v>
      </c>
      <c r="J199" s="27">
        <v>748.5</v>
      </c>
    </row>
    <row r="200" spans="1:10" s="1" customFormat="1" ht="20.25" customHeight="1">
      <c r="A200" s="23" t="s">
        <v>251</v>
      </c>
      <c r="B200" s="24">
        <f t="shared" si="12"/>
        <v>43295</v>
      </c>
      <c r="C200" s="24" t="s">
        <v>23</v>
      </c>
      <c r="D200" s="14">
        <f t="shared" si="13"/>
        <v>43295</v>
      </c>
      <c r="E200" s="25">
        <v>3198.92</v>
      </c>
      <c r="F200" s="26">
        <f t="shared" si="14"/>
        <v>831.7192</v>
      </c>
      <c r="G200" s="25">
        <v>4610.2700000000004</v>
      </c>
      <c r="H200" s="26">
        <f t="shared" si="15"/>
        <v>1198.6702000000002</v>
      </c>
      <c r="I200" s="27">
        <v>590.5</v>
      </c>
      <c r="J200" s="27">
        <v>820.85</v>
      </c>
    </row>
    <row r="201" spans="1:10" s="1" customFormat="1" ht="20.25" customHeight="1">
      <c r="A201" s="23" t="s">
        <v>252</v>
      </c>
      <c r="B201" s="24">
        <f t="shared" si="12"/>
        <v>43296</v>
      </c>
      <c r="C201" s="45" t="s">
        <v>24</v>
      </c>
      <c r="D201" s="14">
        <f t="shared" si="13"/>
        <v>43296</v>
      </c>
      <c r="E201" s="25">
        <v>2740.3</v>
      </c>
      <c r="F201" s="26">
        <f t="shared" si="14"/>
        <v>712.47800000000007</v>
      </c>
      <c r="G201" s="25">
        <v>4137.2700000000004</v>
      </c>
      <c r="H201" s="26">
        <f t="shared" si="15"/>
        <v>1075.6902000000002</v>
      </c>
      <c r="I201" s="27">
        <v>588.76</v>
      </c>
      <c r="J201" s="27">
        <v>808.21</v>
      </c>
    </row>
    <row r="202" spans="1:10" s="1" customFormat="1" ht="20.25" customHeight="1">
      <c r="A202" s="23" t="s">
        <v>253</v>
      </c>
      <c r="B202" s="24">
        <f t="shared" si="12"/>
        <v>43297</v>
      </c>
      <c r="C202" s="24" t="s">
        <v>23</v>
      </c>
      <c r="D202" s="14">
        <f t="shared" si="13"/>
        <v>43297</v>
      </c>
      <c r="E202" s="25">
        <v>2814.59</v>
      </c>
      <c r="F202" s="26">
        <f t="shared" si="14"/>
        <v>731.79340000000002</v>
      </c>
      <c r="G202" s="25">
        <v>4091.96</v>
      </c>
      <c r="H202" s="26">
        <f t="shared" si="15"/>
        <v>1063.9096</v>
      </c>
      <c r="I202" s="27">
        <v>503.82</v>
      </c>
      <c r="J202" s="27">
        <v>773.55</v>
      </c>
    </row>
    <row r="203" spans="1:10" s="1" customFormat="1" ht="20.25" customHeight="1">
      <c r="A203" s="23" t="s">
        <v>254</v>
      </c>
      <c r="B203" s="24">
        <f t="shared" si="12"/>
        <v>43298</v>
      </c>
      <c r="C203" s="24" t="s">
        <v>23</v>
      </c>
      <c r="D203" s="14">
        <f t="shared" si="13"/>
        <v>43298</v>
      </c>
      <c r="E203" s="25">
        <v>2150.7800000000002</v>
      </c>
      <c r="F203" s="26">
        <f t="shared" si="14"/>
        <v>559.20280000000002</v>
      </c>
      <c r="G203" s="25">
        <v>3097.02</v>
      </c>
      <c r="H203" s="26">
        <f t="shared" si="15"/>
        <v>805.22519999999997</v>
      </c>
      <c r="I203" s="27">
        <v>385.54</v>
      </c>
      <c r="J203" s="27">
        <v>560.70000000000005</v>
      </c>
    </row>
    <row r="204" spans="1:10" s="1" customFormat="1" ht="20.25" customHeight="1">
      <c r="A204" s="23" t="s">
        <v>255</v>
      </c>
      <c r="B204" s="24">
        <f t="shared" si="12"/>
        <v>43299</v>
      </c>
      <c r="C204" s="24" t="s">
        <v>23</v>
      </c>
      <c r="D204" s="14">
        <f t="shared" si="13"/>
        <v>43299</v>
      </c>
      <c r="E204" s="25">
        <v>2352.5300000000002</v>
      </c>
      <c r="F204" s="26">
        <f t="shared" si="14"/>
        <v>611.65780000000007</v>
      </c>
      <c r="G204" s="25">
        <v>3371.1</v>
      </c>
      <c r="H204" s="26">
        <f t="shared" si="15"/>
        <v>876.48599999999999</v>
      </c>
      <c r="I204" s="27">
        <v>433.27</v>
      </c>
      <c r="J204" s="27">
        <v>585.29999999999995</v>
      </c>
    </row>
    <row r="205" spans="1:10" s="1" customFormat="1" ht="20.25" customHeight="1">
      <c r="A205" s="23" t="s">
        <v>256</v>
      </c>
      <c r="B205" s="24">
        <f t="shared" si="12"/>
        <v>43300</v>
      </c>
      <c r="C205" s="24" t="s">
        <v>23</v>
      </c>
      <c r="D205" s="14">
        <f t="shared" si="13"/>
        <v>43300</v>
      </c>
      <c r="E205" s="25">
        <v>2393.89</v>
      </c>
      <c r="F205" s="26">
        <f t="shared" si="14"/>
        <v>622.41139999999996</v>
      </c>
      <c r="G205" s="25">
        <v>3534.77</v>
      </c>
      <c r="H205" s="26">
        <f t="shared" si="15"/>
        <v>919.04020000000003</v>
      </c>
      <c r="I205" s="27">
        <v>435.04</v>
      </c>
      <c r="J205" s="27">
        <v>705.84</v>
      </c>
    </row>
    <row r="206" spans="1:10" s="1" customFormat="1" ht="20.25" customHeight="1">
      <c r="A206" s="23" t="s">
        <v>257</v>
      </c>
      <c r="B206" s="24">
        <f t="shared" si="12"/>
        <v>43301</v>
      </c>
      <c r="C206" s="24" t="s">
        <v>23</v>
      </c>
      <c r="D206" s="14">
        <f t="shared" si="13"/>
        <v>43301</v>
      </c>
      <c r="E206" s="25">
        <v>2468.7199999999998</v>
      </c>
      <c r="F206" s="26">
        <f t="shared" si="14"/>
        <v>641.86720000000003</v>
      </c>
      <c r="G206" s="25">
        <v>3608.69</v>
      </c>
      <c r="H206" s="26">
        <f t="shared" si="15"/>
        <v>938.25940000000003</v>
      </c>
      <c r="I206" s="27">
        <v>461.55</v>
      </c>
      <c r="J206" s="27">
        <v>678.42</v>
      </c>
    </row>
    <row r="207" spans="1:10" s="1" customFormat="1" ht="20.25" customHeight="1">
      <c r="A207" s="23" t="s">
        <v>258</v>
      </c>
      <c r="B207" s="24">
        <f t="shared" si="12"/>
        <v>43302</v>
      </c>
      <c r="C207" s="24" t="s">
        <v>23</v>
      </c>
      <c r="D207" s="14">
        <f t="shared" si="13"/>
        <v>43302</v>
      </c>
      <c r="E207" s="25">
        <v>3393.01</v>
      </c>
      <c r="F207" s="26">
        <f t="shared" si="14"/>
        <v>882.18260000000009</v>
      </c>
      <c r="G207" s="25">
        <v>4969.58</v>
      </c>
      <c r="H207" s="26">
        <f t="shared" si="15"/>
        <v>1292.0907999999999</v>
      </c>
      <c r="I207" s="27">
        <v>633.47</v>
      </c>
      <c r="J207" s="27">
        <v>943.1</v>
      </c>
    </row>
    <row r="208" spans="1:10" s="1" customFormat="1" ht="20.25" customHeight="1">
      <c r="A208" s="23" t="s">
        <v>259</v>
      </c>
      <c r="B208" s="24">
        <f t="shared" si="12"/>
        <v>43303</v>
      </c>
      <c r="C208" s="45" t="s">
        <v>24</v>
      </c>
      <c r="D208" s="14">
        <f t="shared" si="13"/>
        <v>43303</v>
      </c>
      <c r="E208" s="25">
        <v>2652.09</v>
      </c>
      <c r="F208" s="26">
        <f t="shared" si="14"/>
        <v>689.54340000000002</v>
      </c>
      <c r="G208" s="25">
        <v>3993.64</v>
      </c>
      <c r="H208" s="26">
        <f t="shared" si="15"/>
        <v>1038.3463999999999</v>
      </c>
      <c r="I208" s="27">
        <v>577.66999999999996</v>
      </c>
      <c r="J208" s="27">
        <v>763.88</v>
      </c>
    </row>
    <row r="209" spans="1:10" s="1" customFormat="1" ht="20.25" customHeight="1">
      <c r="A209" s="23" t="s">
        <v>260</v>
      </c>
      <c r="B209" s="24">
        <f t="shared" si="12"/>
        <v>43304</v>
      </c>
      <c r="C209" s="24" t="s">
        <v>23</v>
      </c>
      <c r="D209" s="14">
        <f t="shared" si="13"/>
        <v>43304</v>
      </c>
      <c r="E209" s="25">
        <v>2299.31</v>
      </c>
      <c r="F209" s="26">
        <f t="shared" si="14"/>
        <v>597.82060000000001</v>
      </c>
      <c r="G209" s="25">
        <v>3373.93</v>
      </c>
      <c r="H209" s="26">
        <f t="shared" si="15"/>
        <v>877.22180000000003</v>
      </c>
      <c r="I209" s="27">
        <v>422.77</v>
      </c>
      <c r="J209" s="27">
        <v>651.85</v>
      </c>
    </row>
    <row r="210" spans="1:10" s="1" customFormat="1" ht="20.25" customHeight="1">
      <c r="A210" s="23" t="s">
        <v>261</v>
      </c>
      <c r="B210" s="24">
        <f t="shared" si="12"/>
        <v>43305</v>
      </c>
      <c r="C210" s="24" t="s">
        <v>23</v>
      </c>
      <c r="D210" s="14">
        <f t="shared" si="13"/>
        <v>43305</v>
      </c>
      <c r="E210" s="25">
        <v>2471.11</v>
      </c>
      <c r="F210" s="26">
        <f t="shared" si="14"/>
        <v>642.48860000000002</v>
      </c>
      <c r="G210" s="25">
        <v>3634.7</v>
      </c>
      <c r="H210" s="26">
        <f t="shared" si="15"/>
        <v>945.02199999999993</v>
      </c>
      <c r="I210" s="27">
        <v>472.73</v>
      </c>
      <c r="J210" s="27">
        <v>690.86</v>
      </c>
    </row>
    <row r="211" spans="1:10" s="1" customFormat="1" ht="20.25" customHeight="1">
      <c r="A211" s="23" t="s">
        <v>262</v>
      </c>
      <c r="B211" s="24">
        <f t="shared" si="12"/>
        <v>43306</v>
      </c>
      <c r="C211" s="24" t="s">
        <v>23</v>
      </c>
      <c r="D211" s="14">
        <f t="shared" si="13"/>
        <v>43306</v>
      </c>
      <c r="E211" s="25">
        <v>2392.87</v>
      </c>
      <c r="F211" s="26">
        <f t="shared" si="14"/>
        <v>622.14620000000002</v>
      </c>
      <c r="G211" s="25">
        <v>3516.46</v>
      </c>
      <c r="H211" s="26">
        <f t="shared" si="15"/>
        <v>914.27960000000007</v>
      </c>
      <c r="I211" s="27">
        <v>449.94</v>
      </c>
      <c r="J211" s="27">
        <v>673.65</v>
      </c>
    </row>
    <row r="212" spans="1:10" s="1" customFormat="1" ht="20.25" customHeight="1">
      <c r="A212" s="23" t="s">
        <v>263</v>
      </c>
      <c r="B212" s="24">
        <f t="shared" si="12"/>
        <v>43307</v>
      </c>
      <c r="C212" s="24" t="s">
        <v>23</v>
      </c>
      <c r="D212" s="14">
        <f t="shared" si="13"/>
        <v>43307</v>
      </c>
      <c r="E212" s="25">
        <v>2599.44</v>
      </c>
      <c r="F212" s="26">
        <f t="shared" si="14"/>
        <v>675.85440000000006</v>
      </c>
      <c r="G212" s="25">
        <v>3796.7</v>
      </c>
      <c r="H212" s="26">
        <f t="shared" si="15"/>
        <v>987.14199999999994</v>
      </c>
      <c r="I212" s="27">
        <v>458.7</v>
      </c>
      <c r="J212" s="27">
        <v>738.56</v>
      </c>
    </row>
    <row r="213" spans="1:10" s="1" customFormat="1" ht="20.25" customHeight="1">
      <c r="A213" s="23" t="s">
        <v>264</v>
      </c>
      <c r="B213" s="24">
        <f t="shared" si="12"/>
        <v>43308</v>
      </c>
      <c r="C213" s="24" t="s">
        <v>23</v>
      </c>
      <c r="D213" s="14">
        <f t="shared" si="13"/>
        <v>43308</v>
      </c>
      <c r="E213" s="25">
        <v>2926.5</v>
      </c>
      <c r="F213" s="26">
        <f t="shared" si="14"/>
        <v>760.89</v>
      </c>
      <c r="G213" s="25">
        <v>4259.75</v>
      </c>
      <c r="H213" s="26">
        <f t="shared" si="15"/>
        <v>1107.5350000000001</v>
      </c>
      <c r="I213" s="27">
        <v>563.04999999999995</v>
      </c>
      <c r="J213" s="27">
        <v>770.2</v>
      </c>
    </row>
    <row r="214" spans="1:10" s="1" customFormat="1" ht="20.25" customHeight="1">
      <c r="A214" s="23" t="s">
        <v>265</v>
      </c>
      <c r="B214" s="24">
        <f t="shared" si="12"/>
        <v>43309</v>
      </c>
      <c r="C214" s="24" t="s">
        <v>23</v>
      </c>
      <c r="D214" s="14">
        <f t="shared" si="13"/>
        <v>43309</v>
      </c>
      <c r="E214" s="25">
        <v>3158.79</v>
      </c>
      <c r="F214" s="26">
        <f t="shared" si="14"/>
        <v>821.28539999999998</v>
      </c>
      <c r="G214" s="25">
        <v>4553.5600000000004</v>
      </c>
      <c r="H214" s="26">
        <f t="shared" si="15"/>
        <v>1183.9256</v>
      </c>
      <c r="I214" s="27">
        <v>574.80999999999995</v>
      </c>
      <c r="J214" s="27">
        <v>819.96</v>
      </c>
    </row>
    <row r="215" spans="1:10" s="1" customFormat="1" ht="20.25" customHeight="1">
      <c r="A215" s="23" t="s">
        <v>266</v>
      </c>
      <c r="B215" s="24">
        <f t="shared" si="12"/>
        <v>43310</v>
      </c>
      <c r="C215" s="24" t="s">
        <v>23</v>
      </c>
      <c r="D215" s="14">
        <f t="shared" si="13"/>
        <v>43310</v>
      </c>
      <c r="E215" s="25">
        <v>1644.33</v>
      </c>
      <c r="F215" s="26">
        <f t="shared" si="14"/>
        <v>427.5258</v>
      </c>
      <c r="G215" s="25">
        <v>2424.9</v>
      </c>
      <c r="H215" s="26">
        <f t="shared" si="15"/>
        <v>630.47400000000005</v>
      </c>
      <c r="I215" s="27">
        <v>352.73</v>
      </c>
      <c r="J215" s="27">
        <v>427.84</v>
      </c>
    </row>
    <row r="216" spans="1:10" s="1" customFormat="1" ht="20.25" customHeight="1">
      <c r="A216" s="23" t="s">
        <v>267</v>
      </c>
      <c r="B216" s="24">
        <f t="shared" si="12"/>
        <v>43311</v>
      </c>
      <c r="C216" s="24" t="s">
        <v>23</v>
      </c>
      <c r="D216" s="14">
        <f t="shared" si="13"/>
        <v>43311</v>
      </c>
      <c r="E216" s="25">
        <v>2714.87</v>
      </c>
      <c r="F216" s="26">
        <f t="shared" si="14"/>
        <v>705.86620000000005</v>
      </c>
      <c r="G216" s="25">
        <v>3960.67</v>
      </c>
      <c r="H216" s="26">
        <f t="shared" si="15"/>
        <v>1029.7742000000001</v>
      </c>
      <c r="I216" s="27">
        <v>478.05</v>
      </c>
      <c r="J216" s="27">
        <v>767.75</v>
      </c>
    </row>
    <row r="217" spans="1:10" s="1" customFormat="1" ht="20.25" customHeight="1">
      <c r="A217" s="23" t="s">
        <v>268</v>
      </c>
      <c r="B217" s="24">
        <f t="shared" si="12"/>
        <v>43312</v>
      </c>
      <c r="C217" s="24" t="s">
        <v>23</v>
      </c>
      <c r="D217" s="14">
        <f t="shared" si="13"/>
        <v>43312</v>
      </c>
      <c r="E217" s="25">
        <v>2520.67</v>
      </c>
      <c r="F217" s="26">
        <f t="shared" si="14"/>
        <v>655.37420000000009</v>
      </c>
      <c r="G217" s="25">
        <v>3660.78</v>
      </c>
      <c r="H217" s="26">
        <f t="shared" si="15"/>
        <v>951.80280000000005</v>
      </c>
      <c r="I217" s="27">
        <v>455.72</v>
      </c>
      <c r="J217" s="27">
        <v>684.39</v>
      </c>
    </row>
    <row r="218" spans="1:10" s="1" customFormat="1" ht="20.25" customHeight="1">
      <c r="A218" s="23" t="s">
        <v>269</v>
      </c>
      <c r="B218" s="24">
        <f t="shared" si="12"/>
        <v>43313</v>
      </c>
      <c r="C218" s="24" t="s">
        <v>23</v>
      </c>
      <c r="D218" s="14">
        <f t="shared" si="13"/>
        <v>43313</v>
      </c>
      <c r="E218" s="25">
        <v>2791.15</v>
      </c>
      <c r="F218" s="26">
        <f t="shared" si="14"/>
        <v>725.69900000000007</v>
      </c>
      <c r="G218" s="25">
        <v>4042.06</v>
      </c>
      <c r="H218" s="26">
        <f t="shared" si="15"/>
        <v>1050.9356</v>
      </c>
      <c r="I218" s="27">
        <v>507.16</v>
      </c>
      <c r="J218" s="27">
        <v>743.75</v>
      </c>
    </row>
    <row r="219" spans="1:10" s="1" customFormat="1" ht="20.25" customHeight="1">
      <c r="A219" s="23" t="s">
        <v>270</v>
      </c>
      <c r="B219" s="24">
        <f t="shared" si="12"/>
        <v>43314</v>
      </c>
      <c r="C219" s="24" t="s">
        <v>23</v>
      </c>
      <c r="D219" s="14">
        <f t="shared" si="13"/>
        <v>43314</v>
      </c>
      <c r="E219" s="25">
        <v>2511.73</v>
      </c>
      <c r="F219" s="26">
        <f t="shared" si="14"/>
        <v>653.0498</v>
      </c>
      <c r="G219" s="25">
        <v>3655.72</v>
      </c>
      <c r="H219" s="26">
        <f t="shared" si="15"/>
        <v>950.48720000000003</v>
      </c>
      <c r="I219" s="27">
        <v>456.17</v>
      </c>
      <c r="J219" s="27">
        <v>687.82</v>
      </c>
    </row>
    <row r="220" spans="1:10" s="1" customFormat="1" ht="20.25" customHeight="1">
      <c r="A220" s="23" t="s">
        <v>271</v>
      </c>
      <c r="B220" s="24">
        <f t="shared" si="12"/>
        <v>43315</v>
      </c>
      <c r="C220" s="24" t="s">
        <v>23</v>
      </c>
      <c r="D220" s="14">
        <f t="shared" si="13"/>
        <v>43315</v>
      </c>
      <c r="E220" s="25">
        <v>2720.45</v>
      </c>
      <c r="F220" s="26">
        <f t="shared" si="14"/>
        <v>707.31700000000001</v>
      </c>
      <c r="G220" s="25">
        <v>3976.89</v>
      </c>
      <c r="H220" s="26">
        <f t="shared" si="15"/>
        <v>1033.9914000000001</v>
      </c>
      <c r="I220" s="27">
        <v>501.03</v>
      </c>
      <c r="J220" s="27">
        <v>755.41</v>
      </c>
    </row>
    <row r="221" spans="1:10" s="1" customFormat="1" ht="20.25" customHeight="1">
      <c r="A221" s="23" t="s">
        <v>272</v>
      </c>
      <c r="B221" s="24">
        <f t="shared" si="12"/>
        <v>43316</v>
      </c>
      <c r="C221" s="24" t="s">
        <v>23</v>
      </c>
      <c r="D221" s="14">
        <f t="shared" si="13"/>
        <v>43316</v>
      </c>
      <c r="E221" s="25">
        <v>3094.15</v>
      </c>
      <c r="F221" s="26">
        <f t="shared" si="14"/>
        <v>804.47900000000004</v>
      </c>
      <c r="G221" s="25">
        <v>4487.57</v>
      </c>
      <c r="H221" s="26">
        <f t="shared" si="15"/>
        <v>1166.7682</v>
      </c>
      <c r="I221" s="27">
        <v>566.45000000000005</v>
      </c>
      <c r="J221" s="27">
        <v>826.97</v>
      </c>
    </row>
    <row r="222" spans="1:10" s="1" customFormat="1" ht="20.25" customHeight="1">
      <c r="A222" s="23" t="s">
        <v>273</v>
      </c>
      <c r="B222" s="24">
        <f t="shared" si="12"/>
        <v>43317</v>
      </c>
      <c r="C222" s="24" t="s">
        <v>23</v>
      </c>
      <c r="D222" s="14">
        <f t="shared" si="13"/>
        <v>43317</v>
      </c>
      <c r="E222" s="25">
        <v>1769.36</v>
      </c>
      <c r="F222" s="26">
        <f t="shared" si="14"/>
        <v>460.03359999999998</v>
      </c>
      <c r="G222" s="25">
        <v>2637.52</v>
      </c>
      <c r="H222" s="26">
        <f t="shared" si="15"/>
        <v>685.75520000000006</v>
      </c>
      <c r="I222" s="27">
        <v>395.58</v>
      </c>
      <c r="J222" s="27">
        <v>472.58</v>
      </c>
    </row>
    <row r="223" spans="1:10" s="1" customFormat="1" ht="20.25" customHeight="1">
      <c r="A223" s="23" t="s">
        <v>274</v>
      </c>
      <c r="B223" s="24">
        <f t="shared" si="12"/>
        <v>43318</v>
      </c>
      <c r="C223" s="24" t="s">
        <v>23</v>
      </c>
      <c r="D223" s="14">
        <f t="shared" si="13"/>
        <v>43318</v>
      </c>
      <c r="E223" s="25">
        <v>2301.58</v>
      </c>
      <c r="F223" s="26">
        <f t="shared" si="14"/>
        <v>598.41079999999999</v>
      </c>
      <c r="G223" s="25">
        <v>3353.16</v>
      </c>
      <c r="H223" s="26">
        <f t="shared" si="15"/>
        <v>871.82159999999999</v>
      </c>
      <c r="I223" s="27">
        <v>413.72</v>
      </c>
      <c r="J223" s="27">
        <v>637.86</v>
      </c>
    </row>
    <row r="224" spans="1:10" s="1" customFormat="1" ht="20.25" customHeight="1">
      <c r="A224" s="23" t="s">
        <v>275</v>
      </c>
      <c r="B224" s="24">
        <f t="shared" si="12"/>
        <v>43319</v>
      </c>
      <c r="C224" s="24" t="s">
        <v>23</v>
      </c>
      <c r="D224" s="14">
        <f t="shared" si="13"/>
        <v>43319</v>
      </c>
      <c r="E224" s="25">
        <v>2496.23</v>
      </c>
      <c r="F224" s="26">
        <f t="shared" si="14"/>
        <v>649.01980000000003</v>
      </c>
      <c r="G224" s="25">
        <v>3638.66</v>
      </c>
      <c r="H224" s="26">
        <f t="shared" si="15"/>
        <v>946.05160000000001</v>
      </c>
      <c r="I224" s="27">
        <v>483.87</v>
      </c>
      <c r="J224" s="27">
        <v>658.56</v>
      </c>
    </row>
    <row r="225" spans="1:10" s="1" customFormat="1" ht="20.25" customHeight="1">
      <c r="A225" s="23" t="s">
        <v>276</v>
      </c>
      <c r="B225" s="24">
        <f t="shared" si="12"/>
        <v>43320</v>
      </c>
      <c r="C225" s="24" t="s">
        <v>23</v>
      </c>
      <c r="D225" s="14">
        <f t="shared" si="13"/>
        <v>43320</v>
      </c>
      <c r="E225" s="25">
        <v>2897.4</v>
      </c>
      <c r="F225" s="26">
        <f t="shared" si="14"/>
        <v>753.32400000000007</v>
      </c>
      <c r="G225" s="25">
        <v>4215.63</v>
      </c>
      <c r="H225" s="26">
        <f t="shared" si="15"/>
        <v>1096.0638000000001</v>
      </c>
      <c r="I225" s="27">
        <v>528.47</v>
      </c>
      <c r="J225" s="27">
        <v>789.76</v>
      </c>
    </row>
    <row r="226" spans="1:10" s="1" customFormat="1" ht="20.25" customHeight="1">
      <c r="A226" s="23" t="s">
        <v>277</v>
      </c>
      <c r="B226" s="24">
        <f t="shared" si="12"/>
        <v>43321</v>
      </c>
      <c r="C226" s="24" t="s">
        <v>23</v>
      </c>
      <c r="D226" s="14">
        <f t="shared" si="13"/>
        <v>43321</v>
      </c>
      <c r="E226" s="25">
        <v>2973.99</v>
      </c>
      <c r="F226" s="26">
        <f t="shared" si="14"/>
        <v>773.23739999999998</v>
      </c>
      <c r="G226" s="25">
        <v>4367.1000000000004</v>
      </c>
      <c r="H226" s="26">
        <f t="shared" si="15"/>
        <v>1135.4460000000001</v>
      </c>
      <c r="I226" s="27">
        <v>588.44000000000005</v>
      </c>
      <c r="J226" s="27">
        <v>804.67</v>
      </c>
    </row>
    <row r="227" spans="1:10" s="1" customFormat="1" ht="20.25" customHeight="1">
      <c r="A227" s="23" t="s">
        <v>278</v>
      </c>
      <c r="B227" s="24">
        <f t="shared" si="12"/>
        <v>43322</v>
      </c>
      <c r="C227" s="24" t="s">
        <v>23</v>
      </c>
      <c r="D227" s="14">
        <f t="shared" si="13"/>
        <v>43322</v>
      </c>
      <c r="E227" s="25">
        <v>2778.86</v>
      </c>
      <c r="F227" s="26">
        <f t="shared" si="14"/>
        <v>722.50360000000001</v>
      </c>
      <c r="G227" s="25">
        <v>4022.66</v>
      </c>
      <c r="H227" s="26">
        <f t="shared" si="15"/>
        <v>1045.8915999999999</v>
      </c>
      <c r="I227" s="27">
        <v>513.12</v>
      </c>
      <c r="J227" s="27">
        <v>730.68</v>
      </c>
    </row>
    <row r="228" spans="1:10" s="1" customFormat="1" ht="20.25" customHeight="1">
      <c r="A228" s="23" t="s">
        <v>279</v>
      </c>
      <c r="B228" s="24">
        <f t="shared" si="12"/>
        <v>43323</v>
      </c>
      <c r="C228" s="24" t="s">
        <v>23</v>
      </c>
      <c r="D228" s="14">
        <f t="shared" si="13"/>
        <v>43323</v>
      </c>
      <c r="E228" s="25">
        <v>3322.23</v>
      </c>
      <c r="F228" s="26">
        <f t="shared" si="14"/>
        <v>863.77980000000002</v>
      </c>
      <c r="G228" s="25">
        <v>4790.46</v>
      </c>
      <c r="H228" s="26">
        <f t="shared" si="15"/>
        <v>1245.5196000000001</v>
      </c>
      <c r="I228" s="27">
        <v>594.95000000000005</v>
      </c>
      <c r="J228" s="27">
        <v>873.28</v>
      </c>
    </row>
    <row r="229" spans="1:10" s="1" customFormat="1" ht="20.25" customHeight="1">
      <c r="A229" s="23" t="s">
        <v>280</v>
      </c>
      <c r="B229" s="24">
        <f t="shared" si="12"/>
        <v>43324</v>
      </c>
      <c r="C229" s="45" t="s">
        <v>24</v>
      </c>
      <c r="D229" s="14">
        <f t="shared" si="13"/>
        <v>43324</v>
      </c>
      <c r="E229" s="25">
        <v>2548.7399999999998</v>
      </c>
      <c r="F229" s="26">
        <f t="shared" si="14"/>
        <v>662.67239999999993</v>
      </c>
      <c r="G229" s="25">
        <v>3743.66</v>
      </c>
      <c r="H229" s="26">
        <f t="shared" si="15"/>
        <v>973.35159999999996</v>
      </c>
      <c r="I229" s="27">
        <v>533.15</v>
      </c>
      <c r="J229" s="27">
        <v>661.77</v>
      </c>
    </row>
    <row r="230" spans="1:10" s="1" customFormat="1" ht="20.25" customHeight="1">
      <c r="A230" s="23" t="s">
        <v>281</v>
      </c>
      <c r="B230" s="24">
        <f t="shared" si="12"/>
        <v>43325</v>
      </c>
      <c r="C230" s="24" t="s">
        <v>23</v>
      </c>
      <c r="D230" s="14">
        <f t="shared" si="13"/>
        <v>43325</v>
      </c>
      <c r="E230" s="25">
        <v>2741.25</v>
      </c>
      <c r="F230" s="26">
        <f t="shared" si="14"/>
        <v>712.72500000000002</v>
      </c>
      <c r="G230" s="25">
        <v>3988.93</v>
      </c>
      <c r="H230" s="26">
        <f t="shared" si="15"/>
        <v>1037.1217999999999</v>
      </c>
      <c r="I230" s="27">
        <v>507.57</v>
      </c>
      <c r="J230" s="27">
        <v>740.11</v>
      </c>
    </row>
    <row r="231" spans="1:10" s="1" customFormat="1" ht="20.25" customHeight="1">
      <c r="A231" s="23" t="s">
        <v>282</v>
      </c>
      <c r="B231" s="24">
        <f t="shared" si="12"/>
        <v>43326</v>
      </c>
      <c r="C231" s="24" t="s">
        <v>23</v>
      </c>
      <c r="D231" s="14">
        <f t="shared" si="13"/>
        <v>43326</v>
      </c>
      <c r="E231" s="25">
        <v>3299.23</v>
      </c>
      <c r="F231" s="26">
        <f t="shared" si="14"/>
        <v>857.7998</v>
      </c>
      <c r="G231" s="25">
        <v>4720.66</v>
      </c>
      <c r="H231" s="26">
        <f t="shared" si="15"/>
        <v>1227.3715999999999</v>
      </c>
      <c r="I231" s="27">
        <v>567.70000000000005</v>
      </c>
      <c r="J231" s="27">
        <v>853.73</v>
      </c>
    </row>
    <row r="232" spans="1:10" s="1" customFormat="1" ht="20.25" customHeight="1">
      <c r="A232" s="23" t="s">
        <v>283</v>
      </c>
      <c r="B232" s="24">
        <f t="shared" si="12"/>
        <v>43327</v>
      </c>
      <c r="C232" s="45" t="s">
        <v>24</v>
      </c>
      <c r="D232" s="14">
        <f t="shared" si="13"/>
        <v>43327</v>
      </c>
      <c r="E232" s="25">
        <v>2401.6</v>
      </c>
      <c r="F232" s="26">
        <f t="shared" si="14"/>
        <v>624.41600000000005</v>
      </c>
      <c r="G232" s="25">
        <v>3646.59</v>
      </c>
      <c r="H232" s="26">
        <f t="shared" si="15"/>
        <v>948.11340000000007</v>
      </c>
      <c r="I232" s="27">
        <v>554.79</v>
      </c>
      <c r="J232" s="27">
        <v>690.2</v>
      </c>
    </row>
    <row r="233" spans="1:10" s="1" customFormat="1" ht="20.25" customHeight="1">
      <c r="A233" s="23" t="s">
        <v>284</v>
      </c>
      <c r="B233" s="24">
        <f t="shared" si="12"/>
        <v>43328</v>
      </c>
      <c r="C233" s="24" t="s">
        <v>23</v>
      </c>
      <c r="D233" s="14">
        <f t="shared" si="13"/>
        <v>43328</v>
      </c>
      <c r="E233" s="25">
        <v>2564.79</v>
      </c>
      <c r="F233" s="26">
        <f t="shared" si="14"/>
        <v>666.84540000000004</v>
      </c>
      <c r="G233" s="25">
        <v>3761.71</v>
      </c>
      <c r="H233" s="26">
        <f t="shared" si="15"/>
        <v>978.04460000000006</v>
      </c>
      <c r="I233" s="27">
        <v>487.72</v>
      </c>
      <c r="J233" s="27">
        <v>709.2</v>
      </c>
    </row>
    <row r="234" spans="1:10" s="1" customFormat="1" ht="20.25" customHeight="1">
      <c r="A234" s="23" t="s">
        <v>285</v>
      </c>
      <c r="B234" s="24">
        <f t="shared" si="12"/>
        <v>43329</v>
      </c>
      <c r="C234" s="24" t="s">
        <v>23</v>
      </c>
      <c r="D234" s="14">
        <f t="shared" si="13"/>
        <v>43329</v>
      </c>
      <c r="E234" s="25">
        <v>2967.91</v>
      </c>
      <c r="F234" s="26">
        <f t="shared" si="14"/>
        <v>771.65660000000003</v>
      </c>
      <c r="G234" s="25">
        <v>4335.47</v>
      </c>
      <c r="H234" s="26">
        <f t="shared" si="15"/>
        <v>1127.2222000000002</v>
      </c>
      <c r="I234" s="27">
        <v>542.19000000000005</v>
      </c>
      <c r="J234" s="27">
        <v>825.37</v>
      </c>
    </row>
    <row r="235" spans="1:10" s="1" customFormat="1" ht="20.25" customHeight="1">
      <c r="A235" s="23" t="s">
        <v>286</v>
      </c>
      <c r="B235" s="24">
        <f t="shared" si="12"/>
        <v>43330</v>
      </c>
      <c r="C235" s="24" t="s">
        <v>23</v>
      </c>
      <c r="D235" s="14">
        <f t="shared" si="13"/>
        <v>43330</v>
      </c>
      <c r="E235" s="25">
        <v>3470.14</v>
      </c>
      <c r="F235" s="26">
        <f t="shared" si="14"/>
        <v>902.2364</v>
      </c>
      <c r="G235" s="25">
        <v>4987.51</v>
      </c>
      <c r="H235" s="26">
        <f t="shared" si="15"/>
        <v>1296.7526</v>
      </c>
      <c r="I235" s="27">
        <v>637.03</v>
      </c>
      <c r="J235" s="27">
        <v>880.34</v>
      </c>
    </row>
    <row r="236" spans="1:10" s="1" customFormat="1" ht="20.25" customHeight="1">
      <c r="A236" s="23" t="s">
        <v>287</v>
      </c>
      <c r="B236" s="24">
        <f t="shared" si="12"/>
        <v>43331</v>
      </c>
      <c r="C236" s="45" t="s">
        <v>24</v>
      </c>
      <c r="D236" s="14">
        <f t="shared" si="13"/>
        <v>43331</v>
      </c>
      <c r="E236" s="25">
        <v>1526.14</v>
      </c>
      <c r="F236" s="26">
        <f t="shared" si="14"/>
        <v>396.79640000000006</v>
      </c>
      <c r="G236" s="25">
        <v>2276.8200000000002</v>
      </c>
      <c r="H236" s="26">
        <f t="shared" si="15"/>
        <v>591.97320000000002</v>
      </c>
      <c r="I236" s="27">
        <v>309.24</v>
      </c>
      <c r="J236" s="27">
        <v>441.44</v>
      </c>
    </row>
    <row r="237" spans="1:10" s="1" customFormat="1" ht="20.25" customHeight="1">
      <c r="A237" s="23" t="s">
        <v>288</v>
      </c>
      <c r="B237" s="24">
        <f t="shared" si="12"/>
        <v>43332</v>
      </c>
      <c r="C237" s="24" t="s">
        <v>23</v>
      </c>
      <c r="D237" s="14">
        <f t="shared" si="13"/>
        <v>43332</v>
      </c>
      <c r="E237" s="25">
        <v>2622.75</v>
      </c>
      <c r="F237" s="26">
        <f t="shared" si="14"/>
        <v>681.91500000000008</v>
      </c>
      <c r="G237" s="25">
        <v>3826.15</v>
      </c>
      <c r="H237" s="26">
        <f t="shared" si="15"/>
        <v>994.79900000000009</v>
      </c>
      <c r="I237" s="27">
        <v>486.64</v>
      </c>
      <c r="J237" s="27">
        <v>716.76</v>
      </c>
    </row>
    <row r="238" spans="1:10" s="1" customFormat="1" ht="20.25" customHeight="1">
      <c r="A238" s="23" t="s">
        <v>289</v>
      </c>
      <c r="B238" s="24">
        <f t="shared" si="12"/>
        <v>43333</v>
      </c>
      <c r="C238" s="24" t="s">
        <v>23</v>
      </c>
      <c r="D238" s="14">
        <f t="shared" si="13"/>
        <v>43333</v>
      </c>
      <c r="E238" s="25">
        <v>2500.06</v>
      </c>
      <c r="F238" s="26">
        <f t="shared" si="14"/>
        <v>650.01560000000006</v>
      </c>
      <c r="G238" s="25">
        <v>3581.79</v>
      </c>
      <c r="H238" s="26">
        <f t="shared" si="15"/>
        <v>931.2654</v>
      </c>
      <c r="I238" s="27">
        <v>470.29</v>
      </c>
      <c r="J238" s="27">
        <v>611.44000000000005</v>
      </c>
    </row>
    <row r="239" spans="1:10" s="1" customFormat="1" ht="20.25" customHeight="1">
      <c r="A239" s="23" t="s">
        <v>290</v>
      </c>
      <c r="B239" s="24">
        <f t="shared" si="12"/>
        <v>43334</v>
      </c>
      <c r="C239" s="24" t="s">
        <v>23</v>
      </c>
      <c r="D239" s="14">
        <f t="shared" si="13"/>
        <v>43334</v>
      </c>
      <c r="E239" s="25">
        <v>2591.52</v>
      </c>
      <c r="F239" s="26">
        <f t="shared" si="14"/>
        <v>673.79520000000002</v>
      </c>
      <c r="G239" s="25">
        <v>3669.52</v>
      </c>
      <c r="H239" s="26">
        <f t="shared" si="15"/>
        <v>954.0752</v>
      </c>
      <c r="I239" s="27">
        <v>483.03</v>
      </c>
      <c r="J239" s="27">
        <v>594.97</v>
      </c>
    </row>
    <row r="240" spans="1:10" s="1" customFormat="1" ht="20.25" customHeight="1">
      <c r="A240" s="23" t="s">
        <v>291</v>
      </c>
      <c r="B240" s="24">
        <f t="shared" si="12"/>
        <v>43335</v>
      </c>
      <c r="C240" s="24" t="s">
        <v>23</v>
      </c>
      <c r="D240" s="14">
        <f t="shared" si="13"/>
        <v>43335</v>
      </c>
      <c r="E240" s="25">
        <v>2554.52</v>
      </c>
      <c r="F240" s="26">
        <f t="shared" si="14"/>
        <v>664.17520000000002</v>
      </c>
      <c r="G240" s="25">
        <v>3693.3</v>
      </c>
      <c r="H240" s="26">
        <f t="shared" si="15"/>
        <v>960.25800000000004</v>
      </c>
      <c r="I240" s="27">
        <v>461.29</v>
      </c>
      <c r="J240" s="27">
        <v>677.49</v>
      </c>
    </row>
    <row r="241" spans="1:10" s="1" customFormat="1" ht="20.25" customHeight="1">
      <c r="A241" s="23" t="s">
        <v>292</v>
      </c>
      <c r="B241" s="24">
        <f t="shared" si="12"/>
        <v>43336</v>
      </c>
      <c r="C241" s="24" t="s">
        <v>23</v>
      </c>
      <c r="D241" s="14">
        <f t="shared" si="13"/>
        <v>43336</v>
      </c>
      <c r="E241" s="25">
        <v>2796.88</v>
      </c>
      <c r="F241" s="26">
        <f t="shared" si="14"/>
        <v>727.18880000000001</v>
      </c>
      <c r="G241" s="25">
        <v>4093.35</v>
      </c>
      <c r="H241" s="26">
        <f t="shared" si="15"/>
        <v>1064.271</v>
      </c>
      <c r="I241" s="27">
        <v>515.51</v>
      </c>
      <c r="J241" s="27">
        <v>780.96</v>
      </c>
    </row>
    <row r="242" spans="1:10" s="1" customFormat="1" ht="20.25" customHeight="1">
      <c r="A242" s="23" t="s">
        <v>293</v>
      </c>
      <c r="B242" s="24">
        <f t="shared" si="12"/>
        <v>43337</v>
      </c>
      <c r="C242" s="24" t="s">
        <v>23</v>
      </c>
      <c r="D242" s="14">
        <f t="shared" si="13"/>
        <v>43337</v>
      </c>
      <c r="E242" s="25">
        <v>2925.97</v>
      </c>
      <c r="F242" s="26">
        <f t="shared" si="14"/>
        <v>760.75220000000002</v>
      </c>
      <c r="G242" s="25">
        <v>4231.75</v>
      </c>
      <c r="H242" s="26">
        <f t="shared" si="15"/>
        <v>1100.2550000000001</v>
      </c>
      <c r="I242" s="27">
        <v>534.21</v>
      </c>
      <c r="J242" s="27">
        <v>771.57</v>
      </c>
    </row>
    <row r="243" spans="1:10" s="1" customFormat="1" ht="20.25" customHeight="1">
      <c r="A243" s="23" t="s">
        <v>294</v>
      </c>
      <c r="B243" s="24">
        <f t="shared" si="12"/>
        <v>43338</v>
      </c>
      <c r="C243" s="24" t="s">
        <v>23</v>
      </c>
      <c r="D243" s="14">
        <f t="shared" si="13"/>
        <v>43338</v>
      </c>
      <c r="E243" s="25">
        <v>1382.96</v>
      </c>
      <c r="F243" s="26">
        <f t="shared" si="14"/>
        <v>359.56960000000004</v>
      </c>
      <c r="G243" s="25">
        <v>2077.27</v>
      </c>
      <c r="H243" s="26">
        <f t="shared" si="15"/>
        <v>540.09019999999998</v>
      </c>
      <c r="I243" s="27">
        <v>285.67</v>
      </c>
      <c r="J243" s="27">
        <v>408.64</v>
      </c>
    </row>
    <row r="244" spans="1:10" s="1" customFormat="1" ht="20.25" customHeight="1">
      <c r="A244" s="23" t="s">
        <v>295</v>
      </c>
      <c r="B244" s="24">
        <f t="shared" si="12"/>
        <v>43339</v>
      </c>
      <c r="C244" s="24" t="s">
        <v>23</v>
      </c>
      <c r="D244" s="14">
        <f t="shared" si="13"/>
        <v>43339</v>
      </c>
      <c r="E244" s="25">
        <v>2222.27</v>
      </c>
      <c r="F244" s="26">
        <f t="shared" si="14"/>
        <v>577.79020000000003</v>
      </c>
      <c r="G244" s="25">
        <v>3217.89</v>
      </c>
      <c r="H244" s="26">
        <f t="shared" si="15"/>
        <v>836.65139999999997</v>
      </c>
      <c r="I244" s="27">
        <v>394.59</v>
      </c>
      <c r="J244" s="27">
        <v>601.03</v>
      </c>
    </row>
    <row r="245" spans="1:10" s="1" customFormat="1" ht="20.25" customHeight="1">
      <c r="A245" s="23" t="s">
        <v>296</v>
      </c>
      <c r="B245" s="24">
        <f t="shared" si="12"/>
        <v>43340</v>
      </c>
      <c r="C245" s="24" t="s">
        <v>23</v>
      </c>
      <c r="D245" s="14">
        <f t="shared" si="13"/>
        <v>43340</v>
      </c>
      <c r="E245" s="25">
        <v>2072.04</v>
      </c>
      <c r="F245" s="26">
        <f t="shared" si="14"/>
        <v>538.73040000000003</v>
      </c>
      <c r="G245" s="25">
        <v>2991.56</v>
      </c>
      <c r="H245" s="26">
        <f t="shared" si="15"/>
        <v>777.80560000000003</v>
      </c>
      <c r="I245" s="27">
        <v>372.37</v>
      </c>
      <c r="J245" s="27">
        <v>547.15</v>
      </c>
    </row>
    <row r="246" spans="1:10" s="1" customFormat="1" ht="20.25" customHeight="1">
      <c r="A246" s="23" t="s">
        <v>297</v>
      </c>
      <c r="B246" s="24">
        <f t="shared" si="12"/>
        <v>43341</v>
      </c>
      <c r="C246" s="24" t="s">
        <v>23</v>
      </c>
      <c r="D246" s="14">
        <f t="shared" si="13"/>
        <v>43341</v>
      </c>
      <c r="E246" s="25">
        <v>2445.48</v>
      </c>
      <c r="F246" s="26">
        <f t="shared" si="14"/>
        <v>635.82479999999998</v>
      </c>
      <c r="G246" s="25">
        <v>3516.83</v>
      </c>
      <c r="H246" s="26">
        <f t="shared" si="15"/>
        <v>914.37580000000003</v>
      </c>
      <c r="I246" s="27">
        <v>446.41</v>
      </c>
      <c r="J246" s="27">
        <v>624.94000000000005</v>
      </c>
    </row>
    <row r="247" spans="1:10" s="1" customFormat="1" ht="20.25" customHeight="1">
      <c r="A247" s="23" t="s">
        <v>298</v>
      </c>
      <c r="B247" s="24">
        <f t="shared" si="12"/>
        <v>43342</v>
      </c>
      <c r="C247" s="24" t="s">
        <v>23</v>
      </c>
      <c r="D247" s="14">
        <f t="shared" si="13"/>
        <v>43342</v>
      </c>
      <c r="E247" s="25">
        <v>2517.88</v>
      </c>
      <c r="F247" s="26">
        <f t="shared" si="14"/>
        <v>654.64880000000005</v>
      </c>
      <c r="G247" s="25">
        <v>3546.53</v>
      </c>
      <c r="H247" s="26">
        <f t="shared" si="15"/>
        <v>922.09780000000012</v>
      </c>
      <c r="I247" s="27">
        <v>450.95</v>
      </c>
      <c r="J247" s="27">
        <v>577.70000000000005</v>
      </c>
    </row>
    <row r="248" spans="1:10" s="1" customFormat="1" ht="20.25" customHeight="1">
      <c r="A248" s="23" t="s">
        <v>299</v>
      </c>
      <c r="B248" s="24">
        <f t="shared" si="12"/>
        <v>43343</v>
      </c>
      <c r="C248" s="24" t="s">
        <v>23</v>
      </c>
      <c r="D248" s="14">
        <f t="shared" si="13"/>
        <v>43343</v>
      </c>
      <c r="E248" s="25">
        <v>2963.33</v>
      </c>
      <c r="F248" s="26">
        <f t="shared" si="14"/>
        <v>770.46580000000006</v>
      </c>
      <c r="G248" s="25">
        <v>4221.7700000000004</v>
      </c>
      <c r="H248" s="26">
        <f t="shared" si="15"/>
        <v>1097.6602000000003</v>
      </c>
      <c r="I248" s="27">
        <v>544.84</v>
      </c>
      <c r="J248" s="27">
        <v>713.6</v>
      </c>
    </row>
    <row r="249" spans="1:10" s="1" customFormat="1" ht="20.25" customHeight="1">
      <c r="A249" s="23" t="s">
        <v>300</v>
      </c>
      <c r="B249" s="24">
        <f t="shared" si="12"/>
        <v>43344</v>
      </c>
      <c r="C249" s="24" t="s">
        <v>23</v>
      </c>
      <c r="D249" s="14">
        <f t="shared" si="13"/>
        <v>43344</v>
      </c>
      <c r="E249" s="25">
        <v>3634.82</v>
      </c>
      <c r="F249" s="26">
        <f t="shared" si="14"/>
        <v>945.05320000000006</v>
      </c>
      <c r="G249" s="25">
        <v>5325.8</v>
      </c>
      <c r="H249" s="26">
        <f t="shared" si="15"/>
        <v>1384.7080000000001</v>
      </c>
      <c r="I249" s="27">
        <v>736.87</v>
      </c>
      <c r="J249" s="27">
        <v>954.11</v>
      </c>
    </row>
    <row r="250" spans="1:10" s="1" customFormat="1" ht="20.25" customHeight="1">
      <c r="A250" s="23" t="s">
        <v>301</v>
      </c>
      <c r="B250" s="24">
        <f t="shared" si="12"/>
        <v>43345</v>
      </c>
      <c r="C250" s="24" t="s">
        <v>23</v>
      </c>
      <c r="D250" s="14">
        <f t="shared" si="13"/>
        <v>43345</v>
      </c>
      <c r="E250" s="25">
        <v>1771.04</v>
      </c>
      <c r="F250" s="26">
        <f t="shared" si="14"/>
        <v>460.47039999999998</v>
      </c>
      <c r="G250" s="25">
        <v>2597.66</v>
      </c>
      <c r="H250" s="26">
        <f t="shared" si="15"/>
        <v>675.39160000000004</v>
      </c>
      <c r="I250" s="27">
        <v>373.57</v>
      </c>
      <c r="J250" s="27">
        <v>453.05</v>
      </c>
    </row>
    <row r="251" spans="1:10" s="1" customFormat="1" ht="20.25" customHeight="1">
      <c r="A251" s="23" t="s">
        <v>302</v>
      </c>
      <c r="B251" s="24">
        <f t="shared" si="12"/>
        <v>43346</v>
      </c>
      <c r="C251" s="24" t="s">
        <v>23</v>
      </c>
      <c r="D251" s="14">
        <f t="shared" si="13"/>
        <v>43346</v>
      </c>
      <c r="E251" s="25">
        <v>2011.04</v>
      </c>
      <c r="F251" s="26">
        <f t="shared" si="14"/>
        <v>522.87040000000002</v>
      </c>
      <c r="G251" s="25">
        <v>2920.77</v>
      </c>
      <c r="H251" s="26">
        <f t="shared" si="15"/>
        <v>759.40020000000004</v>
      </c>
      <c r="I251" s="27">
        <v>367.42</v>
      </c>
      <c r="J251" s="27">
        <v>542.30999999999995</v>
      </c>
    </row>
    <row r="252" spans="1:10" s="1" customFormat="1" ht="20.25" customHeight="1">
      <c r="A252" s="23" t="s">
        <v>303</v>
      </c>
      <c r="B252" s="24">
        <f t="shared" si="12"/>
        <v>43347</v>
      </c>
      <c r="C252" s="24" t="s">
        <v>23</v>
      </c>
      <c r="D252" s="14">
        <f t="shared" si="13"/>
        <v>43347</v>
      </c>
      <c r="E252" s="25">
        <v>2402.65</v>
      </c>
      <c r="F252" s="26">
        <f t="shared" si="14"/>
        <v>624.68900000000008</v>
      </c>
      <c r="G252" s="25">
        <v>3349.67</v>
      </c>
      <c r="H252" s="26">
        <f t="shared" si="15"/>
        <v>870.91420000000005</v>
      </c>
      <c r="I252" s="27">
        <v>435.03</v>
      </c>
      <c r="J252" s="27">
        <v>511.99</v>
      </c>
    </row>
    <row r="253" spans="1:10" s="1" customFormat="1" ht="20.25" customHeight="1">
      <c r="A253" s="23" t="s">
        <v>304</v>
      </c>
      <c r="B253" s="24">
        <f t="shared" si="12"/>
        <v>43348</v>
      </c>
      <c r="C253" s="24" t="s">
        <v>23</v>
      </c>
      <c r="D253" s="14">
        <f t="shared" si="13"/>
        <v>43348</v>
      </c>
      <c r="E253" s="25">
        <v>2378.85</v>
      </c>
      <c r="F253" s="26">
        <f t="shared" si="14"/>
        <v>618.50099999999998</v>
      </c>
      <c r="G253" s="25">
        <v>3381.15</v>
      </c>
      <c r="H253" s="26">
        <f t="shared" si="15"/>
        <v>879.09900000000005</v>
      </c>
      <c r="I253" s="27">
        <v>437.49</v>
      </c>
      <c r="J253" s="27">
        <v>564.80999999999995</v>
      </c>
    </row>
    <row r="254" spans="1:10" s="1" customFormat="1" ht="20.25" customHeight="1">
      <c r="A254" s="23" t="s">
        <v>305</v>
      </c>
      <c r="B254" s="24">
        <f t="shared" si="12"/>
        <v>43349</v>
      </c>
      <c r="C254" s="24" t="s">
        <v>23</v>
      </c>
      <c r="D254" s="14">
        <f t="shared" si="13"/>
        <v>43349</v>
      </c>
      <c r="E254" s="25">
        <v>2293.25</v>
      </c>
      <c r="F254" s="26">
        <f t="shared" si="14"/>
        <v>596.245</v>
      </c>
      <c r="G254" s="25">
        <v>3334.25</v>
      </c>
      <c r="H254" s="26">
        <f t="shared" si="15"/>
        <v>866.90500000000009</v>
      </c>
      <c r="I254" s="27">
        <v>425.96</v>
      </c>
      <c r="J254" s="27">
        <v>615.04</v>
      </c>
    </row>
    <row r="255" spans="1:10" s="1" customFormat="1" ht="20.25" customHeight="1">
      <c r="A255" s="23" t="s">
        <v>306</v>
      </c>
      <c r="B255" s="24">
        <f t="shared" si="12"/>
        <v>43350</v>
      </c>
      <c r="C255" s="24" t="s">
        <v>23</v>
      </c>
      <c r="D255" s="14">
        <f t="shared" si="13"/>
        <v>43350</v>
      </c>
      <c r="E255" s="25">
        <v>2768.72</v>
      </c>
      <c r="F255" s="26">
        <f t="shared" si="14"/>
        <v>719.86720000000003</v>
      </c>
      <c r="G255" s="25">
        <v>4009.1</v>
      </c>
      <c r="H255" s="26">
        <f t="shared" si="15"/>
        <v>1042.366</v>
      </c>
      <c r="I255" s="27">
        <v>528.87</v>
      </c>
      <c r="J255" s="27">
        <v>711.51</v>
      </c>
    </row>
    <row r="256" spans="1:10" s="1" customFormat="1" ht="20.25" customHeight="1">
      <c r="A256" s="23" t="s">
        <v>307</v>
      </c>
      <c r="B256" s="24">
        <f t="shared" si="12"/>
        <v>43351</v>
      </c>
      <c r="C256" s="24" t="s">
        <v>23</v>
      </c>
      <c r="D256" s="14">
        <f t="shared" si="13"/>
        <v>43351</v>
      </c>
      <c r="E256" s="25">
        <v>2942.11</v>
      </c>
      <c r="F256" s="26">
        <f t="shared" si="14"/>
        <v>764.94860000000006</v>
      </c>
      <c r="G256" s="25">
        <v>4247.5600000000004</v>
      </c>
      <c r="H256" s="26">
        <f t="shared" si="15"/>
        <v>1104.3656000000001</v>
      </c>
      <c r="I256" s="27">
        <v>528.33000000000004</v>
      </c>
      <c r="J256" s="27">
        <v>777.12</v>
      </c>
    </row>
    <row r="257" spans="1:10" s="1" customFormat="1" ht="20.25" customHeight="1">
      <c r="A257" s="23" t="s">
        <v>308</v>
      </c>
      <c r="B257" s="24">
        <f t="shared" si="12"/>
        <v>43352</v>
      </c>
      <c r="C257" s="45" t="s">
        <v>24</v>
      </c>
      <c r="D257" s="14">
        <f t="shared" si="13"/>
        <v>43352</v>
      </c>
      <c r="E257" s="25">
        <v>2873.13</v>
      </c>
      <c r="F257" s="26">
        <f t="shared" si="14"/>
        <v>747.01380000000006</v>
      </c>
      <c r="G257" s="25">
        <v>4348.09</v>
      </c>
      <c r="H257" s="26">
        <f t="shared" si="15"/>
        <v>1130.5034000000001</v>
      </c>
      <c r="I257" s="27">
        <v>600.19000000000005</v>
      </c>
      <c r="J257" s="27">
        <v>874.77</v>
      </c>
    </row>
    <row r="258" spans="1:10" s="1" customFormat="1" ht="20.25" customHeight="1">
      <c r="A258" s="23" t="s">
        <v>309</v>
      </c>
      <c r="B258" s="24">
        <f t="shared" si="12"/>
        <v>43353</v>
      </c>
      <c r="C258" s="24" t="s">
        <v>23</v>
      </c>
      <c r="D258" s="14">
        <f t="shared" si="13"/>
        <v>43353</v>
      </c>
      <c r="E258" s="25">
        <v>2519.61</v>
      </c>
      <c r="F258" s="26">
        <f t="shared" si="14"/>
        <v>655.09860000000003</v>
      </c>
      <c r="G258" s="25">
        <v>3692.54</v>
      </c>
      <c r="H258" s="26">
        <f t="shared" si="15"/>
        <v>960.06040000000007</v>
      </c>
      <c r="I258" s="27">
        <v>460.11</v>
      </c>
      <c r="J258" s="27">
        <v>712.82</v>
      </c>
    </row>
    <row r="259" spans="1:10" s="1" customFormat="1" ht="20.25" customHeight="1">
      <c r="A259" s="23" t="s">
        <v>310</v>
      </c>
      <c r="B259" s="24">
        <f t="shared" ref="B259:B322" si="16">DATE(RIGHT(A259,4),MID(A259,4,2),LEFT(A259,2))</f>
        <v>43354</v>
      </c>
      <c r="C259" s="24" t="s">
        <v>23</v>
      </c>
      <c r="D259" s="14">
        <f t="shared" ref="D259:D322" si="17">B259</f>
        <v>43354</v>
      </c>
      <c r="E259" s="25">
        <v>2325.19</v>
      </c>
      <c r="F259" s="26">
        <f t="shared" ref="F259:F322" si="18">E259*0.26</f>
        <v>604.54939999999999</v>
      </c>
      <c r="G259" s="25">
        <v>3279.01</v>
      </c>
      <c r="H259" s="26">
        <f t="shared" ref="H259:H322" si="19">G259*0.26</f>
        <v>852.54260000000011</v>
      </c>
      <c r="I259" s="27">
        <v>400.51</v>
      </c>
      <c r="J259" s="27">
        <v>553.30999999999995</v>
      </c>
    </row>
    <row r="260" spans="1:10" s="1" customFormat="1" ht="20.25" customHeight="1">
      <c r="A260" s="23" t="s">
        <v>311</v>
      </c>
      <c r="B260" s="24">
        <f t="shared" si="16"/>
        <v>43355</v>
      </c>
      <c r="C260" s="24" t="s">
        <v>23</v>
      </c>
      <c r="D260" s="14">
        <f t="shared" si="17"/>
        <v>43355</v>
      </c>
      <c r="E260" s="25">
        <v>2343.4499999999998</v>
      </c>
      <c r="F260" s="26">
        <f t="shared" si="18"/>
        <v>609.29700000000003</v>
      </c>
      <c r="G260" s="25">
        <v>3339.02</v>
      </c>
      <c r="H260" s="26">
        <f t="shared" si="19"/>
        <v>868.14520000000005</v>
      </c>
      <c r="I260" s="27">
        <v>423.54</v>
      </c>
      <c r="J260" s="27">
        <v>572.03</v>
      </c>
    </row>
    <row r="261" spans="1:10" s="1" customFormat="1" ht="20.25" customHeight="1">
      <c r="A261" s="23" t="s">
        <v>312</v>
      </c>
      <c r="B261" s="24">
        <f t="shared" si="16"/>
        <v>43356</v>
      </c>
      <c r="C261" s="24" t="s">
        <v>23</v>
      </c>
      <c r="D261" s="14">
        <f t="shared" si="17"/>
        <v>43356</v>
      </c>
      <c r="E261" s="25">
        <v>2290.37</v>
      </c>
      <c r="F261" s="26">
        <f t="shared" si="18"/>
        <v>595.49620000000004</v>
      </c>
      <c r="G261" s="25">
        <v>3316.48</v>
      </c>
      <c r="H261" s="26">
        <f t="shared" si="19"/>
        <v>862.28480000000002</v>
      </c>
      <c r="I261" s="27">
        <v>413.77</v>
      </c>
      <c r="J261" s="27">
        <v>612.34</v>
      </c>
    </row>
    <row r="262" spans="1:10" s="1" customFormat="1" ht="20.25" customHeight="1">
      <c r="A262" s="23" t="s">
        <v>313</v>
      </c>
      <c r="B262" s="24">
        <f t="shared" si="16"/>
        <v>43357</v>
      </c>
      <c r="C262" s="24" t="s">
        <v>23</v>
      </c>
      <c r="D262" s="14">
        <f t="shared" si="17"/>
        <v>43357</v>
      </c>
      <c r="E262" s="25">
        <v>2890.19</v>
      </c>
      <c r="F262" s="26">
        <f t="shared" si="18"/>
        <v>751.44940000000008</v>
      </c>
      <c r="G262" s="25">
        <v>4186.32</v>
      </c>
      <c r="H262" s="26">
        <f t="shared" si="19"/>
        <v>1088.4431999999999</v>
      </c>
      <c r="I262" s="27">
        <v>533.95000000000005</v>
      </c>
      <c r="J262" s="27">
        <v>762.18</v>
      </c>
    </row>
    <row r="263" spans="1:10" s="1" customFormat="1" ht="20.25" customHeight="1">
      <c r="A263" s="23" t="s">
        <v>314</v>
      </c>
      <c r="B263" s="24">
        <f t="shared" si="16"/>
        <v>43358</v>
      </c>
      <c r="C263" s="24" t="s">
        <v>23</v>
      </c>
      <c r="D263" s="14">
        <f t="shared" si="17"/>
        <v>43358</v>
      </c>
      <c r="E263" s="25">
        <v>3457.23</v>
      </c>
      <c r="F263" s="26">
        <f t="shared" si="18"/>
        <v>898.87980000000005</v>
      </c>
      <c r="G263" s="25">
        <v>5016.97</v>
      </c>
      <c r="H263" s="26">
        <f t="shared" si="19"/>
        <v>1304.4122000000002</v>
      </c>
      <c r="I263" s="27">
        <v>657.01</v>
      </c>
      <c r="J263" s="27">
        <v>902.73</v>
      </c>
    </row>
    <row r="264" spans="1:10" s="1" customFormat="1" ht="20.25" customHeight="1">
      <c r="A264" s="23" t="s">
        <v>315</v>
      </c>
      <c r="B264" s="24">
        <f t="shared" si="16"/>
        <v>43359</v>
      </c>
      <c r="C264" s="45" t="s">
        <v>24</v>
      </c>
      <c r="D264" s="14">
        <f t="shared" si="17"/>
        <v>43359</v>
      </c>
      <c r="E264" s="25">
        <v>2529.44</v>
      </c>
      <c r="F264" s="26">
        <f t="shared" si="18"/>
        <v>657.65440000000001</v>
      </c>
      <c r="G264" s="25">
        <v>3760.2</v>
      </c>
      <c r="H264" s="26">
        <f t="shared" si="19"/>
        <v>977.65199999999993</v>
      </c>
      <c r="I264" s="27">
        <v>532.6</v>
      </c>
      <c r="J264" s="27">
        <v>698.16</v>
      </c>
    </row>
    <row r="265" spans="1:10" s="1" customFormat="1" ht="20.25" customHeight="1">
      <c r="A265" s="23" t="s">
        <v>316</v>
      </c>
      <c r="B265" s="24">
        <f t="shared" si="16"/>
        <v>43360</v>
      </c>
      <c r="C265" s="24" t="s">
        <v>23</v>
      </c>
      <c r="D265" s="14">
        <f t="shared" si="17"/>
        <v>43360</v>
      </c>
      <c r="E265" s="25">
        <v>2069.36</v>
      </c>
      <c r="F265" s="26">
        <f t="shared" si="18"/>
        <v>538.03360000000009</v>
      </c>
      <c r="G265" s="25">
        <v>2969.54</v>
      </c>
      <c r="H265" s="26">
        <f t="shared" si="19"/>
        <v>772.08040000000005</v>
      </c>
      <c r="I265" s="27">
        <v>387.81</v>
      </c>
      <c r="J265" s="27">
        <v>512.37</v>
      </c>
    </row>
    <row r="266" spans="1:10" s="1" customFormat="1" ht="20.25" customHeight="1">
      <c r="A266" s="23" t="s">
        <v>317</v>
      </c>
      <c r="B266" s="24">
        <f t="shared" si="16"/>
        <v>43361</v>
      </c>
      <c r="C266" s="24" t="s">
        <v>23</v>
      </c>
      <c r="D266" s="14">
        <f t="shared" si="17"/>
        <v>43361</v>
      </c>
      <c r="E266" s="25">
        <v>1858.5</v>
      </c>
      <c r="F266" s="26">
        <f t="shared" si="18"/>
        <v>483.21000000000004</v>
      </c>
      <c r="G266" s="25">
        <v>2751.58</v>
      </c>
      <c r="H266" s="26">
        <f t="shared" si="19"/>
        <v>715.41079999999999</v>
      </c>
      <c r="I266" s="27">
        <v>327.38</v>
      </c>
      <c r="J266" s="27">
        <v>565.70000000000005</v>
      </c>
    </row>
    <row r="267" spans="1:10" s="1" customFormat="1" ht="20.25" customHeight="1">
      <c r="A267" s="23" t="s">
        <v>318</v>
      </c>
      <c r="B267" s="24">
        <f t="shared" si="16"/>
        <v>43362</v>
      </c>
      <c r="C267" s="24" t="s">
        <v>23</v>
      </c>
      <c r="D267" s="14">
        <f t="shared" si="17"/>
        <v>43362</v>
      </c>
      <c r="E267" s="25">
        <v>2307.75</v>
      </c>
      <c r="F267" s="26">
        <f t="shared" si="18"/>
        <v>600.01499999999999</v>
      </c>
      <c r="G267" s="25">
        <v>3391.42</v>
      </c>
      <c r="H267" s="26">
        <f t="shared" si="19"/>
        <v>881.76920000000007</v>
      </c>
      <c r="I267" s="27">
        <v>440.72</v>
      </c>
      <c r="J267" s="27">
        <v>642.95000000000005</v>
      </c>
    </row>
    <row r="268" spans="1:10" s="1" customFormat="1" ht="20.25" customHeight="1">
      <c r="A268" s="23" t="s">
        <v>319</v>
      </c>
      <c r="B268" s="24">
        <f t="shared" si="16"/>
        <v>43363</v>
      </c>
      <c r="C268" s="24" t="s">
        <v>23</v>
      </c>
      <c r="D268" s="14">
        <f t="shared" si="17"/>
        <v>43363</v>
      </c>
      <c r="E268" s="25">
        <v>2311.63</v>
      </c>
      <c r="F268" s="26">
        <f t="shared" si="18"/>
        <v>601.02380000000005</v>
      </c>
      <c r="G268" s="25">
        <v>3344.06</v>
      </c>
      <c r="H268" s="26">
        <f t="shared" si="19"/>
        <v>869.4556</v>
      </c>
      <c r="I268" s="27">
        <v>406.65</v>
      </c>
      <c r="J268" s="27">
        <v>625.78</v>
      </c>
    </row>
    <row r="269" spans="1:10" s="1" customFormat="1" ht="20.25" customHeight="1">
      <c r="A269" s="23" t="s">
        <v>320</v>
      </c>
      <c r="B269" s="24">
        <f t="shared" si="16"/>
        <v>43364</v>
      </c>
      <c r="C269" s="24" t="s">
        <v>23</v>
      </c>
      <c r="D269" s="14">
        <f t="shared" si="17"/>
        <v>43364</v>
      </c>
      <c r="E269" s="25">
        <v>2698.23</v>
      </c>
      <c r="F269" s="26">
        <f t="shared" si="18"/>
        <v>701.53980000000001</v>
      </c>
      <c r="G269" s="25">
        <v>3975.31</v>
      </c>
      <c r="H269" s="26">
        <f t="shared" si="19"/>
        <v>1033.5806</v>
      </c>
      <c r="I269" s="27">
        <v>506.65</v>
      </c>
      <c r="J269" s="27">
        <v>770.43</v>
      </c>
    </row>
    <row r="270" spans="1:10" s="1" customFormat="1" ht="20.25" customHeight="1">
      <c r="A270" s="23" t="s">
        <v>321</v>
      </c>
      <c r="B270" s="24">
        <f t="shared" si="16"/>
        <v>43365</v>
      </c>
      <c r="C270" s="24" t="s">
        <v>23</v>
      </c>
      <c r="D270" s="14">
        <f t="shared" si="17"/>
        <v>43365</v>
      </c>
      <c r="E270" s="25">
        <v>3585.85</v>
      </c>
      <c r="F270" s="26">
        <f t="shared" si="18"/>
        <v>932.32100000000003</v>
      </c>
      <c r="G270" s="25">
        <v>5221.78</v>
      </c>
      <c r="H270" s="26">
        <f t="shared" si="19"/>
        <v>1357.6628000000001</v>
      </c>
      <c r="I270" s="27">
        <v>666.14</v>
      </c>
      <c r="J270" s="27">
        <v>969.79</v>
      </c>
    </row>
    <row r="271" spans="1:10" s="1" customFormat="1" ht="20.25" customHeight="1">
      <c r="A271" s="23" t="s">
        <v>322</v>
      </c>
      <c r="B271" s="24">
        <f t="shared" si="16"/>
        <v>43366</v>
      </c>
      <c r="C271" s="45" t="s">
        <v>24</v>
      </c>
      <c r="D271" s="14">
        <f t="shared" si="17"/>
        <v>43366</v>
      </c>
      <c r="E271" s="25">
        <v>2538.16</v>
      </c>
      <c r="F271" s="26">
        <f t="shared" si="18"/>
        <v>659.92160000000001</v>
      </c>
      <c r="G271" s="25">
        <v>3779.01</v>
      </c>
      <c r="H271" s="26">
        <f t="shared" si="19"/>
        <v>982.54260000000011</v>
      </c>
      <c r="I271" s="27">
        <v>537</v>
      </c>
      <c r="J271" s="27">
        <v>703.85</v>
      </c>
    </row>
    <row r="272" spans="1:10" s="1" customFormat="1" ht="20.25" customHeight="1">
      <c r="A272" s="23" t="s">
        <v>323</v>
      </c>
      <c r="B272" s="24">
        <f t="shared" si="16"/>
        <v>43367</v>
      </c>
      <c r="C272" s="24" t="s">
        <v>23</v>
      </c>
      <c r="D272" s="14">
        <f t="shared" si="17"/>
        <v>43367</v>
      </c>
      <c r="E272" s="25">
        <v>2334.8200000000002</v>
      </c>
      <c r="F272" s="26">
        <f t="shared" si="18"/>
        <v>607.05320000000006</v>
      </c>
      <c r="G272" s="25">
        <v>3378.04</v>
      </c>
      <c r="H272" s="26">
        <f t="shared" si="19"/>
        <v>878.29039999999998</v>
      </c>
      <c r="I272" s="27">
        <v>421.16</v>
      </c>
      <c r="J272" s="27">
        <v>622.05999999999995</v>
      </c>
    </row>
    <row r="273" spans="1:10" s="1" customFormat="1" ht="20.25" customHeight="1">
      <c r="A273" s="23" t="s">
        <v>324</v>
      </c>
      <c r="B273" s="24">
        <f t="shared" si="16"/>
        <v>43368</v>
      </c>
      <c r="C273" s="24" t="s">
        <v>23</v>
      </c>
      <c r="D273" s="14">
        <f t="shared" si="17"/>
        <v>43368</v>
      </c>
      <c r="E273" s="25">
        <v>1769.85</v>
      </c>
      <c r="F273" s="26">
        <f t="shared" si="18"/>
        <v>460.161</v>
      </c>
      <c r="G273" s="25">
        <v>2564.17</v>
      </c>
      <c r="H273" s="26">
        <f t="shared" si="19"/>
        <v>666.68420000000003</v>
      </c>
      <c r="I273" s="27">
        <v>317.7</v>
      </c>
      <c r="J273" s="27">
        <v>476.62</v>
      </c>
    </row>
    <row r="274" spans="1:10" s="1" customFormat="1" ht="20.25" customHeight="1">
      <c r="A274" s="23" t="s">
        <v>325</v>
      </c>
      <c r="B274" s="24">
        <f t="shared" si="16"/>
        <v>43369</v>
      </c>
      <c r="C274" s="24" t="s">
        <v>23</v>
      </c>
      <c r="D274" s="14">
        <f t="shared" si="17"/>
        <v>43369</v>
      </c>
      <c r="E274" s="25">
        <v>2146.14</v>
      </c>
      <c r="F274" s="26">
        <f t="shared" si="18"/>
        <v>557.99639999999999</v>
      </c>
      <c r="G274" s="25">
        <v>3108.26</v>
      </c>
      <c r="H274" s="26">
        <f t="shared" si="19"/>
        <v>808.14760000000012</v>
      </c>
      <c r="I274" s="27">
        <v>387.21</v>
      </c>
      <c r="J274" s="27">
        <v>574.91</v>
      </c>
    </row>
    <row r="275" spans="1:10" s="1" customFormat="1" ht="20.25" customHeight="1">
      <c r="A275" s="23" t="s">
        <v>326</v>
      </c>
      <c r="B275" s="24">
        <f t="shared" si="16"/>
        <v>43370</v>
      </c>
      <c r="C275" s="24" t="s">
        <v>23</v>
      </c>
      <c r="D275" s="14">
        <f t="shared" si="17"/>
        <v>43370</v>
      </c>
      <c r="E275" s="25">
        <v>2295.77</v>
      </c>
      <c r="F275" s="26">
        <f t="shared" si="18"/>
        <v>596.90020000000004</v>
      </c>
      <c r="G275" s="25">
        <v>3367.39</v>
      </c>
      <c r="H275" s="26">
        <f t="shared" si="19"/>
        <v>875.52139999999997</v>
      </c>
      <c r="I275" s="27">
        <v>407.72</v>
      </c>
      <c r="J275" s="27">
        <v>663.9</v>
      </c>
    </row>
    <row r="276" spans="1:10" s="1" customFormat="1" ht="20.25" customHeight="1">
      <c r="A276" s="23" t="s">
        <v>327</v>
      </c>
      <c r="B276" s="24">
        <f t="shared" si="16"/>
        <v>43371</v>
      </c>
      <c r="C276" s="24" t="s">
        <v>23</v>
      </c>
      <c r="D276" s="14">
        <f t="shared" si="17"/>
        <v>43371</v>
      </c>
      <c r="E276" s="25">
        <v>2826.1</v>
      </c>
      <c r="F276" s="26">
        <f t="shared" si="18"/>
        <v>734.78600000000006</v>
      </c>
      <c r="G276" s="25">
        <v>4093.02</v>
      </c>
      <c r="H276" s="26">
        <f t="shared" si="19"/>
        <v>1064.1852000000001</v>
      </c>
      <c r="I276" s="27">
        <v>524.13</v>
      </c>
      <c r="J276" s="27">
        <v>742.79</v>
      </c>
    </row>
    <row r="277" spans="1:10" s="1" customFormat="1" ht="20.25" customHeight="1">
      <c r="A277" s="23" t="s">
        <v>328</v>
      </c>
      <c r="B277" s="24">
        <f t="shared" si="16"/>
        <v>43372</v>
      </c>
      <c r="C277" s="24" t="s">
        <v>23</v>
      </c>
      <c r="D277" s="14">
        <f t="shared" si="17"/>
        <v>43372</v>
      </c>
      <c r="E277" s="25">
        <v>2964.47</v>
      </c>
      <c r="F277" s="26">
        <f t="shared" si="18"/>
        <v>770.76220000000001</v>
      </c>
      <c r="G277" s="25">
        <v>4328.54</v>
      </c>
      <c r="H277" s="26">
        <f t="shared" si="19"/>
        <v>1125.4204</v>
      </c>
      <c r="I277" s="27">
        <v>532.89</v>
      </c>
      <c r="J277" s="27">
        <v>831.18</v>
      </c>
    </row>
    <row r="278" spans="1:10" s="1" customFormat="1" ht="20.25" customHeight="1">
      <c r="A278" s="23" t="s">
        <v>329</v>
      </c>
      <c r="B278" s="24">
        <f t="shared" si="16"/>
        <v>43373</v>
      </c>
      <c r="C278" s="24" t="s">
        <v>23</v>
      </c>
      <c r="D278" s="14">
        <f t="shared" si="17"/>
        <v>43373</v>
      </c>
      <c r="E278" s="25">
        <v>1428.14</v>
      </c>
      <c r="F278" s="26">
        <f t="shared" si="18"/>
        <v>371.31640000000004</v>
      </c>
      <c r="G278" s="25">
        <v>2157.33</v>
      </c>
      <c r="H278" s="26">
        <f t="shared" si="19"/>
        <v>560.9058</v>
      </c>
      <c r="I278" s="27">
        <v>320.68</v>
      </c>
      <c r="J278" s="27">
        <v>408.51</v>
      </c>
    </row>
    <row r="279" spans="1:10" s="1" customFormat="1" ht="20.25" customHeight="1">
      <c r="A279" s="23" t="s">
        <v>330</v>
      </c>
      <c r="B279" s="24">
        <f t="shared" si="16"/>
        <v>43374</v>
      </c>
      <c r="C279" s="24" t="s">
        <v>23</v>
      </c>
      <c r="D279" s="14">
        <f t="shared" si="17"/>
        <v>43374</v>
      </c>
      <c r="E279" s="25">
        <v>2423.87</v>
      </c>
      <c r="F279" s="26">
        <f t="shared" si="18"/>
        <v>630.20619999999997</v>
      </c>
      <c r="G279" s="25">
        <v>3522.07</v>
      </c>
      <c r="H279" s="26">
        <f t="shared" si="19"/>
        <v>915.73820000000012</v>
      </c>
      <c r="I279" s="27">
        <v>446</v>
      </c>
      <c r="J279" s="27">
        <v>652.20000000000005</v>
      </c>
    </row>
    <row r="280" spans="1:10" s="1" customFormat="1" ht="20.25" customHeight="1">
      <c r="A280" s="23" t="s">
        <v>331</v>
      </c>
      <c r="B280" s="24">
        <f t="shared" si="16"/>
        <v>43375</v>
      </c>
      <c r="C280" s="24" t="s">
        <v>23</v>
      </c>
      <c r="D280" s="14">
        <f t="shared" si="17"/>
        <v>43375</v>
      </c>
      <c r="E280" s="25">
        <v>1849.28</v>
      </c>
      <c r="F280" s="26">
        <f t="shared" si="18"/>
        <v>480.81279999999998</v>
      </c>
      <c r="G280" s="25">
        <v>2672.38</v>
      </c>
      <c r="H280" s="26">
        <f t="shared" si="19"/>
        <v>694.81880000000001</v>
      </c>
      <c r="I280" s="27">
        <v>327.20999999999998</v>
      </c>
      <c r="J280" s="27">
        <v>495.89</v>
      </c>
    </row>
    <row r="281" spans="1:10" s="1" customFormat="1" ht="20.25" customHeight="1">
      <c r="A281" s="23" t="s">
        <v>332</v>
      </c>
      <c r="B281" s="24">
        <f t="shared" si="16"/>
        <v>43376</v>
      </c>
      <c r="C281" s="24" t="s">
        <v>23</v>
      </c>
      <c r="D281" s="14">
        <f t="shared" si="17"/>
        <v>43376</v>
      </c>
      <c r="E281" s="25">
        <v>2164.7399999999998</v>
      </c>
      <c r="F281" s="26">
        <f t="shared" si="18"/>
        <v>562.83240000000001</v>
      </c>
      <c r="G281" s="25">
        <v>3184.2</v>
      </c>
      <c r="H281" s="26">
        <f t="shared" si="19"/>
        <v>827.89199999999994</v>
      </c>
      <c r="I281" s="27">
        <v>397.12</v>
      </c>
      <c r="J281" s="27">
        <v>622.34</v>
      </c>
    </row>
    <row r="282" spans="1:10" s="1" customFormat="1" ht="20.25" customHeight="1">
      <c r="A282" s="23" t="s">
        <v>333</v>
      </c>
      <c r="B282" s="24">
        <f t="shared" si="16"/>
        <v>43377</v>
      </c>
      <c r="C282" s="24" t="s">
        <v>23</v>
      </c>
      <c r="D282" s="14">
        <f t="shared" si="17"/>
        <v>43377</v>
      </c>
      <c r="E282" s="25">
        <v>1936.18</v>
      </c>
      <c r="F282" s="26">
        <f t="shared" si="18"/>
        <v>503.40680000000003</v>
      </c>
      <c r="G282" s="25">
        <v>2792.77</v>
      </c>
      <c r="H282" s="26">
        <f t="shared" si="19"/>
        <v>726.12020000000007</v>
      </c>
      <c r="I282" s="27">
        <v>359.97</v>
      </c>
      <c r="J282" s="27">
        <v>496.62</v>
      </c>
    </row>
    <row r="283" spans="1:10" s="1" customFormat="1" ht="20.25" customHeight="1">
      <c r="A283" s="23" t="s">
        <v>334</v>
      </c>
      <c r="B283" s="24">
        <f t="shared" si="16"/>
        <v>43378</v>
      </c>
      <c r="C283" s="24" t="s">
        <v>23</v>
      </c>
      <c r="D283" s="14">
        <f t="shared" si="17"/>
        <v>43378</v>
      </c>
      <c r="E283" s="25">
        <v>2523.6999999999998</v>
      </c>
      <c r="F283" s="26">
        <f t="shared" si="18"/>
        <v>656.16199999999992</v>
      </c>
      <c r="G283" s="25">
        <v>3635.61</v>
      </c>
      <c r="H283" s="26">
        <f t="shared" si="19"/>
        <v>945.25860000000011</v>
      </c>
      <c r="I283" s="27">
        <v>474.16</v>
      </c>
      <c r="J283" s="27">
        <v>637.75</v>
      </c>
    </row>
    <row r="284" spans="1:10" s="1" customFormat="1" ht="20.25" customHeight="1">
      <c r="A284" s="23" t="s">
        <v>335</v>
      </c>
      <c r="B284" s="24">
        <f t="shared" si="16"/>
        <v>43379</v>
      </c>
      <c r="C284" s="24" t="s">
        <v>23</v>
      </c>
      <c r="D284" s="14">
        <f t="shared" si="17"/>
        <v>43379</v>
      </c>
      <c r="E284" s="25">
        <v>3018.1</v>
      </c>
      <c r="F284" s="26">
        <f t="shared" si="18"/>
        <v>784.70600000000002</v>
      </c>
      <c r="G284" s="25">
        <v>4348.1499999999996</v>
      </c>
      <c r="H284" s="26">
        <f t="shared" si="19"/>
        <v>1130.519</v>
      </c>
      <c r="I284" s="27">
        <v>518.11</v>
      </c>
      <c r="J284" s="27">
        <v>811.94</v>
      </c>
    </row>
    <row r="285" spans="1:10" s="1" customFormat="1" ht="20.25" customHeight="1">
      <c r="A285" s="23" t="s">
        <v>336</v>
      </c>
      <c r="B285" s="24">
        <f t="shared" si="16"/>
        <v>43380</v>
      </c>
      <c r="C285" s="24" t="s">
        <v>23</v>
      </c>
      <c r="D285" s="14">
        <f t="shared" si="17"/>
        <v>43380</v>
      </c>
      <c r="E285" s="25">
        <v>1111.8599999999999</v>
      </c>
      <c r="F285" s="26">
        <f t="shared" si="18"/>
        <v>289.08359999999999</v>
      </c>
      <c r="G285" s="25">
        <v>1690.06</v>
      </c>
      <c r="H285" s="26">
        <f t="shared" si="19"/>
        <v>439.41559999999998</v>
      </c>
      <c r="I285" s="27">
        <v>239.31</v>
      </c>
      <c r="J285" s="27">
        <v>338.89</v>
      </c>
    </row>
    <row r="286" spans="1:10" s="1" customFormat="1" ht="20.25" customHeight="1">
      <c r="A286" s="23" t="s">
        <v>337</v>
      </c>
      <c r="B286" s="24">
        <f t="shared" si="16"/>
        <v>43381</v>
      </c>
      <c r="C286" s="24" t="s">
        <v>23</v>
      </c>
      <c r="D286" s="14">
        <f t="shared" si="17"/>
        <v>43381</v>
      </c>
      <c r="E286" s="25">
        <v>2064.21</v>
      </c>
      <c r="F286" s="26">
        <f t="shared" si="18"/>
        <v>536.69460000000004</v>
      </c>
      <c r="G286" s="25">
        <v>3021.46</v>
      </c>
      <c r="H286" s="26">
        <f t="shared" si="19"/>
        <v>785.57960000000003</v>
      </c>
      <c r="I286" s="27">
        <v>389.88</v>
      </c>
      <c r="J286" s="27">
        <v>567.37</v>
      </c>
    </row>
    <row r="287" spans="1:10" s="1" customFormat="1" ht="20.25" customHeight="1">
      <c r="A287" s="23" t="s">
        <v>338</v>
      </c>
      <c r="B287" s="24">
        <f t="shared" si="16"/>
        <v>43382</v>
      </c>
      <c r="C287" s="24" t="s">
        <v>23</v>
      </c>
      <c r="D287" s="14">
        <f t="shared" si="17"/>
        <v>43382</v>
      </c>
      <c r="E287" s="25">
        <v>2277.27</v>
      </c>
      <c r="F287" s="26">
        <f t="shared" si="18"/>
        <v>592.09019999999998</v>
      </c>
      <c r="G287" s="25">
        <v>3376.6</v>
      </c>
      <c r="H287" s="26">
        <f t="shared" si="19"/>
        <v>877.91600000000005</v>
      </c>
      <c r="I287" s="27">
        <v>409.23</v>
      </c>
      <c r="J287" s="27">
        <v>690.1</v>
      </c>
    </row>
    <row r="288" spans="1:10" s="1" customFormat="1" ht="20.25" customHeight="1">
      <c r="A288" s="23" t="s">
        <v>339</v>
      </c>
      <c r="B288" s="24">
        <f t="shared" si="16"/>
        <v>43383</v>
      </c>
      <c r="C288" s="24" t="s">
        <v>23</v>
      </c>
      <c r="D288" s="14">
        <f t="shared" si="17"/>
        <v>43383</v>
      </c>
      <c r="E288" s="25">
        <v>2248.83</v>
      </c>
      <c r="F288" s="26">
        <f t="shared" si="18"/>
        <v>584.69579999999996</v>
      </c>
      <c r="G288" s="25">
        <v>3277.5</v>
      </c>
      <c r="H288" s="26">
        <f t="shared" si="19"/>
        <v>852.15</v>
      </c>
      <c r="I288" s="27">
        <v>445.86</v>
      </c>
      <c r="J288" s="27">
        <v>582.80999999999995</v>
      </c>
    </row>
    <row r="289" spans="1:10" s="1" customFormat="1" ht="20.25" customHeight="1">
      <c r="A289" s="23" t="s">
        <v>340</v>
      </c>
      <c r="B289" s="24">
        <f t="shared" si="16"/>
        <v>43384</v>
      </c>
      <c r="C289" s="24" t="s">
        <v>23</v>
      </c>
      <c r="D289" s="14">
        <f t="shared" si="17"/>
        <v>43384</v>
      </c>
      <c r="E289" s="25">
        <v>2017.98</v>
      </c>
      <c r="F289" s="26">
        <f t="shared" si="18"/>
        <v>524.6748</v>
      </c>
      <c r="G289" s="25">
        <v>3017.56</v>
      </c>
      <c r="H289" s="26">
        <f t="shared" si="19"/>
        <v>784.56560000000002</v>
      </c>
      <c r="I289" s="27">
        <v>367.63</v>
      </c>
      <c r="J289" s="27">
        <v>631.95000000000005</v>
      </c>
    </row>
    <row r="290" spans="1:10" s="1" customFormat="1" ht="20.25" customHeight="1">
      <c r="A290" s="23" t="s">
        <v>341</v>
      </c>
      <c r="B290" s="24">
        <f t="shared" si="16"/>
        <v>43385</v>
      </c>
      <c r="C290" s="24" t="s">
        <v>23</v>
      </c>
      <c r="D290" s="14">
        <f t="shared" si="17"/>
        <v>43385</v>
      </c>
      <c r="E290" s="25">
        <v>2260.0500000000002</v>
      </c>
      <c r="F290" s="26">
        <f t="shared" si="18"/>
        <v>587.61300000000006</v>
      </c>
      <c r="G290" s="25">
        <v>3384.25</v>
      </c>
      <c r="H290" s="26">
        <f t="shared" si="19"/>
        <v>879.90500000000009</v>
      </c>
      <c r="I290" s="27">
        <v>428.9</v>
      </c>
      <c r="J290" s="27">
        <v>695.3</v>
      </c>
    </row>
    <row r="291" spans="1:10" s="1" customFormat="1" ht="20.25" customHeight="1">
      <c r="A291" s="23" t="s">
        <v>342</v>
      </c>
      <c r="B291" s="24">
        <f t="shared" si="16"/>
        <v>43386</v>
      </c>
      <c r="C291" s="24" t="s">
        <v>23</v>
      </c>
      <c r="D291" s="14">
        <f t="shared" si="17"/>
        <v>43386</v>
      </c>
      <c r="E291" s="25">
        <v>3129.93</v>
      </c>
      <c r="F291" s="26">
        <f t="shared" si="18"/>
        <v>813.78179999999998</v>
      </c>
      <c r="G291" s="25">
        <v>4622.21</v>
      </c>
      <c r="H291" s="26">
        <f t="shared" si="19"/>
        <v>1201.7746</v>
      </c>
      <c r="I291" s="27">
        <v>589.54999999999995</v>
      </c>
      <c r="J291" s="27">
        <v>902.73</v>
      </c>
    </row>
    <row r="292" spans="1:10" s="1" customFormat="1" ht="20.25" customHeight="1">
      <c r="A292" s="23" t="s">
        <v>343</v>
      </c>
      <c r="B292" s="24">
        <f t="shared" si="16"/>
        <v>43387</v>
      </c>
      <c r="C292" s="45" t="s">
        <v>24</v>
      </c>
      <c r="D292" s="14">
        <f t="shared" si="17"/>
        <v>43387</v>
      </c>
      <c r="E292" s="25">
        <v>2294.71</v>
      </c>
      <c r="F292" s="26">
        <f t="shared" si="18"/>
        <v>596.62459999999999</v>
      </c>
      <c r="G292" s="25">
        <v>3450.93</v>
      </c>
      <c r="H292" s="26">
        <f t="shared" si="19"/>
        <v>897.24180000000001</v>
      </c>
      <c r="I292" s="27">
        <v>505.85</v>
      </c>
      <c r="J292" s="27">
        <v>650.37</v>
      </c>
    </row>
    <row r="293" spans="1:10" s="1" customFormat="1" ht="20.25" customHeight="1">
      <c r="A293" s="23" t="s">
        <v>344</v>
      </c>
      <c r="B293" s="24">
        <f t="shared" si="16"/>
        <v>43388</v>
      </c>
      <c r="C293" s="24" t="s">
        <v>23</v>
      </c>
      <c r="D293" s="14">
        <f t="shared" si="17"/>
        <v>43388</v>
      </c>
      <c r="E293" s="25">
        <v>2355.89</v>
      </c>
      <c r="F293" s="26">
        <f t="shared" si="18"/>
        <v>612.53139999999996</v>
      </c>
      <c r="G293" s="25">
        <v>3461.83</v>
      </c>
      <c r="H293" s="26">
        <f t="shared" si="19"/>
        <v>900.07579999999996</v>
      </c>
      <c r="I293" s="27">
        <v>454.21</v>
      </c>
      <c r="J293" s="27">
        <v>651.73</v>
      </c>
    </row>
    <row r="294" spans="1:10" s="1" customFormat="1" ht="20.25" customHeight="1">
      <c r="A294" s="23" t="s">
        <v>345</v>
      </c>
      <c r="B294" s="24">
        <f t="shared" si="16"/>
        <v>43389</v>
      </c>
      <c r="C294" s="24" t="s">
        <v>23</v>
      </c>
      <c r="D294" s="14">
        <f t="shared" si="17"/>
        <v>43389</v>
      </c>
      <c r="E294" s="25">
        <v>2315.31</v>
      </c>
      <c r="F294" s="26">
        <f t="shared" si="18"/>
        <v>601.98059999999998</v>
      </c>
      <c r="G294" s="25">
        <v>3438.75</v>
      </c>
      <c r="H294" s="26">
        <f t="shared" si="19"/>
        <v>894.07500000000005</v>
      </c>
      <c r="I294" s="27">
        <v>424.77</v>
      </c>
      <c r="J294" s="27">
        <v>698.67</v>
      </c>
    </row>
    <row r="295" spans="1:10" s="1" customFormat="1" ht="20.25" customHeight="1">
      <c r="A295" s="23" t="s">
        <v>346</v>
      </c>
      <c r="B295" s="24">
        <f t="shared" si="16"/>
        <v>43390</v>
      </c>
      <c r="C295" s="24" t="s">
        <v>23</v>
      </c>
      <c r="D295" s="14">
        <f t="shared" si="17"/>
        <v>43390</v>
      </c>
      <c r="E295" s="25">
        <v>1895.34</v>
      </c>
      <c r="F295" s="26">
        <f t="shared" si="18"/>
        <v>492.78839999999997</v>
      </c>
      <c r="G295" s="25">
        <v>2793.44</v>
      </c>
      <c r="H295" s="26">
        <f t="shared" si="19"/>
        <v>726.2944</v>
      </c>
      <c r="I295" s="27">
        <v>360.43</v>
      </c>
      <c r="J295" s="27">
        <v>537.66999999999996</v>
      </c>
    </row>
    <row r="296" spans="1:10" s="1" customFormat="1" ht="20.25" customHeight="1">
      <c r="A296" s="23" t="s">
        <v>347</v>
      </c>
      <c r="B296" s="24">
        <f t="shared" si="16"/>
        <v>43391</v>
      </c>
      <c r="C296" s="24" t="s">
        <v>23</v>
      </c>
      <c r="D296" s="14">
        <f t="shared" si="17"/>
        <v>43391</v>
      </c>
      <c r="E296" s="25">
        <v>2089.61</v>
      </c>
      <c r="F296" s="26">
        <f t="shared" si="18"/>
        <v>543.29860000000008</v>
      </c>
      <c r="G296" s="25">
        <v>3023.57</v>
      </c>
      <c r="H296" s="26">
        <f t="shared" si="19"/>
        <v>786.12820000000011</v>
      </c>
      <c r="I296" s="27">
        <v>378.29</v>
      </c>
      <c r="J296" s="27">
        <v>555.66999999999996</v>
      </c>
    </row>
    <row r="297" spans="1:10" s="1" customFormat="1" ht="20.25" customHeight="1">
      <c r="A297" s="23" t="s">
        <v>348</v>
      </c>
      <c r="B297" s="24">
        <f t="shared" si="16"/>
        <v>43392</v>
      </c>
      <c r="C297" s="24" t="s">
        <v>23</v>
      </c>
      <c r="D297" s="14">
        <f t="shared" si="17"/>
        <v>43392</v>
      </c>
      <c r="E297" s="25">
        <v>2375.5500000000002</v>
      </c>
      <c r="F297" s="26">
        <f t="shared" si="18"/>
        <v>617.64300000000003</v>
      </c>
      <c r="G297" s="25">
        <v>3492.8</v>
      </c>
      <c r="H297" s="26">
        <f t="shared" si="19"/>
        <v>908.12800000000004</v>
      </c>
      <c r="I297" s="27">
        <v>444.6</v>
      </c>
      <c r="J297" s="27">
        <v>672.65</v>
      </c>
    </row>
    <row r="298" spans="1:10" s="1" customFormat="1" ht="20.25" customHeight="1">
      <c r="A298" s="23" t="s">
        <v>349</v>
      </c>
      <c r="B298" s="24">
        <f t="shared" si="16"/>
        <v>43393</v>
      </c>
      <c r="C298" s="24" t="s">
        <v>23</v>
      </c>
      <c r="D298" s="14">
        <f t="shared" si="17"/>
        <v>43393</v>
      </c>
      <c r="E298" s="25">
        <v>2960.63</v>
      </c>
      <c r="F298" s="26">
        <f t="shared" si="18"/>
        <v>769.76380000000006</v>
      </c>
      <c r="G298" s="25">
        <v>4278.91</v>
      </c>
      <c r="H298" s="26">
        <f t="shared" si="19"/>
        <v>1112.5165999999999</v>
      </c>
      <c r="I298" s="27">
        <v>535.22</v>
      </c>
      <c r="J298" s="27">
        <v>783.06</v>
      </c>
    </row>
    <row r="299" spans="1:10" s="1" customFormat="1" ht="20.25" customHeight="1">
      <c r="A299" s="23" t="s">
        <v>350</v>
      </c>
      <c r="B299" s="24">
        <f t="shared" si="16"/>
        <v>43395</v>
      </c>
      <c r="C299" s="24" t="s">
        <v>23</v>
      </c>
      <c r="D299" s="14">
        <f t="shared" si="17"/>
        <v>43395</v>
      </c>
      <c r="E299" s="25">
        <v>2092.9</v>
      </c>
      <c r="F299" s="26">
        <f t="shared" si="18"/>
        <v>544.154</v>
      </c>
      <c r="G299" s="25">
        <v>2969.41</v>
      </c>
      <c r="H299" s="26">
        <f t="shared" si="19"/>
        <v>772.04660000000001</v>
      </c>
      <c r="I299" s="27">
        <v>357.78</v>
      </c>
      <c r="J299" s="27">
        <v>518.73</v>
      </c>
    </row>
    <row r="300" spans="1:10" s="1" customFormat="1" ht="20.25" customHeight="1">
      <c r="A300" s="23" t="s">
        <v>351</v>
      </c>
      <c r="B300" s="24">
        <f t="shared" si="16"/>
        <v>43396</v>
      </c>
      <c r="C300" s="24" t="s">
        <v>23</v>
      </c>
      <c r="D300" s="14">
        <f t="shared" si="17"/>
        <v>43396</v>
      </c>
      <c r="E300" s="25">
        <v>1767.11</v>
      </c>
      <c r="F300" s="26">
        <f t="shared" si="18"/>
        <v>459.4486</v>
      </c>
      <c r="G300" s="25">
        <v>2433.12</v>
      </c>
      <c r="H300" s="26">
        <f t="shared" si="19"/>
        <v>632.61119999999994</v>
      </c>
      <c r="I300" s="27">
        <v>276.31</v>
      </c>
      <c r="J300" s="27">
        <v>389.7</v>
      </c>
    </row>
    <row r="301" spans="1:10" s="1" customFormat="1" ht="20.25" customHeight="1">
      <c r="A301" s="23" t="s">
        <v>352</v>
      </c>
      <c r="B301" s="24">
        <f t="shared" si="16"/>
        <v>43397</v>
      </c>
      <c r="C301" s="24" t="s">
        <v>23</v>
      </c>
      <c r="D301" s="14">
        <f t="shared" si="17"/>
        <v>43397</v>
      </c>
      <c r="E301" s="25">
        <v>2066.44</v>
      </c>
      <c r="F301" s="26">
        <f t="shared" si="18"/>
        <v>537.27440000000001</v>
      </c>
      <c r="G301" s="25">
        <v>2927.23</v>
      </c>
      <c r="H301" s="26">
        <f t="shared" si="19"/>
        <v>761.07979999999998</v>
      </c>
      <c r="I301" s="27">
        <v>351.31</v>
      </c>
      <c r="J301" s="27">
        <v>509.48</v>
      </c>
    </row>
    <row r="302" spans="1:10" s="1" customFormat="1" ht="20.25" customHeight="1">
      <c r="A302" s="23" t="s">
        <v>353</v>
      </c>
      <c r="B302" s="24">
        <f t="shared" si="16"/>
        <v>43398</v>
      </c>
      <c r="C302" s="24" t="s">
        <v>23</v>
      </c>
      <c r="D302" s="14">
        <f t="shared" si="17"/>
        <v>43398</v>
      </c>
      <c r="E302" s="25">
        <v>2079.79</v>
      </c>
      <c r="F302" s="26">
        <f t="shared" si="18"/>
        <v>540.74540000000002</v>
      </c>
      <c r="G302" s="25">
        <v>3072.61</v>
      </c>
      <c r="H302" s="26">
        <f t="shared" si="19"/>
        <v>798.87860000000001</v>
      </c>
      <c r="I302" s="27">
        <v>389.07</v>
      </c>
      <c r="J302" s="27">
        <v>603.75</v>
      </c>
    </row>
    <row r="303" spans="1:10" s="1" customFormat="1" ht="20.25" customHeight="1">
      <c r="A303" s="23" t="s">
        <v>354</v>
      </c>
      <c r="B303" s="24">
        <f t="shared" si="16"/>
        <v>43399</v>
      </c>
      <c r="C303" s="24" t="s">
        <v>23</v>
      </c>
      <c r="D303" s="14">
        <f t="shared" si="17"/>
        <v>43399</v>
      </c>
      <c r="E303" s="25">
        <v>2095.3200000000002</v>
      </c>
      <c r="F303" s="26">
        <f t="shared" si="18"/>
        <v>544.78320000000008</v>
      </c>
      <c r="G303" s="25">
        <v>3057.1</v>
      </c>
      <c r="H303" s="26">
        <f t="shared" si="19"/>
        <v>794.846</v>
      </c>
      <c r="I303" s="27">
        <v>389.87</v>
      </c>
      <c r="J303" s="27">
        <v>571.91</v>
      </c>
    </row>
    <row r="304" spans="1:10" s="1" customFormat="1" ht="20.25" customHeight="1">
      <c r="A304" s="23" t="s">
        <v>355</v>
      </c>
      <c r="B304" s="24">
        <f t="shared" si="16"/>
        <v>43400</v>
      </c>
      <c r="C304" s="24" t="s">
        <v>23</v>
      </c>
      <c r="D304" s="14">
        <f t="shared" si="17"/>
        <v>43400</v>
      </c>
      <c r="E304" s="25">
        <v>3262.43</v>
      </c>
      <c r="F304" s="26">
        <f t="shared" si="18"/>
        <v>848.23180000000002</v>
      </c>
      <c r="G304" s="25">
        <v>4731.8900000000003</v>
      </c>
      <c r="H304" s="26">
        <f t="shared" si="19"/>
        <v>1230.2914000000001</v>
      </c>
      <c r="I304" s="27">
        <v>581.88</v>
      </c>
      <c r="J304" s="27">
        <v>887.58</v>
      </c>
    </row>
    <row r="305" spans="1:10" s="1" customFormat="1" ht="20.25" customHeight="1">
      <c r="A305" s="23" t="s">
        <v>356</v>
      </c>
      <c r="B305" s="24">
        <f t="shared" si="16"/>
        <v>43401</v>
      </c>
      <c r="C305" s="24" t="s">
        <v>23</v>
      </c>
      <c r="D305" s="14">
        <f t="shared" si="17"/>
        <v>43401</v>
      </c>
      <c r="E305" s="25">
        <v>1294.9000000000001</v>
      </c>
      <c r="F305" s="26">
        <f t="shared" si="18"/>
        <v>336.67400000000004</v>
      </c>
      <c r="G305" s="25">
        <v>1900.04</v>
      </c>
      <c r="H305" s="26">
        <f t="shared" si="19"/>
        <v>494.0104</v>
      </c>
      <c r="I305" s="27">
        <v>287.27999999999997</v>
      </c>
      <c r="J305" s="27">
        <v>317.86</v>
      </c>
    </row>
    <row r="306" spans="1:10" s="1" customFormat="1" ht="20.25" customHeight="1">
      <c r="A306" s="23" t="s">
        <v>357</v>
      </c>
      <c r="B306" s="24">
        <f t="shared" si="16"/>
        <v>43402</v>
      </c>
      <c r="C306" s="24" t="s">
        <v>23</v>
      </c>
      <c r="D306" s="14">
        <f t="shared" si="17"/>
        <v>43402</v>
      </c>
      <c r="E306" s="25">
        <v>2108.23</v>
      </c>
      <c r="F306" s="26">
        <f t="shared" si="18"/>
        <v>548.13980000000004</v>
      </c>
      <c r="G306" s="25">
        <v>2968.75</v>
      </c>
      <c r="H306" s="26">
        <f t="shared" si="19"/>
        <v>771.875</v>
      </c>
      <c r="I306" s="27">
        <v>380.16</v>
      </c>
      <c r="J306" s="27">
        <v>480.36</v>
      </c>
    </row>
    <row r="307" spans="1:10" s="1" customFormat="1" ht="20.25" customHeight="1">
      <c r="A307" s="23" t="s">
        <v>358</v>
      </c>
      <c r="B307" s="24">
        <f t="shared" si="16"/>
        <v>43403</v>
      </c>
      <c r="C307" s="24" t="s">
        <v>23</v>
      </c>
      <c r="D307" s="14">
        <f t="shared" si="17"/>
        <v>43403</v>
      </c>
      <c r="E307" s="25">
        <v>2257.1999999999998</v>
      </c>
      <c r="F307" s="26">
        <f t="shared" si="18"/>
        <v>586.87199999999996</v>
      </c>
      <c r="G307" s="25">
        <v>3238.31</v>
      </c>
      <c r="H307" s="26">
        <f t="shared" si="19"/>
        <v>841.9606</v>
      </c>
      <c r="I307" s="27">
        <v>396.84</v>
      </c>
      <c r="J307" s="27">
        <v>584.27</v>
      </c>
    </row>
    <row r="308" spans="1:10" s="1" customFormat="1" ht="20.25" customHeight="1">
      <c r="A308" s="23" t="s">
        <v>359</v>
      </c>
      <c r="B308" s="24">
        <f t="shared" si="16"/>
        <v>43404</v>
      </c>
      <c r="C308" s="24" t="s">
        <v>23</v>
      </c>
      <c r="D308" s="14">
        <f t="shared" si="17"/>
        <v>43404</v>
      </c>
      <c r="E308" s="25">
        <v>3591.39</v>
      </c>
      <c r="F308" s="26">
        <f t="shared" si="18"/>
        <v>933.76139999999998</v>
      </c>
      <c r="G308" s="25">
        <v>5114.83</v>
      </c>
      <c r="H308" s="26">
        <f t="shared" si="19"/>
        <v>1329.8558</v>
      </c>
      <c r="I308" s="27">
        <v>641.79</v>
      </c>
      <c r="J308" s="27">
        <v>881.65</v>
      </c>
    </row>
    <row r="309" spans="1:10" s="1" customFormat="1" ht="20.25" customHeight="1">
      <c r="A309" s="23" t="s">
        <v>360</v>
      </c>
      <c r="B309" s="24">
        <f t="shared" si="16"/>
        <v>43405</v>
      </c>
      <c r="C309" s="45" t="s">
        <v>24</v>
      </c>
      <c r="D309" s="14">
        <f t="shared" si="17"/>
        <v>43405</v>
      </c>
      <c r="E309" s="25">
        <v>396.81</v>
      </c>
      <c r="F309" s="26">
        <f t="shared" si="18"/>
        <v>103.17060000000001</v>
      </c>
      <c r="G309" s="25">
        <v>584.30999999999995</v>
      </c>
      <c r="H309" s="26">
        <f t="shared" si="19"/>
        <v>151.92059999999998</v>
      </c>
      <c r="I309" s="27">
        <v>83.55</v>
      </c>
      <c r="J309" s="27">
        <v>103.95</v>
      </c>
    </row>
    <row r="310" spans="1:10" s="1" customFormat="1" ht="20.25" customHeight="1">
      <c r="A310" s="23" t="s">
        <v>361</v>
      </c>
      <c r="B310" s="24">
        <f t="shared" si="16"/>
        <v>43406</v>
      </c>
      <c r="C310" s="24" t="s">
        <v>23</v>
      </c>
      <c r="D310" s="14">
        <f t="shared" si="17"/>
        <v>43406</v>
      </c>
      <c r="E310" s="25">
        <v>2510.1999999999998</v>
      </c>
      <c r="F310" s="26">
        <f t="shared" si="18"/>
        <v>652.65199999999993</v>
      </c>
      <c r="G310" s="25">
        <v>3655.65</v>
      </c>
      <c r="H310" s="26">
        <f t="shared" si="19"/>
        <v>950.46900000000005</v>
      </c>
      <c r="I310" s="27">
        <v>471.86</v>
      </c>
      <c r="J310" s="27">
        <v>673.59</v>
      </c>
    </row>
    <row r="311" spans="1:10" s="1" customFormat="1" ht="20.25" customHeight="1">
      <c r="A311" s="23" t="s">
        <v>362</v>
      </c>
      <c r="B311" s="24">
        <f t="shared" si="16"/>
        <v>43407</v>
      </c>
      <c r="C311" s="24" t="s">
        <v>23</v>
      </c>
      <c r="D311" s="14">
        <f t="shared" si="17"/>
        <v>43407</v>
      </c>
      <c r="E311" s="25">
        <v>2872.22</v>
      </c>
      <c r="F311" s="26">
        <f t="shared" si="18"/>
        <v>746.77719999999999</v>
      </c>
      <c r="G311" s="25">
        <v>4158.62</v>
      </c>
      <c r="H311" s="26">
        <f t="shared" si="19"/>
        <v>1081.2411999999999</v>
      </c>
      <c r="I311" s="27">
        <v>540.12</v>
      </c>
      <c r="J311" s="27">
        <v>746.28</v>
      </c>
    </row>
    <row r="312" spans="1:10" s="1" customFormat="1" ht="20.25" customHeight="1">
      <c r="A312" s="23" t="s">
        <v>363</v>
      </c>
      <c r="B312" s="24">
        <f t="shared" si="16"/>
        <v>43408</v>
      </c>
      <c r="C312" s="24" t="s">
        <v>23</v>
      </c>
      <c r="D312" s="14">
        <f t="shared" si="17"/>
        <v>43408</v>
      </c>
      <c r="E312" s="25">
        <v>857.75</v>
      </c>
      <c r="F312" s="26">
        <f t="shared" si="18"/>
        <v>223.01500000000001</v>
      </c>
      <c r="G312" s="25">
        <v>1268.72</v>
      </c>
      <c r="H312" s="26">
        <f t="shared" si="19"/>
        <v>329.86720000000003</v>
      </c>
      <c r="I312" s="27">
        <v>177.51</v>
      </c>
      <c r="J312" s="27">
        <v>233.46</v>
      </c>
    </row>
    <row r="313" spans="1:10" s="1" customFormat="1" ht="20.25" customHeight="1">
      <c r="A313" s="23" t="s">
        <v>364</v>
      </c>
      <c r="B313" s="24">
        <f t="shared" si="16"/>
        <v>43409</v>
      </c>
      <c r="C313" s="24" t="s">
        <v>23</v>
      </c>
      <c r="D313" s="14">
        <f t="shared" si="17"/>
        <v>43409</v>
      </c>
      <c r="E313" s="25">
        <v>2107.1999999999998</v>
      </c>
      <c r="F313" s="26">
        <f t="shared" si="18"/>
        <v>547.87199999999996</v>
      </c>
      <c r="G313" s="25">
        <v>3003.36</v>
      </c>
      <c r="H313" s="26">
        <f t="shared" si="19"/>
        <v>780.87360000000001</v>
      </c>
      <c r="I313" s="27">
        <v>373.72</v>
      </c>
      <c r="J313" s="27">
        <v>522.44000000000005</v>
      </c>
    </row>
    <row r="314" spans="1:10" s="1" customFormat="1" ht="20.25" customHeight="1">
      <c r="A314" s="23" t="s">
        <v>365</v>
      </c>
      <c r="B314" s="24">
        <f t="shared" si="16"/>
        <v>43410</v>
      </c>
      <c r="C314" s="24" t="s">
        <v>23</v>
      </c>
      <c r="D314" s="14">
        <f t="shared" si="17"/>
        <v>43410</v>
      </c>
      <c r="E314" s="25">
        <v>2042.23</v>
      </c>
      <c r="F314" s="26">
        <f t="shared" si="18"/>
        <v>530.97980000000007</v>
      </c>
      <c r="G314" s="25">
        <v>2916.4</v>
      </c>
      <c r="H314" s="26">
        <f t="shared" si="19"/>
        <v>758.26400000000001</v>
      </c>
      <c r="I314" s="27">
        <v>356.26</v>
      </c>
      <c r="J314" s="27">
        <v>517.91</v>
      </c>
    </row>
    <row r="315" spans="1:10" s="1" customFormat="1" ht="20.25" customHeight="1">
      <c r="A315" s="23" t="s">
        <v>366</v>
      </c>
      <c r="B315" s="24">
        <f t="shared" si="16"/>
        <v>43411</v>
      </c>
      <c r="C315" s="24" t="s">
        <v>23</v>
      </c>
      <c r="D315" s="14">
        <f t="shared" si="17"/>
        <v>43411</v>
      </c>
      <c r="E315" s="25">
        <v>2007.41</v>
      </c>
      <c r="F315" s="26">
        <f t="shared" si="18"/>
        <v>521.92660000000001</v>
      </c>
      <c r="G315" s="25">
        <v>2826.26</v>
      </c>
      <c r="H315" s="26">
        <f t="shared" si="19"/>
        <v>734.82760000000007</v>
      </c>
      <c r="I315" s="27">
        <v>366.63</v>
      </c>
      <c r="J315" s="27">
        <v>452.22</v>
      </c>
    </row>
    <row r="316" spans="1:10" s="1" customFormat="1" ht="20.25" customHeight="1">
      <c r="A316" s="23" t="s">
        <v>367</v>
      </c>
      <c r="B316" s="24">
        <f t="shared" si="16"/>
        <v>43412</v>
      </c>
      <c r="C316" s="24" t="s">
        <v>23</v>
      </c>
      <c r="D316" s="14">
        <f t="shared" si="17"/>
        <v>43412</v>
      </c>
      <c r="E316" s="25">
        <v>2173.77</v>
      </c>
      <c r="F316" s="26">
        <f t="shared" si="18"/>
        <v>565.18020000000001</v>
      </c>
      <c r="G316" s="25">
        <v>3092.87</v>
      </c>
      <c r="H316" s="26">
        <f t="shared" si="19"/>
        <v>804.14620000000002</v>
      </c>
      <c r="I316" s="27">
        <v>371.16</v>
      </c>
      <c r="J316" s="27">
        <v>547.94000000000005</v>
      </c>
    </row>
    <row r="317" spans="1:10" s="1" customFormat="1" ht="20.25" customHeight="1">
      <c r="A317" s="23" t="s">
        <v>368</v>
      </c>
      <c r="B317" s="24">
        <f t="shared" si="16"/>
        <v>43413</v>
      </c>
      <c r="C317" s="24" t="s">
        <v>23</v>
      </c>
      <c r="D317" s="14">
        <f t="shared" si="17"/>
        <v>43413</v>
      </c>
      <c r="E317" s="25">
        <v>3019.66</v>
      </c>
      <c r="F317" s="26">
        <f t="shared" si="18"/>
        <v>785.11159999999995</v>
      </c>
      <c r="G317" s="25">
        <v>4326.5</v>
      </c>
      <c r="H317" s="26">
        <f t="shared" si="19"/>
        <v>1124.8900000000001</v>
      </c>
      <c r="I317" s="27">
        <v>540.25</v>
      </c>
      <c r="J317" s="27">
        <v>766.59</v>
      </c>
    </row>
    <row r="318" spans="1:10" s="1" customFormat="1" ht="20.25" customHeight="1">
      <c r="A318" s="23" t="s">
        <v>369</v>
      </c>
      <c r="B318" s="24">
        <f t="shared" si="16"/>
        <v>43414</v>
      </c>
      <c r="C318" s="24" t="s">
        <v>23</v>
      </c>
      <c r="D318" s="14">
        <f t="shared" si="17"/>
        <v>43414</v>
      </c>
      <c r="E318" s="25">
        <v>3772.85</v>
      </c>
      <c r="F318" s="26">
        <f t="shared" si="18"/>
        <v>980.94100000000003</v>
      </c>
      <c r="G318" s="25">
        <v>5364.4</v>
      </c>
      <c r="H318" s="26">
        <f t="shared" si="19"/>
        <v>1394.7439999999999</v>
      </c>
      <c r="I318" s="27">
        <v>602</v>
      </c>
      <c r="J318" s="27">
        <v>989.55</v>
      </c>
    </row>
    <row r="319" spans="1:10" s="1" customFormat="1" ht="20.25" customHeight="1">
      <c r="A319" s="23" t="s">
        <v>370</v>
      </c>
      <c r="B319" s="24">
        <f t="shared" si="16"/>
        <v>43415</v>
      </c>
      <c r="C319" s="45" t="s">
        <v>24</v>
      </c>
      <c r="D319" s="14">
        <f t="shared" si="17"/>
        <v>43415</v>
      </c>
      <c r="E319" s="25">
        <v>2283.4699999999998</v>
      </c>
      <c r="F319" s="26">
        <f t="shared" si="18"/>
        <v>593.70219999999995</v>
      </c>
      <c r="G319" s="25">
        <v>3447.79</v>
      </c>
      <c r="H319" s="26">
        <f t="shared" si="19"/>
        <v>896.42539999999997</v>
      </c>
      <c r="I319" s="27">
        <v>518.73</v>
      </c>
      <c r="J319" s="27">
        <v>645.59</v>
      </c>
    </row>
    <row r="320" spans="1:10" s="1" customFormat="1" ht="20.25" customHeight="1">
      <c r="A320" s="23" t="s">
        <v>371</v>
      </c>
      <c r="B320" s="24">
        <f t="shared" si="16"/>
        <v>43416</v>
      </c>
      <c r="C320" s="24" t="s">
        <v>23</v>
      </c>
      <c r="D320" s="14">
        <f t="shared" si="17"/>
        <v>43416</v>
      </c>
      <c r="E320" s="25">
        <v>2513.58</v>
      </c>
      <c r="F320" s="26">
        <f t="shared" si="18"/>
        <v>653.5308</v>
      </c>
      <c r="G320" s="25">
        <v>3793.4</v>
      </c>
      <c r="H320" s="26">
        <f t="shared" si="19"/>
        <v>986.28400000000011</v>
      </c>
      <c r="I320" s="27">
        <v>508.21</v>
      </c>
      <c r="J320" s="27">
        <v>771.61</v>
      </c>
    </row>
    <row r="321" spans="1:10" s="1" customFormat="1" ht="20.25" customHeight="1">
      <c r="A321" s="23" t="s">
        <v>372</v>
      </c>
      <c r="B321" s="24">
        <f t="shared" si="16"/>
        <v>43417</v>
      </c>
      <c r="C321" s="24" t="s">
        <v>23</v>
      </c>
      <c r="D321" s="14">
        <f t="shared" si="17"/>
        <v>43417</v>
      </c>
      <c r="E321" s="25">
        <v>2027.45</v>
      </c>
      <c r="F321" s="26">
        <f t="shared" si="18"/>
        <v>527.13700000000006</v>
      </c>
      <c r="G321" s="25">
        <v>2942.91</v>
      </c>
      <c r="H321" s="26">
        <f t="shared" si="19"/>
        <v>765.15660000000003</v>
      </c>
      <c r="I321" s="27">
        <v>376.99</v>
      </c>
      <c r="J321" s="27">
        <v>538.47</v>
      </c>
    </row>
    <row r="322" spans="1:10" s="1" customFormat="1" ht="20.25" customHeight="1">
      <c r="A322" s="23" t="s">
        <v>373</v>
      </c>
      <c r="B322" s="24">
        <f t="shared" si="16"/>
        <v>43418</v>
      </c>
      <c r="C322" s="24" t="s">
        <v>23</v>
      </c>
      <c r="D322" s="14">
        <f t="shared" si="17"/>
        <v>43418</v>
      </c>
      <c r="E322" s="25">
        <v>2120.02</v>
      </c>
      <c r="F322" s="26">
        <f t="shared" si="18"/>
        <v>551.20519999999999</v>
      </c>
      <c r="G322" s="25">
        <v>3076.3</v>
      </c>
      <c r="H322" s="26">
        <f t="shared" si="19"/>
        <v>799.83800000000008</v>
      </c>
      <c r="I322" s="27">
        <v>382.09</v>
      </c>
      <c r="J322" s="27">
        <v>574.19000000000005</v>
      </c>
    </row>
    <row r="323" spans="1:10" s="1" customFormat="1" ht="20.25" customHeight="1">
      <c r="A323" s="23" t="s">
        <v>374</v>
      </c>
      <c r="B323" s="24">
        <f t="shared" ref="B323:B362" si="20">DATE(RIGHT(A323,4),MID(A323,4,2),LEFT(A323,2))</f>
        <v>43419</v>
      </c>
      <c r="C323" s="24" t="s">
        <v>23</v>
      </c>
      <c r="D323" s="14">
        <f t="shared" ref="D323:D362" si="21">B323</f>
        <v>43419</v>
      </c>
      <c r="E323" s="25">
        <v>1982.82</v>
      </c>
      <c r="F323" s="26">
        <f t="shared" ref="F323:F363" si="22">E323*0.26</f>
        <v>515.53319999999997</v>
      </c>
      <c r="G323" s="25">
        <v>2858.96</v>
      </c>
      <c r="H323" s="26">
        <f t="shared" ref="H323:H363" si="23">G323*0.26</f>
        <v>743.32960000000003</v>
      </c>
      <c r="I323" s="27">
        <v>339.95</v>
      </c>
      <c r="J323" s="27">
        <v>536.19000000000005</v>
      </c>
    </row>
    <row r="324" spans="1:10" s="1" customFormat="1" ht="20.25" customHeight="1">
      <c r="A324" s="23" t="s">
        <v>375</v>
      </c>
      <c r="B324" s="24">
        <f t="shared" si="20"/>
        <v>43420</v>
      </c>
      <c r="C324" s="24" t="s">
        <v>23</v>
      </c>
      <c r="D324" s="14">
        <f t="shared" si="21"/>
        <v>43420</v>
      </c>
      <c r="E324" s="25">
        <v>2585.1</v>
      </c>
      <c r="F324" s="26">
        <f t="shared" si="22"/>
        <v>672.12599999999998</v>
      </c>
      <c r="G324" s="25">
        <v>3773.14</v>
      </c>
      <c r="H324" s="26">
        <f t="shared" si="23"/>
        <v>981.01639999999998</v>
      </c>
      <c r="I324" s="27">
        <v>488.28</v>
      </c>
      <c r="J324" s="27">
        <v>699.76</v>
      </c>
    </row>
    <row r="325" spans="1:10" s="1" customFormat="1" ht="20.25" customHeight="1">
      <c r="A325" s="23" t="s">
        <v>376</v>
      </c>
      <c r="B325" s="24">
        <f t="shared" si="20"/>
        <v>43421</v>
      </c>
      <c r="C325" s="24" t="s">
        <v>23</v>
      </c>
      <c r="D325" s="14">
        <f t="shared" si="21"/>
        <v>43421</v>
      </c>
      <c r="E325" s="25">
        <v>3240.54</v>
      </c>
      <c r="F325" s="26">
        <f t="shared" si="22"/>
        <v>842.54039999999998</v>
      </c>
      <c r="G325" s="25">
        <v>4587.84</v>
      </c>
      <c r="H325" s="26">
        <f t="shared" si="23"/>
        <v>1192.8384000000001</v>
      </c>
      <c r="I325" s="27">
        <v>556.11</v>
      </c>
      <c r="J325" s="27">
        <v>791.19</v>
      </c>
    </row>
    <row r="326" spans="1:10" s="1" customFormat="1" ht="20.25" customHeight="1">
      <c r="A326" s="23" t="s">
        <v>377</v>
      </c>
      <c r="B326" s="24">
        <f t="shared" si="20"/>
        <v>43422</v>
      </c>
      <c r="C326" s="45" t="s">
        <v>24</v>
      </c>
      <c r="D326" s="14">
        <f t="shared" si="21"/>
        <v>43422</v>
      </c>
      <c r="E326" s="25">
        <v>1874.63</v>
      </c>
      <c r="F326" s="26">
        <f t="shared" si="22"/>
        <v>487.40380000000005</v>
      </c>
      <c r="G326" s="25">
        <v>2828.14</v>
      </c>
      <c r="H326" s="26">
        <f t="shared" si="23"/>
        <v>735.31640000000004</v>
      </c>
      <c r="I326" s="27">
        <v>398.24</v>
      </c>
      <c r="J326" s="27">
        <v>555.27</v>
      </c>
    </row>
    <row r="327" spans="1:10" s="1" customFormat="1" ht="20.25" customHeight="1">
      <c r="A327" s="23" t="s">
        <v>378</v>
      </c>
      <c r="B327" s="24">
        <f t="shared" si="20"/>
        <v>43423</v>
      </c>
      <c r="C327" s="24" t="s">
        <v>23</v>
      </c>
      <c r="D327" s="14">
        <f t="shared" si="21"/>
        <v>43423</v>
      </c>
      <c r="E327" s="25">
        <v>1808.6</v>
      </c>
      <c r="F327" s="26">
        <f t="shared" si="22"/>
        <v>470.23599999999999</v>
      </c>
      <c r="G327" s="25">
        <v>2629.13</v>
      </c>
      <c r="H327" s="26">
        <f t="shared" si="23"/>
        <v>683.57380000000001</v>
      </c>
      <c r="I327" s="27">
        <v>319.95</v>
      </c>
      <c r="J327" s="27">
        <v>500.58</v>
      </c>
    </row>
    <row r="328" spans="1:10" s="1" customFormat="1" ht="20.25" customHeight="1">
      <c r="A328" s="23" t="s">
        <v>379</v>
      </c>
      <c r="B328" s="24">
        <f t="shared" si="20"/>
        <v>43424</v>
      </c>
      <c r="C328" s="24" t="s">
        <v>23</v>
      </c>
      <c r="D328" s="14">
        <f t="shared" si="21"/>
        <v>43424</v>
      </c>
      <c r="E328" s="25">
        <v>1970.63</v>
      </c>
      <c r="F328" s="26">
        <f t="shared" si="22"/>
        <v>512.36380000000008</v>
      </c>
      <c r="G328" s="25">
        <v>2863.28</v>
      </c>
      <c r="H328" s="26">
        <f t="shared" si="23"/>
        <v>744.45280000000002</v>
      </c>
      <c r="I328" s="27">
        <v>350.31</v>
      </c>
      <c r="J328" s="27">
        <v>542.34</v>
      </c>
    </row>
    <row r="329" spans="1:10" s="1" customFormat="1" ht="20.25" customHeight="1">
      <c r="A329" s="23" t="s">
        <v>380</v>
      </c>
      <c r="B329" s="24">
        <f t="shared" si="20"/>
        <v>43425</v>
      </c>
      <c r="C329" s="24" t="s">
        <v>23</v>
      </c>
      <c r="D329" s="14">
        <f t="shared" si="21"/>
        <v>43425</v>
      </c>
      <c r="E329" s="25">
        <v>1737.11</v>
      </c>
      <c r="F329" s="26">
        <f t="shared" si="22"/>
        <v>451.64859999999999</v>
      </c>
      <c r="G329" s="25">
        <v>2465.98</v>
      </c>
      <c r="H329" s="26">
        <f t="shared" si="23"/>
        <v>641.15480000000002</v>
      </c>
      <c r="I329" s="27">
        <v>291.27999999999997</v>
      </c>
      <c r="J329" s="27">
        <v>437.59</v>
      </c>
    </row>
    <row r="330" spans="1:10" s="1" customFormat="1" ht="20.25" customHeight="1">
      <c r="A330" s="23" t="s">
        <v>381</v>
      </c>
      <c r="B330" s="24">
        <f t="shared" si="20"/>
        <v>43426</v>
      </c>
      <c r="C330" s="24" t="s">
        <v>23</v>
      </c>
      <c r="D330" s="14">
        <f t="shared" si="21"/>
        <v>43426</v>
      </c>
      <c r="E330" s="25">
        <v>1678.62</v>
      </c>
      <c r="F330" s="26">
        <f t="shared" si="22"/>
        <v>436.44119999999998</v>
      </c>
      <c r="G330" s="25">
        <v>2461.44</v>
      </c>
      <c r="H330" s="26">
        <f t="shared" si="23"/>
        <v>639.97440000000006</v>
      </c>
      <c r="I330" s="27">
        <v>310.26</v>
      </c>
      <c r="J330" s="27">
        <v>472.56</v>
      </c>
    </row>
    <row r="331" spans="1:10" s="1" customFormat="1" ht="20.25" customHeight="1">
      <c r="A331" s="23" t="s">
        <v>382</v>
      </c>
      <c r="B331" s="24">
        <f t="shared" si="20"/>
        <v>43427</v>
      </c>
      <c r="C331" s="24" t="s">
        <v>23</v>
      </c>
      <c r="D331" s="14">
        <f t="shared" si="21"/>
        <v>43427</v>
      </c>
      <c r="E331" s="25">
        <v>2658.45</v>
      </c>
      <c r="F331" s="26">
        <f t="shared" si="22"/>
        <v>691.197</v>
      </c>
      <c r="G331" s="25">
        <v>3855.13</v>
      </c>
      <c r="H331" s="26">
        <f t="shared" si="23"/>
        <v>1002.3338000000001</v>
      </c>
      <c r="I331" s="27">
        <v>474.75</v>
      </c>
      <c r="J331" s="27">
        <v>721.93</v>
      </c>
    </row>
    <row r="332" spans="1:10" s="1" customFormat="1" ht="20.25" customHeight="1">
      <c r="A332" s="23" t="s">
        <v>383</v>
      </c>
      <c r="B332" s="24">
        <f t="shared" si="20"/>
        <v>43428</v>
      </c>
      <c r="C332" s="24" t="s">
        <v>23</v>
      </c>
      <c r="D332" s="14">
        <f t="shared" si="21"/>
        <v>43428</v>
      </c>
      <c r="E332" s="25">
        <v>3111.6</v>
      </c>
      <c r="F332" s="26">
        <f t="shared" si="22"/>
        <v>809.01599999999996</v>
      </c>
      <c r="G332" s="25">
        <v>4534.47</v>
      </c>
      <c r="H332" s="26">
        <f t="shared" si="23"/>
        <v>1178.9622000000002</v>
      </c>
      <c r="I332" s="27">
        <v>552.28</v>
      </c>
      <c r="J332" s="27">
        <v>870.59</v>
      </c>
    </row>
    <row r="333" spans="1:10" s="1" customFormat="1" ht="20.25" customHeight="1">
      <c r="A333" s="23" t="s">
        <v>384</v>
      </c>
      <c r="B333" s="24">
        <f t="shared" si="20"/>
        <v>43429</v>
      </c>
      <c r="C333" s="24" t="s">
        <v>23</v>
      </c>
      <c r="D333" s="14">
        <f t="shared" si="21"/>
        <v>43429</v>
      </c>
      <c r="E333" s="25">
        <v>1125.6300000000001</v>
      </c>
      <c r="F333" s="26">
        <f t="shared" si="22"/>
        <v>292.66380000000004</v>
      </c>
      <c r="G333" s="25">
        <v>1675.96</v>
      </c>
      <c r="H333" s="26">
        <f t="shared" si="23"/>
        <v>435.74960000000004</v>
      </c>
      <c r="I333" s="27">
        <v>254.49</v>
      </c>
      <c r="J333" s="27">
        <v>295.83999999999997</v>
      </c>
    </row>
    <row r="334" spans="1:10" s="1" customFormat="1" ht="20.25" customHeight="1">
      <c r="A334" s="23" t="s">
        <v>385</v>
      </c>
      <c r="B334" s="24">
        <f t="shared" si="20"/>
        <v>43430</v>
      </c>
      <c r="C334" s="24" t="s">
        <v>23</v>
      </c>
      <c r="D334" s="14">
        <f t="shared" si="21"/>
        <v>43430</v>
      </c>
      <c r="E334" s="25">
        <v>1769.09</v>
      </c>
      <c r="F334" s="26">
        <f t="shared" si="22"/>
        <v>459.96339999999998</v>
      </c>
      <c r="G334" s="25">
        <v>2608.0700000000002</v>
      </c>
      <c r="H334" s="26">
        <f t="shared" si="23"/>
        <v>678.09820000000002</v>
      </c>
      <c r="I334" s="27">
        <v>318.37</v>
      </c>
      <c r="J334" s="27">
        <v>520.61</v>
      </c>
    </row>
    <row r="335" spans="1:10" s="1" customFormat="1" ht="20.25" customHeight="1">
      <c r="A335" s="23" t="s">
        <v>386</v>
      </c>
      <c r="B335" s="24">
        <f t="shared" si="20"/>
        <v>43431</v>
      </c>
      <c r="C335" s="24" t="s">
        <v>23</v>
      </c>
      <c r="D335" s="14">
        <f t="shared" si="21"/>
        <v>43431</v>
      </c>
      <c r="E335" s="25">
        <v>1785.25</v>
      </c>
      <c r="F335" s="26">
        <f t="shared" si="22"/>
        <v>464.16500000000002</v>
      </c>
      <c r="G335" s="25">
        <v>2535.4899999999998</v>
      </c>
      <c r="H335" s="26">
        <f t="shared" si="23"/>
        <v>659.22739999999999</v>
      </c>
      <c r="I335" s="27">
        <v>312.39</v>
      </c>
      <c r="J335" s="27">
        <v>437.85</v>
      </c>
    </row>
    <row r="336" spans="1:10" s="1" customFormat="1" ht="20.25" customHeight="1">
      <c r="A336" s="23" t="s">
        <v>387</v>
      </c>
      <c r="B336" s="24">
        <f t="shared" si="20"/>
        <v>43432</v>
      </c>
      <c r="C336" s="24" t="s">
        <v>23</v>
      </c>
      <c r="D336" s="14">
        <f t="shared" si="21"/>
        <v>43432</v>
      </c>
      <c r="E336" s="25">
        <v>2098</v>
      </c>
      <c r="F336" s="26">
        <f t="shared" si="22"/>
        <v>545.48</v>
      </c>
      <c r="G336" s="25">
        <v>2980.55</v>
      </c>
      <c r="H336" s="26">
        <f t="shared" si="23"/>
        <v>774.9430000000001</v>
      </c>
      <c r="I336" s="27">
        <v>360.53</v>
      </c>
      <c r="J336" s="27">
        <v>522.02</v>
      </c>
    </row>
    <row r="337" spans="1:10" s="1" customFormat="1" ht="20.25" customHeight="1">
      <c r="A337" s="23" t="s">
        <v>388</v>
      </c>
      <c r="B337" s="24">
        <f t="shared" si="20"/>
        <v>43433</v>
      </c>
      <c r="C337" s="24" t="s">
        <v>23</v>
      </c>
      <c r="D337" s="14">
        <f t="shared" si="21"/>
        <v>43433</v>
      </c>
      <c r="E337" s="25">
        <v>1924.46</v>
      </c>
      <c r="F337" s="26">
        <f t="shared" si="22"/>
        <v>500.3596</v>
      </c>
      <c r="G337" s="25">
        <v>2762.31</v>
      </c>
      <c r="H337" s="26">
        <f t="shared" si="23"/>
        <v>718.20060000000001</v>
      </c>
      <c r="I337" s="27">
        <v>328.09</v>
      </c>
      <c r="J337" s="27">
        <v>509.76</v>
      </c>
    </row>
    <row r="338" spans="1:10" s="1" customFormat="1" ht="20.25" customHeight="1">
      <c r="A338" s="23" t="s">
        <v>389</v>
      </c>
      <c r="B338" s="24">
        <f t="shared" si="20"/>
        <v>43434</v>
      </c>
      <c r="C338" s="24" t="s">
        <v>23</v>
      </c>
      <c r="D338" s="14">
        <f t="shared" si="21"/>
        <v>43434</v>
      </c>
      <c r="E338" s="25">
        <v>2192.2399999999998</v>
      </c>
      <c r="F338" s="26">
        <f t="shared" si="22"/>
        <v>569.98239999999998</v>
      </c>
      <c r="G338" s="25">
        <v>3187.18</v>
      </c>
      <c r="H338" s="26">
        <f t="shared" si="23"/>
        <v>828.66679999999997</v>
      </c>
      <c r="I338" s="27">
        <v>432.26</v>
      </c>
      <c r="J338" s="27">
        <v>562.67999999999995</v>
      </c>
    </row>
    <row r="339" spans="1:10" s="1" customFormat="1" ht="20.25" customHeight="1">
      <c r="A339" s="23" t="s">
        <v>390</v>
      </c>
      <c r="B339" s="24">
        <f t="shared" si="20"/>
        <v>43435</v>
      </c>
      <c r="C339" s="24" t="s">
        <v>23</v>
      </c>
      <c r="D339" s="14">
        <f t="shared" si="21"/>
        <v>43435</v>
      </c>
      <c r="E339" s="25">
        <v>2838.86</v>
      </c>
      <c r="F339" s="26">
        <f t="shared" si="22"/>
        <v>738.10360000000003</v>
      </c>
      <c r="G339" s="25">
        <v>3988.51</v>
      </c>
      <c r="H339" s="26">
        <f t="shared" si="23"/>
        <v>1037.0126</v>
      </c>
      <c r="I339" s="27">
        <v>462.76</v>
      </c>
      <c r="J339" s="27">
        <v>686.89</v>
      </c>
    </row>
    <row r="340" spans="1:10" s="1" customFormat="1" ht="20.25" customHeight="1">
      <c r="A340" s="23" t="s">
        <v>391</v>
      </c>
      <c r="B340" s="24">
        <f t="shared" si="20"/>
        <v>43436</v>
      </c>
      <c r="C340" s="24" t="s">
        <v>23</v>
      </c>
      <c r="D340" s="14">
        <f t="shared" si="21"/>
        <v>43436</v>
      </c>
      <c r="E340" s="25">
        <v>1214.18</v>
      </c>
      <c r="F340" s="26">
        <f t="shared" si="22"/>
        <v>315.68680000000001</v>
      </c>
      <c r="G340" s="25">
        <v>1852.31</v>
      </c>
      <c r="H340" s="26">
        <f t="shared" si="23"/>
        <v>481.60059999999999</v>
      </c>
      <c r="I340" s="27">
        <v>263.77999999999997</v>
      </c>
      <c r="J340" s="27">
        <v>374.35</v>
      </c>
    </row>
    <row r="341" spans="1:10" s="1" customFormat="1" ht="20.25" customHeight="1">
      <c r="A341" s="23" t="s">
        <v>392</v>
      </c>
      <c r="B341" s="24">
        <f t="shared" si="20"/>
        <v>43437</v>
      </c>
      <c r="C341" s="24" t="s">
        <v>23</v>
      </c>
      <c r="D341" s="14">
        <f t="shared" si="21"/>
        <v>43437</v>
      </c>
      <c r="E341" s="25">
        <v>1878.76</v>
      </c>
      <c r="F341" s="26">
        <f t="shared" si="22"/>
        <v>488.4776</v>
      </c>
      <c r="G341" s="25">
        <v>2721.83</v>
      </c>
      <c r="H341" s="26">
        <f t="shared" si="23"/>
        <v>707.67579999999998</v>
      </c>
      <c r="I341" s="27">
        <v>329.35</v>
      </c>
      <c r="J341" s="27">
        <v>513.72</v>
      </c>
    </row>
    <row r="342" spans="1:10" s="1" customFormat="1" ht="20.25" customHeight="1">
      <c r="A342" s="23" t="s">
        <v>393</v>
      </c>
      <c r="B342" s="24">
        <f t="shared" si="20"/>
        <v>43438</v>
      </c>
      <c r="C342" s="24" t="s">
        <v>23</v>
      </c>
      <c r="D342" s="14">
        <f t="shared" si="21"/>
        <v>43438</v>
      </c>
      <c r="E342" s="25">
        <v>1873.09</v>
      </c>
      <c r="F342" s="26">
        <f t="shared" si="22"/>
        <v>487.0034</v>
      </c>
      <c r="G342" s="25">
        <v>2696.48</v>
      </c>
      <c r="H342" s="26">
        <f t="shared" si="23"/>
        <v>701.08479999999997</v>
      </c>
      <c r="I342" s="27">
        <v>333.31</v>
      </c>
      <c r="J342" s="27">
        <v>490.08</v>
      </c>
    </row>
    <row r="343" spans="1:10" s="1" customFormat="1" ht="20.25" customHeight="1">
      <c r="A343" s="23" t="s">
        <v>394</v>
      </c>
      <c r="B343" s="24">
        <f t="shared" si="20"/>
        <v>43439</v>
      </c>
      <c r="C343" s="24" t="s">
        <v>23</v>
      </c>
      <c r="D343" s="14">
        <f t="shared" si="21"/>
        <v>43439</v>
      </c>
      <c r="E343" s="25">
        <v>2157.09</v>
      </c>
      <c r="F343" s="26">
        <f t="shared" si="22"/>
        <v>560.84340000000009</v>
      </c>
      <c r="G343" s="25">
        <v>3136.35</v>
      </c>
      <c r="H343" s="26">
        <f t="shared" si="23"/>
        <v>815.45100000000002</v>
      </c>
      <c r="I343" s="27">
        <v>390.95</v>
      </c>
      <c r="J343" s="27">
        <v>588.30999999999995</v>
      </c>
    </row>
    <row r="344" spans="1:10" s="1" customFormat="1" ht="20.25" customHeight="1">
      <c r="A344" s="23" t="s">
        <v>395</v>
      </c>
      <c r="B344" s="24">
        <f t="shared" si="20"/>
        <v>43440</v>
      </c>
      <c r="C344" s="24" t="s">
        <v>23</v>
      </c>
      <c r="D344" s="14">
        <f t="shared" si="21"/>
        <v>43440</v>
      </c>
      <c r="E344" s="25">
        <v>2164.13</v>
      </c>
      <c r="F344" s="26">
        <f t="shared" si="22"/>
        <v>562.67380000000003</v>
      </c>
      <c r="G344" s="25">
        <v>3200.47</v>
      </c>
      <c r="H344" s="26">
        <f t="shared" si="23"/>
        <v>832.12220000000002</v>
      </c>
      <c r="I344" s="27">
        <v>393.56</v>
      </c>
      <c r="J344" s="27">
        <v>642.78</v>
      </c>
    </row>
    <row r="345" spans="1:10" s="1" customFormat="1" ht="20.25" customHeight="1">
      <c r="A345" s="23" t="s">
        <v>396</v>
      </c>
      <c r="B345" s="24">
        <f t="shared" si="20"/>
        <v>43441</v>
      </c>
      <c r="C345" s="24" t="s">
        <v>23</v>
      </c>
      <c r="D345" s="14">
        <f t="shared" si="21"/>
        <v>43441</v>
      </c>
      <c r="E345" s="25">
        <v>2250.3000000000002</v>
      </c>
      <c r="F345" s="26">
        <f t="shared" si="22"/>
        <v>585.07800000000009</v>
      </c>
      <c r="G345" s="25">
        <v>3249.44</v>
      </c>
      <c r="H345" s="26">
        <f t="shared" si="23"/>
        <v>844.85440000000006</v>
      </c>
      <c r="I345" s="27">
        <v>400</v>
      </c>
      <c r="J345" s="27">
        <v>599.14</v>
      </c>
    </row>
    <row r="346" spans="1:10" s="1" customFormat="1" ht="20.25" customHeight="1">
      <c r="A346" s="23" t="s">
        <v>397</v>
      </c>
      <c r="B346" s="24">
        <f t="shared" si="20"/>
        <v>43442</v>
      </c>
      <c r="C346" s="24" t="s">
        <v>23</v>
      </c>
      <c r="D346" s="14">
        <f t="shared" si="21"/>
        <v>43442</v>
      </c>
      <c r="E346" s="25">
        <v>2788.95</v>
      </c>
      <c r="F346" s="26">
        <f t="shared" si="22"/>
        <v>725.12699999999995</v>
      </c>
      <c r="G346" s="25">
        <v>4058.28</v>
      </c>
      <c r="H346" s="26">
        <f t="shared" si="23"/>
        <v>1055.1528000000001</v>
      </c>
      <c r="I346" s="27">
        <v>469.97</v>
      </c>
      <c r="J346" s="27">
        <v>799.36</v>
      </c>
    </row>
    <row r="347" spans="1:10" s="1" customFormat="1" ht="20.25" customHeight="1">
      <c r="A347" s="23" t="s">
        <v>398</v>
      </c>
      <c r="B347" s="24">
        <f t="shared" si="20"/>
        <v>43443</v>
      </c>
      <c r="C347" s="45" t="s">
        <v>24</v>
      </c>
      <c r="D347" s="14">
        <f t="shared" si="21"/>
        <v>43443</v>
      </c>
      <c r="E347" s="25">
        <v>2330.9299999999998</v>
      </c>
      <c r="F347" s="26">
        <f t="shared" si="22"/>
        <v>606.04179999999997</v>
      </c>
      <c r="G347" s="25">
        <v>3034.95</v>
      </c>
      <c r="H347" s="26">
        <f t="shared" si="23"/>
        <v>789.08699999999999</v>
      </c>
      <c r="I347" s="27">
        <v>436.7</v>
      </c>
      <c r="J347" s="27">
        <v>267.32</v>
      </c>
    </row>
    <row r="348" spans="1:10" s="1" customFormat="1" ht="20.25" customHeight="1">
      <c r="A348" s="23" t="s">
        <v>399</v>
      </c>
      <c r="B348" s="24">
        <f t="shared" si="20"/>
        <v>43444</v>
      </c>
      <c r="C348" s="24" t="s">
        <v>23</v>
      </c>
      <c r="D348" s="14">
        <f t="shared" si="21"/>
        <v>43444</v>
      </c>
      <c r="E348" s="25">
        <v>2192.35</v>
      </c>
      <c r="F348" s="26">
        <f t="shared" si="22"/>
        <v>570.01099999999997</v>
      </c>
      <c r="G348" s="25">
        <v>3207.43</v>
      </c>
      <c r="H348" s="26">
        <f t="shared" si="23"/>
        <v>833.93179999999995</v>
      </c>
      <c r="I348" s="27">
        <v>391.19</v>
      </c>
      <c r="J348" s="27">
        <v>623.89</v>
      </c>
    </row>
    <row r="349" spans="1:10" s="1" customFormat="1" ht="20.25" customHeight="1">
      <c r="A349" s="23" t="s">
        <v>400</v>
      </c>
      <c r="B349" s="24">
        <f t="shared" si="20"/>
        <v>43445</v>
      </c>
      <c r="C349" s="24" t="s">
        <v>23</v>
      </c>
      <c r="D349" s="14">
        <f t="shared" si="21"/>
        <v>43445</v>
      </c>
      <c r="E349" s="25">
        <v>1980.57</v>
      </c>
      <c r="F349" s="26">
        <f t="shared" si="22"/>
        <v>514.94820000000004</v>
      </c>
      <c r="G349" s="25">
        <v>2873.09</v>
      </c>
      <c r="H349" s="26">
        <f t="shared" si="23"/>
        <v>747.00340000000006</v>
      </c>
      <c r="I349" s="27">
        <v>354.48</v>
      </c>
      <c r="J349" s="27">
        <v>538.04</v>
      </c>
    </row>
    <row r="350" spans="1:10" s="1" customFormat="1" ht="20.25" customHeight="1">
      <c r="A350" s="23" t="s">
        <v>401</v>
      </c>
      <c r="B350" s="24">
        <f t="shared" si="20"/>
        <v>43446</v>
      </c>
      <c r="C350" s="24" t="s">
        <v>23</v>
      </c>
      <c r="D350" s="14">
        <f t="shared" si="21"/>
        <v>43446</v>
      </c>
      <c r="E350" s="25">
        <v>1987.04</v>
      </c>
      <c r="F350" s="26">
        <f t="shared" si="22"/>
        <v>516.63040000000001</v>
      </c>
      <c r="G350" s="25">
        <v>2838.57</v>
      </c>
      <c r="H350" s="26">
        <f t="shared" si="23"/>
        <v>738.02820000000008</v>
      </c>
      <c r="I350" s="27">
        <v>334.38</v>
      </c>
      <c r="J350" s="27">
        <v>517.15</v>
      </c>
    </row>
    <row r="351" spans="1:10" s="1" customFormat="1" ht="20.25" customHeight="1">
      <c r="A351" s="23" t="s">
        <v>402</v>
      </c>
      <c r="B351" s="24">
        <f t="shared" si="20"/>
        <v>43447</v>
      </c>
      <c r="C351" s="24" t="s">
        <v>23</v>
      </c>
      <c r="D351" s="14">
        <f t="shared" si="21"/>
        <v>43447</v>
      </c>
      <c r="E351" s="25">
        <v>1881.58</v>
      </c>
      <c r="F351" s="26">
        <f t="shared" si="22"/>
        <v>489.21080000000001</v>
      </c>
      <c r="G351" s="25">
        <v>2755.24</v>
      </c>
      <c r="H351" s="26">
        <f t="shared" si="23"/>
        <v>716.36239999999998</v>
      </c>
      <c r="I351" s="27">
        <v>325.58999999999997</v>
      </c>
      <c r="J351" s="27">
        <v>548.07000000000005</v>
      </c>
    </row>
    <row r="352" spans="1:10" s="1" customFormat="1" ht="20.25" customHeight="1">
      <c r="A352" s="23" t="s">
        <v>403</v>
      </c>
      <c r="B352" s="24">
        <f t="shared" si="20"/>
        <v>43448</v>
      </c>
      <c r="C352" s="24" t="s">
        <v>23</v>
      </c>
      <c r="D352" s="14">
        <f t="shared" si="21"/>
        <v>43448</v>
      </c>
      <c r="E352" s="25">
        <v>2324.52</v>
      </c>
      <c r="F352" s="26">
        <f t="shared" si="22"/>
        <v>604.37520000000006</v>
      </c>
      <c r="G352" s="25">
        <v>3325.41</v>
      </c>
      <c r="H352" s="26">
        <f t="shared" si="23"/>
        <v>864.60659999999996</v>
      </c>
      <c r="I352" s="27">
        <v>410.45</v>
      </c>
      <c r="J352" s="27">
        <v>590.44000000000005</v>
      </c>
    </row>
    <row r="353" spans="1:10" s="1" customFormat="1" ht="20.25" customHeight="1">
      <c r="A353" s="23" t="s">
        <v>404</v>
      </c>
      <c r="B353" s="24">
        <f t="shared" si="20"/>
        <v>43449</v>
      </c>
      <c r="C353" s="24" t="s">
        <v>23</v>
      </c>
      <c r="D353" s="14">
        <f t="shared" si="21"/>
        <v>43449</v>
      </c>
      <c r="E353" s="25">
        <v>2538.0500000000002</v>
      </c>
      <c r="F353" s="26">
        <f t="shared" si="22"/>
        <v>659.89300000000003</v>
      </c>
      <c r="G353" s="25">
        <v>3640.13</v>
      </c>
      <c r="H353" s="26">
        <f t="shared" si="23"/>
        <v>946.43380000000002</v>
      </c>
      <c r="I353" s="27">
        <v>438.68</v>
      </c>
      <c r="J353" s="27">
        <v>663.4</v>
      </c>
    </row>
    <row r="354" spans="1:10" s="1" customFormat="1" ht="20.25" customHeight="1">
      <c r="A354" s="23" t="s">
        <v>405</v>
      </c>
      <c r="B354" s="24">
        <f t="shared" si="20"/>
        <v>43450</v>
      </c>
      <c r="C354" s="45" t="s">
        <v>24</v>
      </c>
      <c r="D354" s="14">
        <f t="shared" si="21"/>
        <v>43450</v>
      </c>
      <c r="E354" s="25">
        <v>1031.22</v>
      </c>
      <c r="F354" s="26">
        <f t="shared" si="22"/>
        <v>268.11720000000003</v>
      </c>
      <c r="G354" s="25">
        <v>1512.84</v>
      </c>
      <c r="H354" s="26">
        <f t="shared" si="23"/>
        <v>393.33839999999998</v>
      </c>
      <c r="I354" s="27">
        <v>211.67</v>
      </c>
      <c r="J354" s="27">
        <v>269.95</v>
      </c>
    </row>
    <row r="355" spans="1:10" s="1" customFormat="1" ht="20.25" customHeight="1">
      <c r="A355" s="23" t="s">
        <v>406</v>
      </c>
      <c r="B355" s="24">
        <f t="shared" si="20"/>
        <v>43451</v>
      </c>
      <c r="C355" s="24" t="s">
        <v>23</v>
      </c>
      <c r="D355" s="14">
        <f t="shared" si="21"/>
        <v>43451</v>
      </c>
      <c r="E355" s="25">
        <v>1970.52</v>
      </c>
      <c r="F355" s="26">
        <f t="shared" si="22"/>
        <v>512.33519999999999</v>
      </c>
      <c r="G355" s="25">
        <v>2816.91</v>
      </c>
      <c r="H355" s="26">
        <f t="shared" si="23"/>
        <v>732.39660000000003</v>
      </c>
      <c r="I355" s="27">
        <v>338.83</v>
      </c>
      <c r="J355" s="27">
        <v>507.56</v>
      </c>
    </row>
    <row r="356" spans="1:10" s="1" customFormat="1" ht="20.25" customHeight="1">
      <c r="A356" s="23" t="s">
        <v>407</v>
      </c>
      <c r="B356" s="24">
        <f t="shared" si="20"/>
        <v>43452</v>
      </c>
      <c r="C356" s="24" t="s">
        <v>23</v>
      </c>
      <c r="D356" s="14">
        <f t="shared" si="21"/>
        <v>43452</v>
      </c>
      <c r="E356" s="25">
        <v>2150.6799999999998</v>
      </c>
      <c r="F356" s="26">
        <f t="shared" si="22"/>
        <v>559.17679999999996</v>
      </c>
      <c r="G356" s="25">
        <v>3108.87</v>
      </c>
      <c r="H356" s="26">
        <f t="shared" si="23"/>
        <v>808.30619999999999</v>
      </c>
      <c r="I356" s="27">
        <v>374.85</v>
      </c>
      <c r="J356" s="27">
        <v>583.34</v>
      </c>
    </row>
    <row r="357" spans="1:10" s="1" customFormat="1" ht="20.25" customHeight="1">
      <c r="A357" s="23" t="s">
        <v>408</v>
      </c>
      <c r="B357" s="24">
        <f t="shared" si="20"/>
        <v>43453</v>
      </c>
      <c r="C357" s="24" t="s">
        <v>23</v>
      </c>
      <c r="D357" s="14">
        <f t="shared" si="21"/>
        <v>43453</v>
      </c>
      <c r="E357" s="25">
        <v>2437.73</v>
      </c>
      <c r="F357" s="26">
        <f t="shared" si="22"/>
        <v>633.8098</v>
      </c>
      <c r="G357" s="25">
        <v>3529.52</v>
      </c>
      <c r="H357" s="26">
        <f t="shared" si="23"/>
        <v>917.67520000000002</v>
      </c>
      <c r="I357" s="27">
        <v>418.36</v>
      </c>
      <c r="J357" s="27">
        <v>673.43</v>
      </c>
    </row>
    <row r="358" spans="1:10" s="1" customFormat="1" ht="20.25" customHeight="1">
      <c r="A358" s="23" t="s">
        <v>409</v>
      </c>
      <c r="B358" s="24">
        <f t="shared" si="20"/>
        <v>43454</v>
      </c>
      <c r="C358" s="24" t="s">
        <v>23</v>
      </c>
      <c r="D358" s="14">
        <f t="shared" si="21"/>
        <v>43454</v>
      </c>
      <c r="E358" s="25">
        <v>2635.35</v>
      </c>
      <c r="F358" s="26">
        <f t="shared" si="22"/>
        <v>685.19100000000003</v>
      </c>
      <c r="G358" s="25">
        <v>3770.3</v>
      </c>
      <c r="H358" s="26">
        <f t="shared" si="23"/>
        <v>980.27800000000013</v>
      </c>
      <c r="I358" s="27">
        <v>446.82</v>
      </c>
      <c r="J358" s="27">
        <v>688.13</v>
      </c>
    </row>
    <row r="359" spans="1:10" s="1" customFormat="1" ht="20.25" customHeight="1">
      <c r="A359" s="23" t="s">
        <v>410</v>
      </c>
      <c r="B359" s="24">
        <f t="shared" si="20"/>
        <v>43455</v>
      </c>
      <c r="C359" s="24" t="s">
        <v>23</v>
      </c>
      <c r="D359" s="14">
        <f t="shared" si="21"/>
        <v>43455</v>
      </c>
      <c r="E359" s="25">
        <v>2757.31</v>
      </c>
      <c r="F359" s="26">
        <f t="shared" si="22"/>
        <v>716.90060000000005</v>
      </c>
      <c r="G359" s="25">
        <v>3961.29</v>
      </c>
      <c r="H359" s="26">
        <f t="shared" si="23"/>
        <v>1029.9354000000001</v>
      </c>
      <c r="I359" s="27">
        <v>473.52</v>
      </c>
      <c r="J359" s="27">
        <v>730.46</v>
      </c>
    </row>
    <row r="360" spans="1:10" s="1" customFormat="1" ht="20.25" customHeight="1">
      <c r="A360" s="23" t="s">
        <v>411</v>
      </c>
      <c r="B360" s="24">
        <f t="shared" si="20"/>
        <v>43456</v>
      </c>
      <c r="C360" s="24" t="s">
        <v>23</v>
      </c>
      <c r="D360" s="14">
        <f t="shared" si="21"/>
        <v>43456</v>
      </c>
      <c r="E360" s="25">
        <v>4416.6400000000003</v>
      </c>
      <c r="F360" s="26">
        <f t="shared" si="22"/>
        <v>1148.3264000000001</v>
      </c>
      <c r="G360" s="25">
        <v>6426.81</v>
      </c>
      <c r="H360" s="26">
        <f t="shared" si="23"/>
        <v>1670.9706000000001</v>
      </c>
      <c r="I360" s="27">
        <v>734.23</v>
      </c>
      <c r="J360" s="27">
        <v>1275.94</v>
      </c>
    </row>
    <row r="361" spans="1:10" s="1" customFormat="1" ht="20.25" customHeight="1">
      <c r="A361" s="23" t="s">
        <v>412</v>
      </c>
      <c r="B361" s="24">
        <f t="shared" si="20"/>
        <v>43457</v>
      </c>
      <c r="C361" s="24" t="s">
        <v>23</v>
      </c>
      <c r="D361" s="14">
        <f t="shared" si="21"/>
        <v>43457</v>
      </c>
      <c r="E361" s="25">
        <v>2136.16</v>
      </c>
      <c r="F361" s="26">
        <f t="shared" si="22"/>
        <v>555.40160000000003</v>
      </c>
      <c r="G361" s="25">
        <v>3134.6</v>
      </c>
      <c r="H361" s="26">
        <f t="shared" si="23"/>
        <v>814.99599999999998</v>
      </c>
      <c r="I361" s="27">
        <v>415.48</v>
      </c>
      <c r="J361" s="27">
        <v>582.96</v>
      </c>
    </row>
    <row r="362" spans="1:10" s="1" customFormat="1" ht="20.25" customHeight="1">
      <c r="A362" s="23" t="s">
        <v>413</v>
      </c>
      <c r="B362" s="24">
        <f t="shared" si="20"/>
        <v>43458</v>
      </c>
      <c r="C362" s="24" t="s">
        <v>23</v>
      </c>
      <c r="D362" s="14">
        <f t="shared" si="21"/>
        <v>43458</v>
      </c>
      <c r="E362" s="25">
        <v>3807.9</v>
      </c>
      <c r="F362" s="26">
        <f t="shared" si="22"/>
        <v>990.05400000000009</v>
      </c>
      <c r="G362" s="25">
        <v>5518.87</v>
      </c>
      <c r="H362" s="26">
        <f t="shared" si="23"/>
        <v>1434.9062000000001</v>
      </c>
      <c r="I362" s="27">
        <v>701.45</v>
      </c>
      <c r="J362" s="27">
        <v>1009.52</v>
      </c>
    </row>
    <row r="363" spans="1:10" s="1" customFormat="1" ht="20.25" customHeight="1">
      <c r="A363" s="15"/>
      <c r="B363" s="13"/>
      <c r="C363" s="13"/>
      <c r="D363" s="13"/>
      <c r="E363" s="16">
        <v>5414124.75</v>
      </c>
      <c r="F363" s="17">
        <f t="shared" si="22"/>
        <v>1407672.4350000001</v>
      </c>
      <c r="G363" s="18">
        <v>1218719.1599999999</v>
      </c>
      <c r="H363" s="19">
        <f t="shared" si="23"/>
        <v>316866.9816</v>
      </c>
      <c r="I363" s="20">
        <v>1220682.5900000001</v>
      </c>
      <c r="J363" s="20">
        <v>365027.61</v>
      </c>
    </row>
    <row r="364" spans="1:10" ht="18" customHeight="1">
      <c r="E364" s="28">
        <f>SUM(E2:E362)</f>
        <v>853358.7099999995</v>
      </c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80B21-F1B2-3B4E-8090-DC71B71E77F7}">
  <sheetPr>
    <pageSetUpPr fitToPage="1"/>
  </sheetPr>
  <dimension ref="A1:JB364"/>
  <sheetViews>
    <sheetView showGridLines="0" workbookViewId="0">
      <selection activeCell="I6" sqref="I6"/>
    </sheetView>
  </sheetViews>
  <sheetFormatPr baseColWidth="10" defaultColWidth="10" defaultRowHeight="18" customHeight="1"/>
  <cols>
    <col min="1" max="1" width="11.83203125" style="1" customWidth="1"/>
    <col min="2" max="2" width="14.83203125" style="12" customWidth="1"/>
    <col min="3" max="3" width="13.6640625" style="1" customWidth="1"/>
    <col min="4" max="4" width="16.6640625" style="1" bestFit="1" customWidth="1"/>
    <col min="5" max="5" width="16.6640625" style="1" customWidth="1"/>
    <col min="6" max="6" width="17.5" style="1" customWidth="1"/>
    <col min="7" max="7" width="15" style="1" customWidth="1"/>
    <col min="8" max="8" width="13.6640625" style="1" bestFit="1" customWidth="1"/>
    <col min="9" max="10" width="13.6640625" style="1" customWidth="1"/>
    <col min="11" max="11" width="13.83203125" style="1" customWidth="1"/>
    <col min="12" max="262" width="10" style="1" customWidth="1"/>
  </cols>
  <sheetData>
    <row r="1" spans="1:12" s="40" customFormat="1" ht="40" customHeight="1">
      <c r="A1" s="41" t="s">
        <v>18</v>
      </c>
      <c r="B1" s="42" t="s">
        <v>49</v>
      </c>
      <c r="C1" s="44" t="s">
        <v>50</v>
      </c>
      <c r="D1" s="42" t="s">
        <v>51</v>
      </c>
      <c r="E1" s="42" t="s">
        <v>25</v>
      </c>
      <c r="F1" s="42" t="s">
        <v>52</v>
      </c>
      <c r="G1" s="42" t="s">
        <v>27</v>
      </c>
      <c r="H1" s="42" t="s">
        <v>28</v>
      </c>
      <c r="I1" s="42" t="s">
        <v>29</v>
      </c>
      <c r="J1" s="43" t="s">
        <v>30</v>
      </c>
      <c r="K1" s="43" t="s">
        <v>31</v>
      </c>
      <c r="L1" s="43" t="s">
        <v>32</v>
      </c>
    </row>
    <row r="2" spans="1:12" s="1" customFormat="1" ht="20.5" customHeight="1">
      <c r="A2" s="29" t="s">
        <v>53</v>
      </c>
      <c r="B2" s="24">
        <f>DATE(RIGHT(A2,4),MID(A2,4,2),LEFT(A2,2))</f>
        <v>43093</v>
      </c>
      <c r="C2" s="24" t="s">
        <v>23</v>
      </c>
      <c r="D2" s="14">
        <f t="shared" ref="D2:D65" si="0">B2</f>
        <v>43093</v>
      </c>
      <c r="E2" s="25">
        <v>1334.95</v>
      </c>
      <c r="F2" s="26">
        <f>E2*0.26</f>
        <v>347.08700000000005</v>
      </c>
      <c r="G2" s="25">
        <v>1903.82</v>
      </c>
      <c r="H2" s="26">
        <f>G2*0.26</f>
        <v>494.9932</v>
      </c>
      <c r="I2" s="25">
        <v>284.07</v>
      </c>
      <c r="J2" s="37">
        <f>Table1[[#This Row],[tax of sell per day]]*0.26</f>
        <v>73.858199999999997</v>
      </c>
      <c r="K2" s="37">
        <f>Table1[[#This Row],[Margin per day(PLN)]]*0.26</f>
        <v>74.048000000000002</v>
      </c>
      <c r="L2" s="30">
        <v>284.8</v>
      </c>
    </row>
    <row r="3" spans="1:12" s="1" customFormat="1" ht="20.25" customHeight="1">
      <c r="A3" s="29" t="s">
        <v>54</v>
      </c>
      <c r="B3" s="24">
        <f t="shared" ref="B3:B66" si="1">DATE(RIGHT(A3,4),MID(A3,4,2),LEFT(A3,2))</f>
        <v>43096</v>
      </c>
      <c r="C3" s="24" t="s">
        <v>23</v>
      </c>
      <c r="D3" s="14">
        <f t="shared" si="0"/>
        <v>43096</v>
      </c>
      <c r="E3" s="25">
        <v>2154.04</v>
      </c>
      <c r="F3" s="26">
        <f t="shared" ref="F3:F66" si="2">E3*0.26</f>
        <v>560.05039999999997</v>
      </c>
      <c r="G3" s="25">
        <v>2953.43</v>
      </c>
      <c r="H3" s="26">
        <f t="shared" ref="H3:H66" si="3">G3*0.26</f>
        <v>767.89179999999999</v>
      </c>
      <c r="I3" s="25">
        <v>420.77</v>
      </c>
      <c r="J3" s="37">
        <f>Table1[[#This Row],[tax of sell per day]]*0.26</f>
        <v>109.4002</v>
      </c>
      <c r="K3" s="37">
        <f>Table1[[#This Row],[Margin per day(PLN)]]*0.26</f>
        <v>98.441200000000009</v>
      </c>
      <c r="L3" s="30">
        <v>378.62</v>
      </c>
    </row>
    <row r="4" spans="1:12" s="1" customFormat="1" ht="20.25" customHeight="1">
      <c r="A4" s="29" t="s">
        <v>55</v>
      </c>
      <c r="B4" s="24">
        <f t="shared" si="1"/>
        <v>43097</v>
      </c>
      <c r="C4" s="24" t="s">
        <v>23</v>
      </c>
      <c r="D4" s="14">
        <f t="shared" si="0"/>
        <v>43097</v>
      </c>
      <c r="E4" s="25">
        <v>2120.66</v>
      </c>
      <c r="F4" s="26">
        <f t="shared" si="2"/>
        <v>551.37159999999994</v>
      </c>
      <c r="G4" s="25">
        <v>2914.02</v>
      </c>
      <c r="H4" s="26">
        <f t="shared" si="3"/>
        <v>757.64520000000005</v>
      </c>
      <c r="I4" s="25">
        <v>397.22</v>
      </c>
      <c r="J4" s="37">
        <f>Table1[[#This Row],[tax of sell per day]]*0.26</f>
        <v>103.27720000000001</v>
      </c>
      <c r="K4" s="37">
        <f>Table1[[#This Row],[Margin per day(PLN)]]*0.26</f>
        <v>102.99639999999999</v>
      </c>
      <c r="L4" s="30">
        <v>396.14</v>
      </c>
    </row>
    <row r="5" spans="1:12" s="1" customFormat="1" ht="20.25" customHeight="1">
      <c r="A5" s="29" t="s">
        <v>56</v>
      </c>
      <c r="B5" s="24">
        <f t="shared" si="1"/>
        <v>43098</v>
      </c>
      <c r="C5" s="24" t="s">
        <v>23</v>
      </c>
      <c r="D5" s="14">
        <f t="shared" si="0"/>
        <v>43098</v>
      </c>
      <c r="E5" s="25">
        <v>2280.09</v>
      </c>
      <c r="F5" s="26">
        <f t="shared" si="2"/>
        <v>592.82340000000011</v>
      </c>
      <c r="G5" s="25">
        <v>3152.23</v>
      </c>
      <c r="H5" s="26">
        <f t="shared" si="3"/>
        <v>819.57979999999998</v>
      </c>
      <c r="I5" s="25">
        <v>409.6</v>
      </c>
      <c r="J5" s="37">
        <f>Table1[[#This Row],[tax of sell per day]]*0.26</f>
        <v>106.49600000000001</v>
      </c>
      <c r="K5" s="37">
        <f>Table1[[#This Row],[Margin per day(PLN)]]*0.26</f>
        <v>120.2604</v>
      </c>
      <c r="L5" s="30">
        <v>462.54</v>
      </c>
    </row>
    <row r="6" spans="1:12" s="1" customFormat="1" ht="20.25" customHeight="1">
      <c r="A6" s="29" t="s">
        <v>57</v>
      </c>
      <c r="B6" s="24">
        <f t="shared" si="1"/>
        <v>43099</v>
      </c>
      <c r="C6" s="24" t="s">
        <v>23</v>
      </c>
      <c r="D6" s="14">
        <f t="shared" si="0"/>
        <v>43099</v>
      </c>
      <c r="E6" s="25">
        <v>3463.87</v>
      </c>
      <c r="F6" s="26">
        <f t="shared" si="2"/>
        <v>900.60620000000006</v>
      </c>
      <c r="G6" s="25">
        <v>4823.3599999999997</v>
      </c>
      <c r="H6" s="26">
        <f t="shared" si="3"/>
        <v>1254.0735999999999</v>
      </c>
      <c r="I6" s="25">
        <v>629.44000000000005</v>
      </c>
      <c r="J6" s="37">
        <f>Table1[[#This Row],[tax of sell per day]]*0.26</f>
        <v>163.65440000000001</v>
      </c>
      <c r="K6" s="37">
        <f>Table1[[#This Row],[Margin per day(PLN)]]*0.26</f>
        <v>189.81299999999999</v>
      </c>
      <c r="L6" s="30">
        <v>730.05</v>
      </c>
    </row>
    <row r="7" spans="1:12" s="1" customFormat="1" ht="20.25" customHeight="1">
      <c r="A7" s="29" t="s">
        <v>58</v>
      </c>
      <c r="B7" s="24">
        <f t="shared" si="1"/>
        <v>43100</v>
      </c>
      <c r="C7" s="24" t="s">
        <v>23</v>
      </c>
      <c r="D7" s="14">
        <f t="shared" si="0"/>
        <v>43100</v>
      </c>
      <c r="E7" s="25">
        <v>1761.74</v>
      </c>
      <c r="F7" s="26">
        <f t="shared" si="2"/>
        <v>458.05240000000003</v>
      </c>
      <c r="G7" s="25">
        <v>2561.25</v>
      </c>
      <c r="H7" s="26">
        <f t="shared" si="3"/>
        <v>665.92500000000007</v>
      </c>
      <c r="I7" s="25">
        <v>404.21</v>
      </c>
      <c r="J7" s="37">
        <f>Table1[[#This Row],[tax of sell per day]]*0.26</f>
        <v>105.0946</v>
      </c>
      <c r="K7" s="37">
        <f>Table1[[#This Row],[Margin per day(PLN)]]*0.26</f>
        <v>102.77800000000001</v>
      </c>
      <c r="L7" s="30">
        <v>395.3</v>
      </c>
    </row>
    <row r="8" spans="1:12" s="1" customFormat="1" ht="20.25" customHeight="1">
      <c r="A8" s="29" t="s">
        <v>59</v>
      </c>
      <c r="B8" s="24">
        <f t="shared" si="1"/>
        <v>43101</v>
      </c>
      <c r="C8" s="45" t="s">
        <v>24</v>
      </c>
      <c r="D8" s="14">
        <f t="shared" si="0"/>
        <v>43101</v>
      </c>
      <c r="E8" s="25">
        <v>1217.9000000000001</v>
      </c>
      <c r="F8" s="26">
        <f t="shared" si="2"/>
        <v>316.65400000000005</v>
      </c>
      <c r="G8" s="25">
        <v>1770.28</v>
      </c>
      <c r="H8" s="26">
        <f t="shared" si="3"/>
        <v>460.27280000000002</v>
      </c>
      <c r="I8" s="25">
        <v>284.98</v>
      </c>
      <c r="J8" s="37">
        <f>Table1[[#This Row],[tax of sell per day]]*0.26</f>
        <v>74.094800000000006</v>
      </c>
      <c r="K8" s="37">
        <f>Table1[[#This Row],[Margin per day(PLN)]]*0.26</f>
        <v>69.524000000000001</v>
      </c>
      <c r="L8" s="30">
        <v>267.39999999999998</v>
      </c>
    </row>
    <row r="9" spans="1:12" s="1" customFormat="1" ht="20.25" customHeight="1">
      <c r="A9" s="29" t="s">
        <v>60</v>
      </c>
      <c r="B9" s="24">
        <f t="shared" si="1"/>
        <v>43102</v>
      </c>
      <c r="C9" s="24" t="s">
        <v>23</v>
      </c>
      <c r="D9" s="14">
        <f t="shared" si="0"/>
        <v>43102</v>
      </c>
      <c r="E9" s="25">
        <v>1994.54</v>
      </c>
      <c r="F9" s="26">
        <f t="shared" si="2"/>
        <v>518.58040000000005</v>
      </c>
      <c r="G9" s="25">
        <v>2758.13</v>
      </c>
      <c r="H9" s="26">
        <f t="shared" si="3"/>
        <v>717.11380000000008</v>
      </c>
      <c r="I9" s="25">
        <v>349.96</v>
      </c>
      <c r="J9" s="37">
        <f>Table1[[#This Row],[tax of sell per day]]*0.26</f>
        <v>90.989599999999996</v>
      </c>
      <c r="K9" s="37">
        <f>Table1[[#This Row],[Margin per day(PLN)]]*0.26</f>
        <v>107.5438</v>
      </c>
      <c r="L9" s="30">
        <v>413.63</v>
      </c>
    </row>
    <row r="10" spans="1:12" s="1" customFormat="1" ht="20.25" customHeight="1">
      <c r="A10" s="29" t="s">
        <v>61</v>
      </c>
      <c r="B10" s="24">
        <f t="shared" si="1"/>
        <v>43103</v>
      </c>
      <c r="C10" s="24" t="s">
        <v>23</v>
      </c>
      <c r="D10" s="14">
        <f t="shared" si="0"/>
        <v>43103</v>
      </c>
      <c r="E10" s="25">
        <v>2161.0700000000002</v>
      </c>
      <c r="F10" s="26">
        <f t="shared" si="2"/>
        <v>561.87820000000011</v>
      </c>
      <c r="G10" s="25">
        <v>2972.24</v>
      </c>
      <c r="H10" s="26">
        <f t="shared" si="3"/>
        <v>772.78239999999994</v>
      </c>
      <c r="I10" s="25">
        <v>371.92</v>
      </c>
      <c r="J10" s="37">
        <f>Table1[[#This Row],[tax of sell per day]]*0.26</f>
        <v>96.699200000000005</v>
      </c>
      <c r="K10" s="37">
        <f>Table1[[#This Row],[Margin per day(PLN)]]*0.26</f>
        <v>114.205</v>
      </c>
      <c r="L10" s="30">
        <v>439.25</v>
      </c>
    </row>
    <row r="11" spans="1:12" s="1" customFormat="1" ht="20.25" customHeight="1">
      <c r="A11" s="29" t="s">
        <v>62</v>
      </c>
      <c r="B11" s="24">
        <f t="shared" si="1"/>
        <v>43104</v>
      </c>
      <c r="C11" s="24" t="s">
        <v>23</v>
      </c>
      <c r="D11" s="14">
        <f t="shared" si="0"/>
        <v>43104</v>
      </c>
      <c r="E11" s="25">
        <v>1990.31</v>
      </c>
      <c r="F11" s="26">
        <f t="shared" si="2"/>
        <v>517.48059999999998</v>
      </c>
      <c r="G11" s="25">
        <v>2705.36</v>
      </c>
      <c r="H11" s="26">
        <f t="shared" si="3"/>
        <v>703.39360000000011</v>
      </c>
      <c r="I11" s="25">
        <v>346.3</v>
      </c>
      <c r="J11" s="37">
        <f>Table1[[#This Row],[tax of sell per day]]*0.26</f>
        <v>90.038000000000011</v>
      </c>
      <c r="K11" s="37">
        <f>Table1[[#This Row],[Margin per day(PLN)]]*0.26</f>
        <v>95.875</v>
      </c>
      <c r="L11" s="30">
        <v>368.75</v>
      </c>
    </row>
    <row r="12" spans="1:12" s="1" customFormat="1" ht="20.25" customHeight="1">
      <c r="A12" s="29" t="s">
        <v>63</v>
      </c>
      <c r="B12" s="24">
        <f t="shared" si="1"/>
        <v>43105</v>
      </c>
      <c r="C12" s="24" t="s">
        <v>23</v>
      </c>
      <c r="D12" s="14">
        <f t="shared" si="0"/>
        <v>43105</v>
      </c>
      <c r="E12" s="25">
        <v>3706.07</v>
      </c>
      <c r="F12" s="26">
        <f t="shared" si="2"/>
        <v>963.57820000000004</v>
      </c>
      <c r="G12" s="25">
        <v>5086.59</v>
      </c>
      <c r="H12" s="26">
        <f t="shared" si="3"/>
        <v>1322.5134</v>
      </c>
      <c r="I12" s="25">
        <v>604.85</v>
      </c>
      <c r="J12" s="37">
        <f>Table1[[#This Row],[tax of sell per day]]*0.26</f>
        <v>157.26100000000002</v>
      </c>
      <c r="K12" s="37">
        <f>Table1[[#This Row],[Margin per day(PLN)]]*0.26</f>
        <v>201.67419999999998</v>
      </c>
      <c r="L12" s="30">
        <v>775.67</v>
      </c>
    </row>
    <row r="13" spans="1:12" s="1" customFormat="1" ht="20.25" customHeight="1">
      <c r="A13" s="29" t="s">
        <v>64</v>
      </c>
      <c r="B13" s="24">
        <f t="shared" si="1"/>
        <v>43106</v>
      </c>
      <c r="C13" s="45" t="s">
        <v>24</v>
      </c>
      <c r="D13" s="14">
        <f t="shared" si="0"/>
        <v>43106</v>
      </c>
      <c r="E13" s="25">
        <v>1433.94</v>
      </c>
      <c r="F13" s="26">
        <f t="shared" si="2"/>
        <v>372.82440000000003</v>
      </c>
      <c r="G13" s="25">
        <v>2096.9</v>
      </c>
      <c r="H13" s="26">
        <f t="shared" si="3"/>
        <v>545.19400000000007</v>
      </c>
      <c r="I13" s="25">
        <v>312.47000000000003</v>
      </c>
      <c r="J13" s="37">
        <f>Table1[[#This Row],[tax of sell per day]]*0.26</f>
        <v>81.242200000000011</v>
      </c>
      <c r="K13" s="37">
        <f>Table1[[#This Row],[Margin per day(PLN)]]*0.26</f>
        <v>91.127400000000009</v>
      </c>
      <c r="L13" s="30">
        <v>350.49</v>
      </c>
    </row>
    <row r="14" spans="1:12" s="1" customFormat="1" ht="20.25" customHeight="1">
      <c r="A14" s="29" t="s">
        <v>65</v>
      </c>
      <c r="B14" s="24">
        <f t="shared" si="1"/>
        <v>43107</v>
      </c>
      <c r="C14" s="24" t="s">
        <v>23</v>
      </c>
      <c r="D14" s="14">
        <f t="shared" si="0"/>
        <v>43107</v>
      </c>
      <c r="E14" s="25">
        <v>1128.8699999999999</v>
      </c>
      <c r="F14" s="26">
        <f t="shared" si="2"/>
        <v>293.50619999999998</v>
      </c>
      <c r="G14" s="25">
        <v>1547.66</v>
      </c>
      <c r="H14" s="26">
        <f t="shared" si="3"/>
        <v>402.39160000000004</v>
      </c>
      <c r="I14" s="25">
        <v>226.34</v>
      </c>
      <c r="J14" s="37">
        <f>Table1[[#This Row],[tax of sell per day]]*0.26</f>
        <v>58.848400000000005</v>
      </c>
      <c r="K14" s="37">
        <f>Table1[[#This Row],[Margin per day(PLN)]]*0.26</f>
        <v>50.036999999999999</v>
      </c>
      <c r="L14" s="30">
        <v>192.45</v>
      </c>
    </row>
    <row r="15" spans="1:12" s="1" customFormat="1" ht="20.25" customHeight="1">
      <c r="A15" s="29" t="s">
        <v>66</v>
      </c>
      <c r="B15" s="24">
        <f t="shared" si="1"/>
        <v>43108</v>
      </c>
      <c r="C15" s="24" t="s">
        <v>23</v>
      </c>
      <c r="D15" s="14">
        <f t="shared" si="0"/>
        <v>43108</v>
      </c>
      <c r="E15" s="25">
        <v>2428.4299999999998</v>
      </c>
      <c r="F15" s="26">
        <f t="shared" si="2"/>
        <v>631.39179999999999</v>
      </c>
      <c r="G15" s="25">
        <v>3268.87</v>
      </c>
      <c r="H15" s="26">
        <f t="shared" si="3"/>
        <v>849.90620000000001</v>
      </c>
      <c r="I15" s="25">
        <v>426.95</v>
      </c>
      <c r="J15" s="37">
        <f>Table1[[#This Row],[tax of sell per day]]*0.26</f>
        <v>111.00700000000001</v>
      </c>
      <c r="K15" s="37">
        <f>Table1[[#This Row],[Margin per day(PLN)]]*0.26</f>
        <v>107.5074</v>
      </c>
      <c r="L15" s="30">
        <v>413.49</v>
      </c>
    </row>
    <row r="16" spans="1:12" s="1" customFormat="1" ht="20.25" customHeight="1">
      <c r="A16" s="29" t="s">
        <v>67</v>
      </c>
      <c r="B16" s="24">
        <f t="shared" si="1"/>
        <v>43109</v>
      </c>
      <c r="C16" s="24" t="s">
        <v>23</v>
      </c>
      <c r="D16" s="14">
        <f t="shared" si="0"/>
        <v>43109</v>
      </c>
      <c r="E16" s="25">
        <v>2204.73</v>
      </c>
      <c r="F16" s="26">
        <f t="shared" si="2"/>
        <v>573.22980000000007</v>
      </c>
      <c r="G16" s="25">
        <v>3079.31</v>
      </c>
      <c r="H16" s="26">
        <f t="shared" si="3"/>
        <v>800.62059999999997</v>
      </c>
      <c r="I16" s="25">
        <v>402.68</v>
      </c>
      <c r="J16" s="37">
        <f>Table1[[#This Row],[tax of sell per day]]*0.26</f>
        <v>104.69680000000001</v>
      </c>
      <c r="K16" s="37">
        <f>Table1[[#This Row],[Margin per day(PLN)]]*0.26</f>
        <v>122.694</v>
      </c>
      <c r="L16" s="30">
        <v>471.9</v>
      </c>
    </row>
    <row r="17" spans="1:12" s="1" customFormat="1" ht="20.25" customHeight="1">
      <c r="A17" s="29" t="s">
        <v>68</v>
      </c>
      <c r="B17" s="24">
        <f t="shared" si="1"/>
        <v>43110</v>
      </c>
      <c r="C17" s="24" t="s">
        <v>23</v>
      </c>
      <c r="D17" s="14">
        <f t="shared" si="0"/>
        <v>43110</v>
      </c>
      <c r="E17" s="25">
        <v>2429.8200000000002</v>
      </c>
      <c r="F17" s="26">
        <f t="shared" si="2"/>
        <v>631.75320000000011</v>
      </c>
      <c r="G17" s="25">
        <v>3258.05</v>
      </c>
      <c r="H17" s="26">
        <f t="shared" si="3"/>
        <v>847.09300000000007</v>
      </c>
      <c r="I17" s="25">
        <v>424.96</v>
      </c>
      <c r="J17" s="37">
        <f>Table1[[#This Row],[tax of sell per day]]*0.26</f>
        <v>110.4896</v>
      </c>
      <c r="K17" s="37">
        <f>Table1[[#This Row],[Margin per day(PLN)]]*0.26</f>
        <v>104.8502</v>
      </c>
      <c r="L17" s="30">
        <v>403.27</v>
      </c>
    </row>
    <row r="18" spans="1:12" s="1" customFormat="1" ht="20.25" customHeight="1">
      <c r="A18" s="29" t="s">
        <v>69</v>
      </c>
      <c r="B18" s="24">
        <f t="shared" si="1"/>
        <v>43111</v>
      </c>
      <c r="C18" s="24" t="s">
        <v>23</v>
      </c>
      <c r="D18" s="14">
        <f t="shared" si="0"/>
        <v>43111</v>
      </c>
      <c r="E18" s="25">
        <v>1944.37</v>
      </c>
      <c r="F18" s="26">
        <f t="shared" si="2"/>
        <v>505.53620000000001</v>
      </c>
      <c r="G18" s="25">
        <v>2693.39</v>
      </c>
      <c r="H18" s="26">
        <f t="shared" si="3"/>
        <v>700.28139999999996</v>
      </c>
      <c r="I18" s="25">
        <v>341.73</v>
      </c>
      <c r="J18" s="37">
        <f>Table1[[#This Row],[tax of sell per day]]*0.26</f>
        <v>88.849800000000002</v>
      </c>
      <c r="K18" s="37">
        <f>Table1[[#This Row],[Margin per day(PLN)]]*0.26</f>
        <v>105.89540000000001</v>
      </c>
      <c r="L18" s="30">
        <v>407.29</v>
      </c>
    </row>
    <row r="19" spans="1:12" s="1" customFormat="1" ht="20.25" customHeight="1">
      <c r="A19" s="29" t="s">
        <v>70</v>
      </c>
      <c r="B19" s="24">
        <f t="shared" si="1"/>
        <v>43112</v>
      </c>
      <c r="C19" s="24" t="s">
        <v>23</v>
      </c>
      <c r="D19" s="14">
        <f t="shared" si="0"/>
        <v>43112</v>
      </c>
      <c r="E19" s="25">
        <v>2548.0100000000002</v>
      </c>
      <c r="F19" s="26">
        <f t="shared" si="2"/>
        <v>662.48260000000005</v>
      </c>
      <c r="G19" s="25">
        <v>3556.79</v>
      </c>
      <c r="H19" s="26">
        <f t="shared" si="3"/>
        <v>924.7654</v>
      </c>
      <c r="I19" s="25">
        <v>463.95</v>
      </c>
      <c r="J19" s="37">
        <f>Table1[[#This Row],[tax of sell per day]]*0.26</f>
        <v>120.627</v>
      </c>
      <c r="K19" s="37">
        <f>Table1[[#This Row],[Margin per day(PLN)]]*0.26</f>
        <v>141.65580000000003</v>
      </c>
      <c r="L19" s="30">
        <v>544.83000000000004</v>
      </c>
    </row>
    <row r="20" spans="1:12" s="1" customFormat="1" ht="20.25" customHeight="1">
      <c r="A20" s="29" t="s">
        <v>71</v>
      </c>
      <c r="B20" s="24">
        <f t="shared" si="1"/>
        <v>43113</v>
      </c>
      <c r="C20" s="24" t="s">
        <v>23</v>
      </c>
      <c r="D20" s="14">
        <f t="shared" si="0"/>
        <v>43113</v>
      </c>
      <c r="E20" s="25">
        <v>2769.85</v>
      </c>
      <c r="F20" s="26">
        <f t="shared" si="2"/>
        <v>720.16099999999994</v>
      </c>
      <c r="G20" s="25">
        <v>3879.42</v>
      </c>
      <c r="H20" s="26">
        <f t="shared" si="3"/>
        <v>1008.6492000000001</v>
      </c>
      <c r="I20" s="25">
        <v>481.97</v>
      </c>
      <c r="J20" s="37">
        <f>Table1[[#This Row],[tax of sell per day]]*0.26</f>
        <v>125.31220000000002</v>
      </c>
      <c r="K20" s="37">
        <f>Table1[[#This Row],[Margin per day(PLN)]]*0.26</f>
        <v>163.17600000000002</v>
      </c>
      <c r="L20" s="30">
        <v>627.6</v>
      </c>
    </row>
    <row r="21" spans="1:12" s="1" customFormat="1" ht="20.25" customHeight="1">
      <c r="A21" s="29" t="s">
        <v>72</v>
      </c>
      <c r="B21" s="24">
        <f t="shared" si="1"/>
        <v>43114</v>
      </c>
      <c r="C21" s="24" t="s">
        <v>23</v>
      </c>
      <c r="D21" s="14">
        <f t="shared" si="0"/>
        <v>43114</v>
      </c>
      <c r="E21" s="25">
        <v>1402.86</v>
      </c>
      <c r="F21" s="26">
        <f t="shared" si="2"/>
        <v>364.74359999999996</v>
      </c>
      <c r="G21" s="25">
        <v>1921.23</v>
      </c>
      <c r="H21" s="26">
        <f t="shared" si="3"/>
        <v>499.51980000000003</v>
      </c>
      <c r="I21" s="25">
        <v>289.51</v>
      </c>
      <c r="J21" s="37">
        <f>Table1[[#This Row],[tax of sell per day]]*0.26</f>
        <v>75.272599999999997</v>
      </c>
      <c r="K21" s="37">
        <f>Table1[[#This Row],[Margin per day(PLN)]]*0.26</f>
        <v>59.503600000000006</v>
      </c>
      <c r="L21" s="30">
        <v>228.86</v>
      </c>
    </row>
    <row r="22" spans="1:12" s="1" customFormat="1" ht="20.25" customHeight="1">
      <c r="A22" s="29" t="s">
        <v>73</v>
      </c>
      <c r="B22" s="24">
        <f t="shared" si="1"/>
        <v>43115</v>
      </c>
      <c r="C22" s="24" t="s">
        <v>23</v>
      </c>
      <c r="D22" s="14">
        <f t="shared" si="0"/>
        <v>43115</v>
      </c>
      <c r="E22" s="25">
        <v>2404.1</v>
      </c>
      <c r="F22" s="26">
        <f t="shared" si="2"/>
        <v>625.06600000000003</v>
      </c>
      <c r="G22" s="25">
        <v>2845.07</v>
      </c>
      <c r="H22" s="26">
        <f t="shared" si="3"/>
        <v>739.71820000000002</v>
      </c>
      <c r="I22" s="25">
        <v>380.92</v>
      </c>
      <c r="J22" s="37">
        <f>Table1[[#This Row],[tax of sell per day]]*0.26</f>
        <v>99.039200000000008</v>
      </c>
      <c r="K22" s="37">
        <f>Table1[[#This Row],[Margin per day(PLN)]]*0.26</f>
        <v>15.613</v>
      </c>
      <c r="L22" s="30">
        <v>60.05</v>
      </c>
    </row>
    <row r="23" spans="1:12" s="1" customFormat="1" ht="20.25" customHeight="1">
      <c r="A23" s="29" t="s">
        <v>74</v>
      </c>
      <c r="B23" s="24">
        <f t="shared" si="1"/>
        <v>43116</v>
      </c>
      <c r="C23" s="24" t="s">
        <v>23</v>
      </c>
      <c r="D23" s="14">
        <f t="shared" si="0"/>
        <v>43116</v>
      </c>
      <c r="E23" s="25">
        <v>2259.8000000000002</v>
      </c>
      <c r="F23" s="26">
        <f t="shared" si="2"/>
        <v>587.54800000000012</v>
      </c>
      <c r="G23" s="25">
        <v>2782.53</v>
      </c>
      <c r="H23" s="26">
        <f t="shared" si="3"/>
        <v>723.45780000000002</v>
      </c>
      <c r="I23" s="25">
        <v>352.38</v>
      </c>
      <c r="J23" s="37">
        <f>Table1[[#This Row],[tax of sell per day]]*0.26</f>
        <v>91.618800000000007</v>
      </c>
      <c r="K23" s="37">
        <f>Table1[[#This Row],[Margin per day(PLN)]]*0.26</f>
        <v>44.290999999999997</v>
      </c>
      <c r="L23" s="30">
        <v>170.35</v>
      </c>
    </row>
    <row r="24" spans="1:12" s="1" customFormat="1" ht="20.25" customHeight="1">
      <c r="A24" s="29" t="s">
        <v>75</v>
      </c>
      <c r="B24" s="24">
        <f t="shared" si="1"/>
        <v>43117</v>
      </c>
      <c r="C24" s="24" t="s">
        <v>23</v>
      </c>
      <c r="D24" s="14">
        <f t="shared" si="0"/>
        <v>43117</v>
      </c>
      <c r="E24" s="25">
        <v>2365.23</v>
      </c>
      <c r="F24" s="26">
        <f t="shared" si="2"/>
        <v>614.95979999999997</v>
      </c>
      <c r="G24" s="25">
        <v>3003.17</v>
      </c>
      <c r="H24" s="26">
        <f t="shared" si="3"/>
        <v>780.82420000000002</v>
      </c>
      <c r="I24" s="25">
        <v>375.2</v>
      </c>
      <c r="J24" s="37">
        <f>Table1[[#This Row],[tax of sell per day]]*0.26</f>
        <v>97.552000000000007</v>
      </c>
      <c r="K24" s="37">
        <f>Table1[[#This Row],[Margin per day(PLN)]]*0.26</f>
        <v>68.312400000000011</v>
      </c>
      <c r="L24" s="30">
        <v>262.74</v>
      </c>
    </row>
    <row r="25" spans="1:12" s="1" customFormat="1" ht="20.25" customHeight="1">
      <c r="A25" s="29" t="s">
        <v>76</v>
      </c>
      <c r="B25" s="24">
        <f t="shared" si="1"/>
        <v>43118</v>
      </c>
      <c r="C25" s="24" t="s">
        <v>23</v>
      </c>
      <c r="D25" s="14">
        <f t="shared" si="0"/>
        <v>43118</v>
      </c>
      <c r="E25" s="25">
        <v>2717.3</v>
      </c>
      <c r="F25" s="26">
        <f t="shared" si="2"/>
        <v>706.49800000000005</v>
      </c>
      <c r="G25" s="25">
        <v>3248.48</v>
      </c>
      <c r="H25" s="26">
        <f t="shared" si="3"/>
        <v>844.60480000000007</v>
      </c>
      <c r="I25" s="25">
        <v>377.02</v>
      </c>
      <c r="J25" s="37">
        <f>Table1[[#This Row],[tax of sell per day]]*0.26</f>
        <v>98.025199999999998</v>
      </c>
      <c r="K25" s="37">
        <f>Table1[[#This Row],[Margin per day(PLN)]]*0.26</f>
        <v>40.081600000000002</v>
      </c>
      <c r="L25" s="30">
        <v>154.16</v>
      </c>
    </row>
    <row r="26" spans="1:12" s="1" customFormat="1" ht="20.25" customHeight="1">
      <c r="A26" s="29" t="s">
        <v>77</v>
      </c>
      <c r="B26" s="24">
        <f t="shared" si="1"/>
        <v>43119</v>
      </c>
      <c r="C26" s="24" t="s">
        <v>23</v>
      </c>
      <c r="D26" s="14">
        <f t="shared" si="0"/>
        <v>43119</v>
      </c>
      <c r="E26" s="25">
        <v>2632.54</v>
      </c>
      <c r="F26" s="26">
        <f t="shared" si="2"/>
        <v>684.46040000000005</v>
      </c>
      <c r="G26" s="25">
        <v>3478.17</v>
      </c>
      <c r="H26" s="26">
        <f t="shared" si="3"/>
        <v>904.32420000000002</v>
      </c>
      <c r="I26" s="25">
        <v>442.09</v>
      </c>
      <c r="J26" s="37">
        <f>Table1[[#This Row],[tax of sell per day]]*0.26</f>
        <v>114.9434</v>
      </c>
      <c r="K26" s="37">
        <f>Table1[[#This Row],[Margin per day(PLN)]]*0.26</f>
        <v>104.92040000000001</v>
      </c>
      <c r="L26" s="30">
        <v>403.54</v>
      </c>
    </row>
    <row r="27" spans="1:12" s="1" customFormat="1" ht="20.25" customHeight="1">
      <c r="A27" s="29" t="s">
        <v>78</v>
      </c>
      <c r="B27" s="24">
        <f t="shared" si="1"/>
        <v>43120</v>
      </c>
      <c r="C27" s="24" t="s">
        <v>23</v>
      </c>
      <c r="D27" s="14">
        <f t="shared" si="0"/>
        <v>43120</v>
      </c>
      <c r="E27" s="25">
        <v>2976.79</v>
      </c>
      <c r="F27" s="26">
        <f t="shared" si="2"/>
        <v>773.96540000000005</v>
      </c>
      <c r="G27" s="25">
        <v>4017.92</v>
      </c>
      <c r="H27" s="26">
        <f t="shared" si="3"/>
        <v>1044.6592000000001</v>
      </c>
      <c r="I27" s="25">
        <v>494.77</v>
      </c>
      <c r="J27" s="37">
        <f>Table1[[#This Row],[tax of sell per day]]*0.26</f>
        <v>128.64019999999999</v>
      </c>
      <c r="K27" s="37">
        <f>Table1[[#This Row],[Margin per day(PLN)]]*0.26</f>
        <v>142.05360000000002</v>
      </c>
      <c r="L27" s="30">
        <v>546.36</v>
      </c>
    </row>
    <row r="28" spans="1:12" s="1" customFormat="1" ht="20.25" customHeight="1">
      <c r="A28" s="29" t="s">
        <v>79</v>
      </c>
      <c r="B28" s="24">
        <f t="shared" si="1"/>
        <v>43121</v>
      </c>
      <c r="C28" s="24" t="s">
        <v>23</v>
      </c>
      <c r="D28" s="14">
        <f t="shared" si="0"/>
        <v>43121</v>
      </c>
      <c r="E28" s="25">
        <v>1130.02</v>
      </c>
      <c r="F28" s="26">
        <f t="shared" si="2"/>
        <v>293.80520000000001</v>
      </c>
      <c r="G28" s="25">
        <v>1644.11</v>
      </c>
      <c r="H28" s="26">
        <f t="shared" si="3"/>
        <v>427.46859999999998</v>
      </c>
      <c r="I28" s="25">
        <v>243</v>
      </c>
      <c r="J28" s="37">
        <f>Table1[[#This Row],[tax of sell per day]]*0.26</f>
        <v>63.18</v>
      </c>
      <c r="K28" s="37">
        <f>Table1[[#This Row],[Margin per day(PLN)]]*0.26</f>
        <v>70.483399999999989</v>
      </c>
      <c r="L28" s="30">
        <v>271.08999999999997</v>
      </c>
    </row>
    <row r="29" spans="1:12" s="1" customFormat="1" ht="20.25" customHeight="1">
      <c r="A29" s="29" t="s">
        <v>80</v>
      </c>
      <c r="B29" s="24">
        <f t="shared" si="1"/>
        <v>43122</v>
      </c>
      <c r="C29" s="24" t="s">
        <v>23</v>
      </c>
      <c r="D29" s="14">
        <f t="shared" si="0"/>
        <v>43122</v>
      </c>
      <c r="E29" s="25">
        <v>2488.23</v>
      </c>
      <c r="F29" s="26">
        <f t="shared" si="2"/>
        <v>646.93979999999999</v>
      </c>
      <c r="G29" s="25">
        <v>2733.88</v>
      </c>
      <c r="H29" s="26">
        <f t="shared" si="3"/>
        <v>710.80880000000002</v>
      </c>
      <c r="I29" s="25">
        <v>341.1</v>
      </c>
      <c r="J29" s="37">
        <f>Table1[[#This Row],[tax of sell per day]]*0.26</f>
        <v>88.686000000000007</v>
      </c>
      <c r="K29" s="37">
        <f>Table1[[#This Row],[Margin per day(PLN)]]*0.26</f>
        <v>-24.817</v>
      </c>
      <c r="L29" s="30">
        <v>-95.45</v>
      </c>
    </row>
    <row r="30" spans="1:12" s="1" customFormat="1" ht="20.25" customHeight="1">
      <c r="A30" s="29" t="s">
        <v>81</v>
      </c>
      <c r="B30" s="24">
        <f t="shared" si="1"/>
        <v>43123</v>
      </c>
      <c r="C30" s="24" t="s">
        <v>23</v>
      </c>
      <c r="D30" s="14">
        <f t="shared" si="0"/>
        <v>43123</v>
      </c>
      <c r="E30" s="25">
        <v>2087.14</v>
      </c>
      <c r="F30" s="26">
        <f t="shared" si="2"/>
        <v>542.65639999999996</v>
      </c>
      <c r="G30" s="25">
        <v>2421.66</v>
      </c>
      <c r="H30" s="26">
        <f t="shared" si="3"/>
        <v>629.63159999999993</v>
      </c>
      <c r="I30" s="25">
        <v>303.02</v>
      </c>
      <c r="J30" s="37">
        <f>Table1[[#This Row],[tax of sell per day]]*0.26</f>
        <v>78.785200000000003</v>
      </c>
      <c r="K30" s="37">
        <f>Table1[[#This Row],[Margin per day(PLN)]]*0.26</f>
        <v>8.19</v>
      </c>
      <c r="L30" s="30">
        <v>31.5</v>
      </c>
    </row>
    <row r="31" spans="1:12" s="1" customFormat="1" ht="20.25" customHeight="1">
      <c r="A31" s="29" t="s">
        <v>82</v>
      </c>
      <c r="B31" s="24">
        <f t="shared" si="1"/>
        <v>43124</v>
      </c>
      <c r="C31" s="24" t="s">
        <v>23</v>
      </c>
      <c r="D31" s="14">
        <f t="shared" si="0"/>
        <v>43124</v>
      </c>
      <c r="E31" s="25">
        <v>2462.2800000000002</v>
      </c>
      <c r="F31" s="26">
        <f t="shared" si="2"/>
        <v>640.19280000000003</v>
      </c>
      <c r="G31" s="25">
        <v>3146.68</v>
      </c>
      <c r="H31" s="26">
        <f t="shared" si="3"/>
        <v>818.13679999999999</v>
      </c>
      <c r="I31" s="25">
        <v>411.8</v>
      </c>
      <c r="J31" s="37">
        <f>Table1[[#This Row],[tax of sell per day]]*0.26</f>
        <v>107.06800000000001</v>
      </c>
      <c r="K31" s="37">
        <f>Table1[[#This Row],[Margin per day(PLN)]]*0.26</f>
        <v>70.876000000000005</v>
      </c>
      <c r="L31" s="30">
        <v>272.60000000000002</v>
      </c>
    </row>
    <row r="32" spans="1:12" s="1" customFormat="1" ht="20.25" customHeight="1">
      <c r="A32" s="29" t="s">
        <v>83</v>
      </c>
      <c r="B32" s="24">
        <f t="shared" si="1"/>
        <v>43125</v>
      </c>
      <c r="C32" s="24" t="s">
        <v>23</v>
      </c>
      <c r="D32" s="14">
        <f t="shared" si="0"/>
        <v>43125</v>
      </c>
      <c r="E32" s="25">
        <v>2210.85</v>
      </c>
      <c r="F32" s="26">
        <f t="shared" si="2"/>
        <v>574.82100000000003</v>
      </c>
      <c r="G32" s="25">
        <v>2678.28</v>
      </c>
      <c r="H32" s="26">
        <f t="shared" si="3"/>
        <v>696.35280000000012</v>
      </c>
      <c r="I32" s="25">
        <v>331.15</v>
      </c>
      <c r="J32" s="37">
        <f>Table1[[#This Row],[tax of sell per day]]*0.26</f>
        <v>86.099000000000004</v>
      </c>
      <c r="K32" s="37">
        <f>Table1[[#This Row],[Margin per day(PLN)]]*0.26</f>
        <v>35.4328</v>
      </c>
      <c r="L32" s="30">
        <v>136.28</v>
      </c>
    </row>
    <row r="33" spans="1:12" s="1" customFormat="1" ht="20.25" customHeight="1">
      <c r="A33" s="29" t="s">
        <v>84</v>
      </c>
      <c r="B33" s="24">
        <f t="shared" si="1"/>
        <v>43126</v>
      </c>
      <c r="C33" s="24" t="s">
        <v>23</v>
      </c>
      <c r="D33" s="14">
        <f t="shared" si="0"/>
        <v>43126</v>
      </c>
      <c r="E33" s="25">
        <v>2482.9</v>
      </c>
      <c r="F33" s="26">
        <f t="shared" si="2"/>
        <v>645.55400000000009</v>
      </c>
      <c r="G33" s="25">
        <v>3253.28</v>
      </c>
      <c r="H33" s="26">
        <f t="shared" si="3"/>
        <v>845.85280000000012</v>
      </c>
      <c r="I33" s="25">
        <v>397.47</v>
      </c>
      <c r="J33" s="37">
        <f>Table1[[#This Row],[tax of sell per day]]*0.26</f>
        <v>103.34220000000001</v>
      </c>
      <c r="K33" s="37">
        <f>Table1[[#This Row],[Margin per day(PLN)]]*0.26</f>
        <v>96.956600000000009</v>
      </c>
      <c r="L33" s="30">
        <v>372.91</v>
      </c>
    </row>
    <row r="34" spans="1:12" s="1" customFormat="1" ht="20.25" customHeight="1">
      <c r="A34" s="29" t="s">
        <v>85</v>
      </c>
      <c r="B34" s="24">
        <f t="shared" si="1"/>
        <v>43127</v>
      </c>
      <c r="C34" s="24" t="s">
        <v>23</v>
      </c>
      <c r="D34" s="14">
        <f t="shared" si="0"/>
        <v>43127</v>
      </c>
      <c r="E34" s="25">
        <v>2712.46</v>
      </c>
      <c r="F34" s="26">
        <f t="shared" si="2"/>
        <v>705.2396</v>
      </c>
      <c r="G34" s="25">
        <v>3668</v>
      </c>
      <c r="H34" s="26">
        <f t="shared" si="3"/>
        <v>953.68000000000006</v>
      </c>
      <c r="I34" s="25">
        <v>481.43</v>
      </c>
      <c r="J34" s="37">
        <f>Table1[[#This Row],[tax of sell per day]]*0.26</f>
        <v>125.1718</v>
      </c>
      <c r="K34" s="37">
        <f>Table1[[#This Row],[Margin per day(PLN)]]*0.26</f>
        <v>123.26860000000001</v>
      </c>
      <c r="L34" s="30">
        <v>474.11</v>
      </c>
    </row>
    <row r="35" spans="1:12" s="1" customFormat="1" ht="20.25" customHeight="1">
      <c r="A35" s="29" t="s">
        <v>86</v>
      </c>
      <c r="B35" s="24">
        <f t="shared" si="1"/>
        <v>43128</v>
      </c>
      <c r="C35" s="24" t="s">
        <v>23</v>
      </c>
      <c r="D35" s="14">
        <f t="shared" si="0"/>
        <v>43128</v>
      </c>
      <c r="E35" s="25">
        <v>1019.12</v>
      </c>
      <c r="F35" s="26">
        <f t="shared" si="2"/>
        <v>264.97120000000001</v>
      </c>
      <c r="G35" s="25">
        <v>1454.72</v>
      </c>
      <c r="H35" s="26">
        <f t="shared" si="3"/>
        <v>378.22720000000004</v>
      </c>
      <c r="I35" s="25">
        <v>215.69</v>
      </c>
      <c r="J35" s="37">
        <f>Table1[[#This Row],[tax of sell per day]]*0.26</f>
        <v>56.0794</v>
      </c>
      <c r="K35" s="37">
        <f>Table1[[#This Row],[Margin per day(PLN)]]*0.26</f>
        <v>57.176600000000001</v>
      </c>
      <c r="L35" s="30">
        <v>219.91</v>
      </c>
    </row>
    <row r="36" spans="1:12" s="1" customFormat="1" ht="20.25" customHeight="1">
      <c r="A36" s="29" t="s">
        <v>87</v>
      </c>
      <c r="B36" s="24">
        <f t="shared" si="1"/>
        <v>43129</v>
      </c>
      <c r="C36" s="24" t="s">
        <v>23</v>
      </c>
      <c r="D36" s="14">
        <f t="shared" si="0"/>
        <v>43129</v>
      </c>
      <c r="E36" s="25">
        <v>2528.64</v>
      </c>
      <c r="F36" s="26">
        <f t="shared" si="2"/>
        <v>657.44640000000004</v>
      </c>
      <c r="G36" s="25">
        <v>2721.08</v>
      </c>
      <c r="H36" s="26">
        <f t="shared" si="3"/>
        <v>707.48080000000004</v>
      </c>
      <c r="I36" s="25">
        <v>347.44</v>
      </c>
      <c r="J36" s="37">
        <f>Table1[[#This Row],[tax of sell per day]]*0.26</f>
        <v>90.334400000000002</v>
      </c>
      <c r="K36" s="37">
        <f>Table1[[#This Row],[Margin per day(PLN)]]*0.26</f>
        <v>-40.300000000000004</v>
      </c>
      <c r="L36" s="30">
        <v>-155</v>
      </c>
    </row>
    <row r="37" spans="1:12" s="1" customFormat="1" ht="20.25" customHeight="1">
      <c r="A37" s="29" t="s">
        <v>88</v>
      </c>
      <c r="B37" s="24">
        <f t="shared" si="1"/>
        <v>43130</v>
      </c>
      <c r="C37" s="24" t="s">
        <v>23</v>
      </c>
      <c r="D37" s="14">
        <f t="shared" si="0"/>
        <v>43130</v>
      </c>
      <c r="E37" s="25">
        <v>1871.75</v>
      </c>
      <c r="F37" s="26">
        <f t="shared" si="2"/>
        <v>486.65500000000003</v>
      </c>
      <c r="G37" s="25">
        <v>2545.89</v>
      </c>
      <c r="H37" s="26">
        <f t="shared" si="3"/>
        <v>661.93139999999994</v>
      </c>
      <c r="I37" s="25">
        <v>332.56</v>
      </c>
      <c r="J37" s="37">
        <f>Table1[[#This Row],[tax of sell per day]]*0.26</f>
        <v>86.465600000000009</v>
      </c>
      <c r="K37" s="37">
        <f>Table1[[#This Row],[Margin per day(PLN)]]*0.26</f>
        <v>88.8108</v>
      </c>
      <c r="L37" s="30">
        <v>341.58</v>
      </c>
    </row>
    <row r="38" spans="1:12" s="1" customFormat="1" ht="20.25" customHeight="1">
      <c r="A38" s="29" t="s">
        <v>89</v>
      </c>
      <c r="B38" s="24">
        <f t="shared" si="1"/>
        <v>43131</v>
      </c>
      <c r="C38" s="24" t="s">
        <v>23</v>
      </c>
      <c r="D38" s="14">
        <f t="shared" si="0"/>
        <v>43131</v>
      </c>
      <c r="E38" s="25">
        <v>2335.7399999999998</v>
      </c>
      <c r="F38" s="26">
        <f t="shared" si="2"/>
        <v>607.29239999999993</v>
      </c>
      <c r="G38" s="25">
        <v>3002.04</v>
      </c>
      <c r="H38" s="26">
        <f t="shared" si="3"/>
        <v>780.53039999999999</v>
      </c>
      <c r="I38" s="25">
        <v>373.34</v>
      </c>
      <c r="J38" s="37">
        <f>Table1[[#This Row],[tax of sell per day]]*0.26</f>
        <v>97.068399999999997</v>
      </c>
      <c r="K38" s="37">
        <f>Table1[[#This Row],[Margin per day(PLN)]]*0.26</f>
        <v>76.169600000000003</v>
      </c>
      <c r="L38" s="30">
        <v>292.95999999999998</v>
      </c>
    </row>
    <row r="39" spans="1:12" s="1" customFormat="1" ht="20.25" customHeight="1">
      <c r="A39" s="29" t="s">
        <v>90</v>
      </c>
      <c r="B39" s="24">
        <f t="shared" si="1"/>
        <v>43132</v>
      </c>
      <c r="C39" s="24" t="s">
        <v>23</v>
      </c>
      <c r="D39" s="14">
        <f t="shared" si="0"/>
        <v>43132</v>
      </c>
      <c r="E39" s="25">
        <v>2257.2600000000002</v>
      </c>
      <c r="F39" s="26">
        <f t="shared" si="2"/>
        <v>586.88760000000002</v>
      </c>
      <c r="G39" s="25">
        <v>2725.32</v>
      </c>
      <c r="H39" s="26">
        <f t="shared" si="3"/>
        <v>708.58320000000003</v>
      </c>
      <c r="I39" s="25">
        <v>326.08999999999997</v>
      </c>
      <c r="J39" s="37">
        <f>Table1[[#This Row],[tax of sell per day]]*0.26</f>
        <v>84.7834</v>
      </c>
      <c r="K39" s="37">
        <f>Table1[[#This Row],[Margin per day(PLN)]]*0.26</f>
        <v>36.912199999999999</v>
      </c>
      <c r="L39" s="30">
        <v>141.97</v>
      </c>
    </row>
    <row r="40" spans="1:12" s="1" customFormat="1" ht="20.25" customHeight="1">
      <c r="A40" s="29" t="s">
        <v>91</v>
      </c>
      <c r="B40" s="24">
        <f t="shared" si="1"/>
        <v>43133</v>
      </c>
      <c r="C40" s="24" t="s">
        <v>23</v>
      </c>
      <c r="D40" s="14">
        <f t="shared" si="0"/>
        <v>43133</v>
      </c>
      <c r="E40" s="25">
        <v>2299.2399999999998</v>
      </c>
      <c r="F40" s="26">
        <f t="shared" si="2"/>
        <v>597.80239999999992</v>
      </c>
      <c r="G40" s="25">
        <v>3096.93</v>
      </c>
      <c r="H40" s="26">
        <f t="shared" si="3"/>
        <v>805.20179999999993</v>
      </c>
      <c r="I40" s="25">
        <v>408.39</v>
      </c>
      <c r="J40" s="37">
        <f>Table1[[#This Row],[tax of sell per day]]*0.26</f>
        <v>106.1814</v>
      </c>
      <c r="K40" s="37">
        <f>Table1[[#This Row],[Margin per day(PLN)]]*0.26</f>
        <v>101.218</v>
      </c>
      <c r="L40" s="30">
        <v>389.3</v>
      </c>
    </row>
    <row r="41" spans="1:12" s="1" customFormat="1" ht="20.25" customHeight="1">
      <c r="A41" s="29" t="s">
        <v>92</v>
      </c>
      <c r="B41" s="24">
        <f t="shared" si="1"/>
        <v>43134</v>
      </c>
      <c r="C41" s="24" t="s">
        <v>23</v>
      </c>
      <c r="D41" s="14">
        <f t="shared" si="0"/>
        <v>43134</v>
      </c>
      <c r="E41" s="25">
        <v>3155.6</v>
      </c>
      <c r="F41" s="26">
        <f t="shared" si="2"/>
        <v>820.45600000000002</v>
      </c>
      <c r="G41" s="25">
        <v>4287.6499999999996</v>
      </c>
      <c r="H41" s="26">
        <f t="shared" si="3"/>
        <v>1114.789</v>
      </c>
      <c r="I41" s="25">
        <v>535.86</v>
      </c>
      <c r="J41" s="37">
        <f>Table1[[#This Row],[tax of sell per day]]*0.26</f>
        <v>139.3236</v>
      </c>
      <c r="K41" s="37">
        <f>Table1[[#This Row],[Margin per day(PLN)]]*0.26</f>
        <v>155.00940000000003</v>
      </c>
      <c r="L41" s="30">
        <v>596.19000000000005</v>
      </c>
    </row>
    <row r="42" spans="1:12" s="1" customFormat="1" ht="20.25" customHeight="1">
      <c r="A42" s="29" t="s">
        <v>93</v>
      </c>
      <c r="B42" s="24">
        <f t="shared" si="1"/>
        <v>43135</v>
      </c>
      <c r="C42" s="24" t="s">
        <v>23</v>
      </c>
      <c r="D42" s="14">
        <f t="shared" si="0"/>
        <v>43135</v>
      </c>
      <c r="E42" s="25">
        <v>1065.1600000000001</v>
      </c>
      <c r="F42" s="26">
        <f t="shared" si="2"/>
        <v>276.94160000000005</v>
      </c>
      <c r="G42" s="25">
        <v>1460.04</v>
      </c>
      <c r="H42" s="26">
        <f t="shared" si="3"/>
        <v>379.61040000000003</v>
      </c>
      <c r="I42" s="25">
        <v>208.98</v>
      </c>
      <c r="J42" s="37">
        <f>Table1[[#This Row],[tax of sell per day]]*0.26</f>
        <v>54.334800000000001</v>
      </c>
      <c r="K42" s="37">
        <f>Table1[[#This Row],[Margin per day(PLN)]]*0.26</f>
        <v>48.334000000000003</v>
      </c>
      <c r="L42" s="30">
        <v>185.9</v>
      </c>
    </row>
    <row r="43" spans="1:12" s="1" customFormat="1" ht="20.25" customHeight="1">
      <c r="A43" s="29" t="s">
        <v>94</v>
      </c>
      <c r="B43" s="24">
        <f t="shared" si="1"/>
        <v>43136</v>
      </c>
      <c r="C43" s="24" t="s">
        <v>23</v>
      </c>
      <c r="D43" s="14">
        <f t="shared" si="0"/>
        <v>43136</v>
      </c>
      <c r="E43" s="25">
        <v>2384.4699999999998</v>
      </c>
      <c r="F43" s="26">
        <f t="shared" si="2"/>
        <v>619.96219999999994</v>
      </c>
      <c r="G43" s="25">
        <v>2725.3</v>
      </c>
      <c r="H43" s="26">
        <f t="shared" si="3"/>
        <v>708.57800000000009</v>
      </c>
      <c r="I43" s="25">
        <v>333.47</v>
      </c>
      <c r="J43" s="37">
        <f>Table1[[#This Row],[tax of sell per day]]*0.26</f>
        <v>86.702200000000005</v>
      </c>
      <c r="K43" s="37">
        <f>Table1[[#This Row],[Margin per day(PLN)]]*0.26</f>
        <v>1.9136000000000002</v>
      </c>
      <c r="L43" s="30">
        <v>7.36</v>
      </c>
    </row>
    <row r="44" spans="1:12" s="1" customFormat="1" ht="20.25" customHeight="1">
      <c r="A44" s="29" t="s">
        <v>95</v>
      </c>
      <c r="B44" s="24">
        <f t="shared" si="1"/>
        <v>43137</v>
      </c>
      <c r="C44" s="24" t="s">
        <v>23</v>
      </c>
      <c r="D44" s="14">
        <f t="shared" si="0"/>
        <v>43137</v>
      </c>
      <c r="E44" s="25">
        <v>1992.72</v>
      </c>
      <c r="F44" s="26">
        <f t="shared" si="2"/>
        <v>518.10720000000003</v>
      </c>
      <c r="G44" s="25">
        <v>2513.54</v>
      </c>
      <c r="H44" s="26">
        <f t="shared" si="3"/>
        <v>653.5204</v>
      </c>
      <c r="I44" s="25">
        <v>326.83</v>
      </c>
      <c r="J44" s="37">
        <f>Table1[[#This Row],[tax of sell per day]]*0.26</f>
        <v>84.975799999999992</v>
      </c>
      <c r="K44" s="37">
        <f>Table1[[#This Row],[Margin per day(PLN)]]*0.26</f>
        <v>50.437400000000004</v>
      </c>
      <c r="L44" s="30">
        <v>193.99</v>
      </c>
    </row>
    <row r="45" spans="1:12" s="1" customFormat="1" ht="20.25" customHeight="1">
      <c r="A45" s="29" t="s">
        <v>96</v>
      </c>
      <c r="B45" s="24">
        <f t="shared" si="1"/>
        <v>43138</v>
      </c>
      <c r="C45" s="24" t="s">
        <v>23</v>
      </c>
      <c r="D45" s="14">
        <f t="shared" si="0"/>
        <v>43138</v>
      </c>
      <c r="E45" s="25">
        <v>2092.75</v>
      </c>
      <c r="F45" s="26">
        <f t="shared" si="2"/>
        <v>544.11500000000001</v>
      </c>
      <c r="G45" s="25">
        <v>2756.85</v>
      </c>
      <c r="H45" s="26">
        <f t="shared" si="3"/>
        <v>716.78099999999995</v>
      </c>
      <c r="I45" s="25">
        <v>337.68</v>
      </c>
      <c r="J45" s="37">
        <f>Table1[[#This Row],[tax of sell per day]]*0.26</f>
        <v>87.796800000000005</v>
      </c>
      <c r="K45" s="37">
        <f>Table1[[#This Row],[Margin per day(PLN)]]*0.26</f>
        <v>84.869200000000006</v>
      </c>
      <c r="L45" s="30">
        <v>326.42</v>
      </c>
    </row>
    <row r="46" spans="1:12" s="1" customFormat="1" ht="20.25" customHeight="1">
      <c r="A46" s="29" t="s">
        <v>97</v>
      </c>
      <c r="B46" s="24">
        <f t="shared" si="1"/>
        <v>43139</v>
      </c>
      <c r="C46" s="24" t="s">
        <v>23</v>
      </c>
      <c r="D46" s="14">
        <f t="shared" si="0"/>
        <v>43139</v>
      </c>
      <c r="E46" s="25">
        <v>2832.77</v>
      </c>
      <c r="F46" s="26">
        <f t="shared" si="2"/>
        <v>736.52020000000005</v>
      </c>
      <c r="G46" s="25">
        <v>3363.98</v>
      </c>
      <c r="H46" s="26">
        <f t="shared" si="3"/>
        <v>874.63480000000004</v>
      </c>
      <c r="I46" s="25">
        <v>429.53</v>
      </c>
      <c r="J46" s="37">
        <f>Table1[[#This Row],[tax of sell per day]]*0.26</f>
        <v>111.67779999999999</v>
      </c>
      <c r="K46" s="37">
        <f>Table1[[#This Row],[Margin per day(PLN)]]*0.26</f>
        <v>26.436800000000002</v>
      </c>
      <c r="L46" s="30">
        <v>101.68</v>
      </c>
    </row>
    <row r="47" spans="1:12" s="1" customFormat="1" ht="20.25" customHeight="1">
      <c r="A47" s="29" t="s">
        <v>98</v>
      </c>
      <c r="B47" s="24">
        <f t="shared" si="1"/>
        <v>43140</v>
      </c>
      <c r="C47" s="24" t="s">
        <v>23</v>
      </c>
      <c r="D47" s="14">
        <f t="shared" si="0"/>
        <v>43140</v>
      </c>
      <c r="E47" s="25">
        <v>2460.1</v>
      </c>
      <c r="F47" s="26">
        <f t="shared" si="2"/>
        <v>639.62599999999998</v>
      </c>
      <c r="G47" s="25">
        <v>3123.62</v>
      </c>
      <c r="H47" s="26">
        <f t="shared" si="3"/>
        <v>812.14120000000003</v>
      </c>
      <c r="I47" s="25">
        <v>392.87</v>
      </c>
      <c r="J47" s="37">
        <f>Table1[[#This Row],[tax of sell per day]]*0.26</f>
        <v>102.14620000000001</v>
      </c>
      <c r="K47" s="37">
        <f>Table1[[#This Row],[Margin per day(PLN)]]*0.26</f>
        <v>70.369</v>
      </c>
      <c r="L47" s="30">
        <v>270.64999999999998</v>
      </c>
    </row>
    <row r="48" spans="1:12" s="1" customFormat="1" ht="20.25" customHeight="1">
      <c r="A48" s="29" t="s">
        <v>99</v>
      </c>
      <c r="B48" s="24">
        <f t="shared" si="1"/>
        <v>43141</v>
      </c>
      <c r="C48" s="24" t="s">
        <v>23</v>
      </c>
      <c r="D48" s="14">
        <f t="shared" si="0"/>
        <v>43141</v>
      </c>
      <c r="E48" s="25">
        <v>2919.11</v>
      </c>
      <c r="F48" s="26">
        <f t="shared" si="2"/>
        <v>758.96860000000004</v>
      </c>
      <c r="G48" s="25">
        <v>3963</v>
      </c>
      <c r="H48" s="26">
        <f t="shared" si="3"/>
        <v>1030.3800000000001</v>
      </c>
      <c r="I48" s="25">
        <v>500.29</v>
      </c>
      <c r="J48" s="37">
        <f>Table1[[#This Row],[tax of sell per day]]*0.26</f>
        <v>130.0754</v>
      </c>
      <c r="K48" s="37">
        <f>Table1[[#This Row],[Margin per day(PLN)]]*0.26</f>
        <v>141.33600000000001</v>
      </c>
      <c r="L48" s="30">
        <v>543.6</v>
      </c>
    </row>
    <row r="49" spans="1:12" s="1" customFormat="1" ht="20.25" customHeight="1">
      <c r="A49" s="29" t="s">
        <v>100</v>
      </c>
      <c r="B49" s="24">
        <f t="shared" si="1"/>
        <v>43142</v>
      </c>
      <c r="C49" s="24" t="s">
        <v>23</v>
      </c>
      <c r="D49" s="14">
        <f t="shared" si="0"/>
        <v>43142</v>
      </c>
      <c r="E49" s="25">
        <v>1217.8800000000001</v>
      </c>
      <c r="F49" s="26">
        <f t="shared" si="2"/>
        <v>316.64880000000005</v>
      </c>
      <c r="G49" s="25">
        <v>1757.54</v>
      </c>
      <c r="H49" s="26">
        <f t="shared" si="3"/>
        <v>456.96039999999999</v>
      </c>
      <c r="I49" s="25">
        <v>263.27</v>
      </c>
      <c r="J49" s="37">
        <f>Table1[[#This Row],[tax of sell per day]]*0.26</f>
        <v>68.450199999999995</v>
      </c>
      <c r="K49" s="37">
        <f>Table1[[#This Row],[Margin per day(PLN)]]*0.26</f>
        <v>71.861400000000003</v>
      </c>
      <c r="L49" s="30">
        <v>276.39</v>
      </c>
    </row>
    <row r="50" spans="1:12" s="1" customFormat="1" ht="20.25" customHeight="1">
      <c r="A50" s="29" t="s">
        <v>101</v>
      </c>
      <c r="B50" s="24">
        <f t="shared" si="1"/>
        <v>43143</v>
      </c>
      <c r="C50" s="24" t="s">
        <v>23</v>
      </c>
      <c r="D50" s="14">
        <f t="shared" si="0"/>
        <v>43143</v>
      </c>
      <c r="E50" s="25">
        <v>2382.23</v>
      </c>
      <c r="F50" s="26">
        <f t="shared" si="2"/>
        <v>619.37980000000005</v>
      </c>
      <c r="G50" s="25">
        <v>2793.07</v>
      </c>
      <c r="H50" s="26">
        <f t="shared" si="3"/>
        <v>726.19820000000004</v>
      </c>
      <c r="I50" s="25">
        <v>352.18</v>
      </c>
      <c r="J50" s="37">
        <f>Table1[[#This Row],[tax of sell per day]]*0.26</f>
        <v>91.566800000000001</v>
      </c>
      <c r="K50" s="37">
        <f>Table1[[#This Row],[Margin per day(PLN)]]*0.26</f>
        <v>15.2516</v>
      </c>
      <c r="L50" s="30">
        <v>58.66</v>
      </c>
    </row>
    <row r="51" spans="1:12" s="1" customFormat="1" ht="20.25" customHeight="1">
      <c r="A51" s="29" t="s">
        <v>102</v>
      </c>
      <c r="B51" s="24">
        <f t="shared" si="1"/>
        <v>43144</v>
      </c>
      <c r="C51" s="24" t="s">
        <v>23</v>
      </c>
      <c r="D51" s="14">
        <f t="shared" si="0"/>
        <v>43144</v>
      </c>
      <c r="E51" s="25">
        <v>2391.0700000000002</v>
      </c>
      <c r="F51" s="26">
        <f t="shared" si="2"/>
        <v>621.67820000000006</v>
      </c>
      <c r="G51" s="25">
        <v>3198.37</v>
      </c>
      <c r="H51" s="26">
        <f t="shared" si="3"/>
        <v>831.57619999999997</v>
      </c>
      <c r="I51" s="25">
        <v>385.23</v>
      </c>
      <c r="J51" s="37">
        <f>Table1[[#This Row],[tax of sell per day]]*0.26</f>
        <v>100.1598</v>
      </c>
      <c r="K51" s="37">
        <f>Table1[[#This Row],[Margin per day(PLN)]]*0.26</f>
        <v>109.73820000000001</v>
      </c>
      <c r="L51" s="30">
        <v>422.07</v>
      </c>
    </row>
    <row r="52" spans="1:12" s="1" customFormat="1" ht="20.25" customHeight="1">
      <c r="A52" s="29" t="s">
        <v>103</v>
      </c>
      <c r="B52" s="24">
        <f t="shared" si="1"/>
        <v>43145</v>
      </c>
      <c r="C52" s="24" t="s">
        <v>23</v>
      </c>
      <c r="D52" s="14">
        <f t="shared" si="0"/>
        <v>43145</v>
      </c>
      <c r="E52" s="25">
        <v>2436.9899999999998</v>
      </c>
      <c r="F52" s="26">
        <f t="shared" si="2"/>
        <v>633.61739999999998</v>
      </c>
      <c r="G52" s="25">
        <v>3157.78</v>
      </c>
      <c r="H52" s="26">
        <f t="shared" si="3"/>
        <v>821.02280000000007</v>
      </c>
      <c r="I52" s="25">
        <v>379.23</v>
      </c>
      <c r="J52" s="37">
        <f>Table1[[#This Row],[tax of sell per day]]*0.26</f>
        <v>98.599800000000002</v>
      </c>
      <c r="K52" s="37">
        <f>Table1[[#This Row],[Margin per day(PLN)]]*0.26</f>
        <v>88.805599999999998</v>
      </c>
      <c r="L52" s="30">
        <v>341.56</v>
      </c>
    </row>
    <row r="53" spans="1:12" s="1" customFormat="1" ht="20.25" customHeight="1">
      <c r="A53" s="29" t="s">
        <v>104</v>
      </c>
      <c r="B53" s="24">
        <f t="shared" si="1"/>
        <v>43146</v>
      </c>
      <c r="C53" s="24" t="s">
        <v>23</v>
      </c>
      <c r="D53" s="14">
        <f t="shared" si="0"/>
        <v>43146</v>
      </c>
      <c r="E53" s="25">
        <v>2365.59</v>
      </c>
      <c r="F53" s="26">
        <f t="shared" si="2"/>
        <v>615.05340000000001</v>
      </c>
      <c r="G53" s="25">
        <v>3083.64</v>
      </c>
      <c r="H53" s="26">
        <f t="shared" si="3"/>
        <v>801.74639999999999</v>
      </c>
      <c r="I53" s="25">
        <v>398.11</v>
      </c>
      <c r="J53" s="37">
        <f>Table1[[#This Row],[tax of sell per day]]*0.26</f>
        <v>103.5086</v>
      </c>
      <c r="K53" s="37">
        <f>Table1[[#This Row],[Margin per day(PLN)]]*0.26</f>
        <v>83.184399999999997</v>
      </c>
      <c r="L53" s="30">
        <v>319.94</v>
      </c>
    </row>
    <row r="54" spans="1:12" s="1" customFormat="1" ht="20.25" customHeight="1">
      <c r="A54" s="29" t="s">
        <v>105</v>
      </c>
      <c r="B54" s="24">
        <f t="shared" si="1"/>
        <v>43147</v>
      </c>
      <c r="C54" s="24" t="s">
        <v>23</v>
      </c>
      <c r="D54" s="14">
        <f t="shared" si="0"/>
        <v>43147</v>
      </c>
      <c r="E54" s="25">
        <v>2407.98</v>
      </c>
      <c r="F54" s="26">
        <f t="shared" si="2"/>
        <v>626.07479999999998</v>
      </c>
      <c r="G54" s="25">
        <v>3147.8</v>
      </c>
      <c r="H54" s="26">
        <f t="shared" si="3"/>
        <v>818.42800000000011</v>
      </c>
      <c r="I54" s="25">
        <v>403.36</v>
      </c>
      <c r="J54" s="37">
        <f>Table1[[#This Row],[tax of sell per day]]*0.26</f>
        <v>104.87360000000001</v>
      </c>
      <c r="K54" s="37">
        <f>Table1[[#This Row],[Margin per day(PLN)]]*0.26</f>
        <v>87.479599999999991</v>
      </c>
      <c r="L54" s="30">
        <v>336.46</v>
      </c>
    </row>
    <row r="55" spans="1:12" s="1" customFormat="1" ht="20.25" customHeight="1">
      <c r="A55" s="29" t="s">
        <v>106</v>
      </c>
      <c r="B55" s="24">
        <f t="shared" si="1"/>
        <v>43148</v>
      </c>
      <c r="C55" s="24" t="s">
        <v>23</v>
      </c>
      <c r="D55" s="14">
        <f t="shared" si="0"/>
        <v>43148</v>
      </c>
      <c r="E55" s="25">
        <v>2788.49</v>
      </c>
      <c r="F55" s="26">
        <f t="shared" si="2"/>
        <v>725.00739999999996</v>
      </c>
      <c r="G55" s="25">
        <v>4043.71</v>
      </c>
      <c r="H55" s="26">
        <f t="shared" si="3"/>
        <v>1051.3646000000001</v>
      </c>
      <c r="I55" s="25">
        <v>531.36</v>
      </c>
      <c r="J55" s="37">
        <f>Table1[[#This Row],[tax of sell per day]]*0.26</f>
        <v>138.15360000000001</v>
      </c>
      <c r="K55" s="37">
        <f>Table1[[#This Row],[Margin per day(PLN)]]*0.26</f>
        <v>188.20360000000002</v>
      </c>
      <c r="L55" s="30">
        <v>723.86</v>
      </c>
    </row>
    <row r="56" spans="1:12" s="1" customFormat="1" ht="20.25" customHeight="1">
      <c r="A56" s="29" t="s">
        <v>107</v>
      </c>
      <c r="B56" s="24">
        <f t="shared" si="1"/>
        <v>43149</v>
      </c>
      <c r="C56" s="24" t="s">
        <v>23</v>
      </c>
      <c r="D56" s="14">
        <f t="shared" si="0"/>
        <v>43149</v>
      </c>
      <c r="E56" s="25">
        <v>1140.7</v>
      </c>
      <c r="F56" s="26">
        <f t="shared" si="2"/>
        <v>296.58199999999999</v>
      </c>
      <c r="G56" s="25">
        <v>1612.03</v>
      </c>
      <c r="H56" s="26">
        <f t="shared" si="3"/>
        <v>419.12779999999998</v>
      </c>
      <c r="I56" s="25">
        <v>236.95</v>
      </c>
      <c r="J56" s="37">
        <f>Table1[[#This Row],[tax of sell per day]]*0.26</f>
        <v>61.606999999999999</v>
      </c>
      <c r="K56" s="37">
        <f>Table1[[#This Row],[Margin per day(PLN)]]*0.26</f>
        <v>60.938800000000001</v>
      </c>
      <c r="L56" s="30">
        <v>234.38</v>
      </c>
    </row>
    <row r="57" spans="1:12" s="1" customFormat="1" ht="20.25" customHeight="1">
      <c r="A57" s="29" t="s">
        <v>108</v>
      </c>
      <c r="B57" s="24">
        <f t="shared" si="1"/>
        <v>43150</v>
      </c>
      <c r="C57" s="24" t="s">
        <v>23</v>
      </c>
      <c r="D57" s="14">
        <f t="shared" si="0"/>
        <v>43150</v>
      </c>
      <c r="E57" s="25">
        <v>2523.98</v>
      </c>
      <c r="F57" s="26">
        <f t="shared" si="2"/>
        <v>656.23480000000006</v>
      </c>
      <c r="G57" s="25">
        <v>2940.65</v>
      </c>
      <c r="H57" s="26">
        <f t="shared" si="3"/>
        <v>764.56900000000007</v>
      </c>
      <c r="I57" s="25">
        <v>382.95</v>
      </c>
      <c r="J57" s="37">
        <f>Table1[[#This Row],[tax of sell per day]]*0.26</f>
        <v>99.567000000000007</v>
      </c>
      <c r="K57" s="37">
        <f>Table1[[#This Row],[Margin per day(PLN)]]*0.26</f>
        <v>8.7672000000000008</v>
      </c>
      <c r="L57" s="30">
        <v>33.72</v>
      </c>
    </row>
    <row r="58" spans="1:12" s="1" customFormat="1" ht="20.25" customHeight="1">
      <c r="A58" s="29" t="s">
        <v>109</v>
      </c>
      <c r="B58" s="24">
        <f t="shared" si="1"/>
        <v>43151</v>
      </c>
      <c r="C58" s="24" t="s">
        <v>23</v>
      </c>
      <c r="D58" s="14">
        <f t="shared" si="0"/>
        <v>43151</v>
      </c>
      <c r="E58" s="25">
        <v>2360.56</v>
      </c>
      <c r="F58" s="26">
        <f t="shared" si="2"/>
        <v>613.74559999999997</v>
      </c>
      <c r="G58" s="25">
        <v>3014.4</v>
      </c>
      <c r="H58" s="26">
        <f t="shared" si="3"/>
        <v>783.74400000000003</v>
      </c>
      <c r="I58" s="25">
        <v>386.98</v>
      </c>
      <c r="J58" s="37">
        <f>Table1[[#This Row],[tax of sell per day]]*0.26</f>
        <v>100.6148</v>
      </c>
      <c r="K58" s="37">
        <f>Table1[[#This Row],[Margin per day(PLN)]]*0.26</f>
        <v>69.383600000000001</v>
      </c>
      <c r="L58" s="30">
        <v>266.86</v>
      </c>
    </row>
    <row r="59" spans="1:12" s="1" customFormat="1" ht="20.25" customHeight="1">
      <c r="A59" s="29" t="s">
        <v>110</v>
      </c>
      <c r="B59" s="24">
        <f t="shared" si="1"/>
        <v>43152</v>
      </c>
      <c r="C59" s="24" t="s">
        <v>23</v>
      </c>
      <c r="D59" s="14">
        <f t="shared" si="0"/>
        <v>43152</v>
      </c>
      <c r="E59" s="25">
        <v>2230.1799999999998</v>
      </c>
      <c r="F59" s="26">
        <f t="shared" si="2"/>
        <v>579.84680000000003</v>
      </c>
      <c r="G59" s="25">
        <v>3005.01</v>
      </c>
      <c r="H59" s="26">
        <f t="shared" si="3"/>
        <v>781.3026000000001</v>
      </c>
      <c r="I59" s="25">
        <v>393.89</v>
      </c>
      <c r="J59" s="37">
        <f>Table1[[#This Row],[tax of sell per day]]*0.26</f>
        <v>102.4114</v>
      </c>
      <c r="K59" s="37">
        <f>Table1[[#This Row],[Margin per day(PLN)]]*0.26</f>
        <v>99.044399999999996</v>
      </c>
      <c r="L59" s="30">
        <v>380.94</v>
      </c>
    </row>
    <row r="60" spans="1:12" s="1" customFormat="1" ht="20.25" customHeight="1">
      <c r="A60" s="29" t="s">
        <v>111</v>
      </c>
      <c r="B60" s="24">
        <f t="shared" si="1"/>
        <v>43153</v>
      </c>
      <c r="C60" s="24" t="s">
        <v>23</v>
      </c>
      <c r="D60" s="14">
        <f t="shared" si="0"/>
        <v>43153</v>
      </c>
      <c r="E60" s="25">
        <v>2416.2600000000002</v>
      </c>
      <c r="F60" s="26">
        <f t="shared" si="2"/>
        <v>628.22760000000005</v>
      </c>
      <c r="G60" s="25">
        <v>3055.68</v>
      </c>
      <c r="H60" s="26">
        <f t="shared" si="3"/>
        <v>794.47680000000003</v>
      </c>
      <c r="I60" s="25">
        <v>374.93</v>
      </c>
      <c r="J60" s="37">
        <f>Table1[[#This Row],[tax of sell per day]]*0.26</f>
        <v>97.481800000000007</v>
      </c>
      <c r="K60" s="37">
        <f>Table1[[#This Row],[Margin per day(PLN)]]*0.26</f>
        <v>68.767400000000009</v>
      </c>
      <c r="L60" s="30">
        <v>264.49</v>
      </c>
    </row>
    <row r="61" spans="1:12" s="1" customFormat="1" ht="20.25" customHeight="1">
      <c r="A61" s="29" t="s">
        <v>112</v>
      </c>
      <c r="B61" s="24">
        <f t="shared" si="1"/>
        <v>43154</v>
      </c>
      <c r="C61" s="24" t="s">
        <v>23</v>
      </c>
      <c r="D61" s="14">
        <f t="shared" si="0"/>
        <v>43154</v>
      </c>
      <c r="E61" s="25">
        <v>2401.7800000000002</v>
      </c>
      <c r="F61" s="26">
        <f t="shared" si="2"/>
        <v>624.46280000000013</v>
      </c>
      <c r="G61" s="25">
        <v>3497.33</v>
      </c>
      <c r="H61" s="26">
        <f t="shared" si="3"/>
        <v>909.30579999999998</v>
      </c>
      <c r="I61" s="25">
        <v>463.11</v>
      </c>
      <c r="J61" s="37">
        <f>Table1[[#This Row],[tax of sell per day]]*0.26</f>
        <v>120.40860000000001</v>
      </c>
      <c r="K61" s="37">
        <f>Table1[[#This Row],[Margin per day(PLN)]]*0.26</f>
        <v>164.43440000000001</v>
      </c>
      <c r="L61" s="30">
        <v>632.44000000000005</v>
      </c>
    </row>
    <row r="62" spans="1:12" s="1" customFormat="1" ht="20.25" customHeight="1">
      <c r="A62" s="29" t="s">
        <v>113</v>
      </c>
      <c r="B62" s="24">
        <f t="shared" si="1"/>
        <v>43155</v>
      </c>
      <c r="C62" s="24" t="s">
        <v>23</v>
      </c>
      <c r="D62" s="14">
        <f t="shared" si="0"/>
        <v>43155</v>
      </c>
      <c r="E62" s="25">
        <v>2656.48</v>
      </c>
      <c r="F62" s="26">
        <f t="shared" si="2"/>
        <v>690.6848</v>
      </c>
      <c r="G62" s="25">
        <v>3842.31</v>
      </c>
      <c r="H62" s="26">
        <f t="shared" si="3"/>
        <v>999.00060000000008</v>
      </c>
      <c r="I62" s="25">
        <v>480.25</v>
      </c>
      <c r="J62" s="37">
        <f>Table1[[#This Row],[tax of sell per day]]*0.26</f>
        <v>124.86500000000001</v>
      </c>
      <c r="K62" s="37">
        <f>Table1[[#This Row],[Margin per day(PLN)]]*0.26</f>
        <v>183.45080000000002</v>
      </c>
      <c r="L62" s="30">
        <v>705.58</v>
      </c>
    </row>
    <row r="63" spans="1:12" s="1" customFormat="1" ht="20.25" customHeight="1">
      <c r="A63" s="29" t="s">
        <v>114</v>
      </c>
      <c r="B63" s="24">
        <f t="shared" si="1"/>
        <v>43156</v>
      </c>
      <c r="C63" s="24" t="s">
        <v>23</v>
      </c>
      <c r="D63" s="14">
        <f t="shared" si="0"/>
        <v>43156</v>
      </c>
      <c r="E63" s="25">
        <v>1134.22</v>
      </c>
      <c r="F63" s="26">
        <f t="shared" si="2"/>
        <v>294.8972</v>
      </c>
      <c r="G63" s="25">
        <v>1665.57</v>
      </c>
      <c r="H63" s="26">
        <f t="shared" si="3"/>
        <v>433.04820000000001</v>
      </c>
      <c r="I63" s="25">
        <v>232.1</v>
      </c>
      <c r="J63" s="37">
        <f>Table1[[#This Row],[tax of sell per day]]*0.26</f>
        <v>60.346000000000004</v>
      </c>
      <c r="K63" s="37">
        <f>Table1[[#This Row],[Margin per day(PLN)]]*0.26</f>
        <v>77.805000000000007</v>
      </c>
      <c r="L63" s="30">
        <v>299.25</v>
      </c>
    </row>
    <row r="64" spans="1:12" s="1" customFormat="1" ht="20.25" customHeight="1">
      <c r="A64" s="29" t="s">
        <v>115</v>
      </c>
      <c r="B64" s="24">
        <f t="shared" si="1"/>
        <v>43157</v>
      </c>
      <c r="C64" s="24" t="s">
        <v>23</v>
      </c>
      <c r="D64" s="14">
        <f t="shared" si="0"/>
        <v>43157</v>
      </c>
      <c r="E64" s="25">
        <v>2083.39</v>
      </c>
      <c r="F64" s="26">
        <f t="shared" si="2"/>
        <v>541.68139999999994</v>
      </c>
      <c r="G64" s="25">
        <v>2973.1</v>
      </c>
      <c r="H64" s="26">
        <f t="shared" si="3"/>
        <v>773.00599999999997</v>
      </c>
      <c r="I64" s="25">
        <v>357.4</v>
      </c>
      <c r="J64" s="37">
        <f>Table1[[#This Row],[tax of sell per day]]*0.26</f>
        <v>92.923999999999992</v>
      </c>
      <c r="K64" s="37">
        <f>Table1[[#This Row],[Margin per day(PLN)]]*0.26</f>
        <v>138.4006</v>
      </c>
      <c r="L64" s="30">
        <v>532.30999999999995</v>
      </c>
    </row>
    <row r="65" spans="1:12" s="1" customFormat="1" ht="20.25" customHeight="1">
      <c r="A65" s="29" t="s">
        <v>116</v>
      </c>
      <c r="B65" s="24">
        <f t="shared" si="1"/>
        <v>43158</v>
      </c>
      <c r="C65" s="24" t="s">
        <v>23</v>
      </c>
      <c r="D65" s="14">
        <f t="shared" si="0"/>
        <v>43158</v>
      </c>
      <c r="E65" s="25">
        <v>1830.62</v>
      </c>
      <c r="F65" s="26">
        <f t="shared" si="2"/>
        <v>475.96119999999996</v>
      </c>
      <c r="G65" s="25">
        <v>2637.33</v>
      </c>
      <c r="H65" s="26">
        <f t="shared" si="3"/>
        <v>685.70579999999995</v>
      </c>
      <c r="I65" s="25">
        <v>335.05</v>
      </c>
      <c r="J65" s="37">
        <f>Table1[[#This Row],[tax of sell per day]]*0.26</f>
        <v>87.113</v>
      </c>
      <c r="K65" s="37">
        <f>Table1[[#This Row],[Margin per day(PLN)]]*0.26</f>
        <v>122.63160000000001</v>
      </c>
      <c r="L65" s="30">
        <v>471.66</v>
      </c>
    </row>
    <row r="66" spans="1:12" s="1" customFormat="1" ht="20.25" customHeight="1">
      <c r="A66" s="29" t="s">
        <v>117</v>
      </c>
      <c r="B66" s="24">
        <f t="shared" si="1"/>
        <v>43159</v>
      </c>
      <c r="C66" s="24" t="s">
        <v>23</v>
      </c>
      <c r="D66" s="14">
        <f t="shared" ref="D66:D129" si="4">B66</f>
        <v>43159</v>
      </c>
      <c r="E66" s="25">
        <v>1933.29</v>
      </c>
      <c r="F66" s="26">
        <f t="shared" si="2"/>
        <v>502.65539999999999</v>
      </c>
      <c r="G66" s="25">
        <v>2786.81</v>
      </c>
      <c r="H66" s="26">
        <f t="shared" si="3"/>
        <v>724.57060000000001</v>
      </c>
      <c r="I66" s="25">
        <v>347.72</v>
      </c>
      <c r="J66" s="37">
        <f>Table1[[#This Row],[tax of sell per day]]*0.26</f>
        <v>90.407200000000003</v>
      </c>
      <c r="K66" s="37">
        <f>Table1[[#This Row],[Margin per day(PLN)]]*0.26</f>
        <v>131.50800000000001</v>
      </c>
      <c r="L66" s="30">
        <v>505.8</v>
      </c>
    </row>
    <row r="67" spans="1:12" s="1" customFormat="1" ht="20.25" customHeight="1">
      <c r="A67" s="29" t="s">
        <v>118</v>
      </c>
      <c r="B67" s="24">
        <f t="shared" ref="B67:B130" si="5">DATE(RIGHT(A67,4),MID(A67,4,2),LEFT(A67,2))</f>
        <v>43160</v>
      </c>
      <c r="C67" s="24" t="s">
        <v>23</v>
      </c>
      <c r="D67" s="14">
        <f t="shared" si="4"/>
        <v>43160</v>
      </c>
      <c r="E67" s="25">
        <v>1852.25</v>
      </c>
      <c r="F67" s="26">
        <f t="shared" ref="F67:F130" si="6">E67*0.26</f>
        <v>481.58500000000004</v>
      </c>
      <c r="G67" s="25">
        <v>2680.46</v>
      </c>
      <c r="H67" s="26">
        <f t="shared" ref="H67:H130" si="7">G67*0.26</f>
        <v>696.91960000000006</v>
      </c>
      <c r="I67" s="25">
        <v>338.66</v>
      </c>
      <c r="J67" s="37">
        <f>Table1[[#This Row],[tax of sell per day]]*0.26</f>
        <v>88.051600000000008</v>
      </c>
      <c r="K67" s="37">
        <f>Table1[[#This Row],[Margin per day(PLN)]]*0.26</f>
        <v>127.283</v>
      </c>
      <c r="L67" s="30">
        <v>489.55</v>
      </c>
    </row>
    <row r="68" spans="1:12" s="1" customFormat="1" ht="20.25" customHeight="1">
      <c r="A68" s="29" t="s">
        <v>119</v>
      </c>
      <c r="B68" s="24">
        <f t="shared" si="5"/>
        <v>43161</v>
      </c>
      <c r="C68" s="24" t="s">
        <v>23</v>
      </c>
      <c r="D68" s="14">
        <f t="shared" si="4"/>
        <v>43161</v>
      </c>
      <c r="E68" s="25">
        <v>1989.99</v>
      </c>
      <c r="F68" s="26">
        <f t="shared" si="6"/>
        <v>517.39740000000006</v>
      </c>
      <c r="G68" s="25">
        <v>2887.8</v>
      </c>
      <c r="H68" s="26">
        <f t="shared" si="7"/>
        <v>750.82800000000009</v>
      </c>
      <c r="I68" s="25">
        <v>344</v>
      </c>
      <c r="J68" s="37">
        <f>Table1[[#This Row],[tax of sell per day]]*0.26</f>
        <v>89.44</v>
      </c>
      <c r="K68" s="37">
        <f>Table1[[#This Row],[Margin per day(PLN)]]*0.26</f>
        <v>143.9906</v>
      </c>
      <c r="L68" s="30">
        <v>553.80999999999995</v>
      </c>
    </row>
    <row r="69" spans="1:12" s="1" customFormat="1" ht="20.25" customHeight="1">
      <c r="A69" s="29" t="s">
        <v>120</v>
      </c>
      <c r="B69" s="24">
        <f t="shared" si="5"/>
        <v>43162</v>
      </c>
      <c r="C69" s="24" t="s">
        <v>23</v>
      </c>
      <c r="D69" s="14">
        <f t="shared" si="4"/>
        <v>43162</v>
      </c>
      <c r="E69" s="25">
        <v>2472.9699999999998</v>
      </c>
      <c r="F69" s="26">
        <f t="shared" si="6"/>
        <v>642.97219999999993</v>
      </c>
      <c r="G69" s="25">
        <v>3567.05</v>
      </c>
      <c r="H69" s="26">
        <f t="shared" si="7"/>
        <v>927.43300000000011</v>
      </c>
      <c r="I69" s="25">
        <v>423.36</v>
      </c>
      <c r="J69" s="37">
        <f>Table1[[#This Row],[tax of sell per day]]*0.26</f>
        <v>110.07360000000001</v>
      </c>
      <c r="K69" s="37">
        <f>Table1[[#This Row],[Margin per day(PLN)]]*0.26</f>
        <v>174.38720000000001</v>
      </c>
      <c r="L69" s="30">
        <v>670.72</v>
      </c>
    </row>
    <row r="70" spans="1:12" s="1" customFormat="1" ht="20.25" customHeight="1">
      <c r="A70" s="29" t="s">
        <v>121</v>
      </c>
      <c r="B70" s="24">
        <f t="shared" si="5"/>
        <v>43163</v>
      </c>
      <c r="C70" s="24" t="s">
        <v>23</v>
      </c>
      <c r="D70" s="14">
        <f t="shared" si="4"/>
        <v>43163</v>
      </c>
      <c r="E70" s="25">
        <v>1199.01</v>
      </c>
      <c r="F70" s="26">
        <f t="shared" si="6"/>
        <v>311.74259999999998</v>
      </c>
      <c r="G70" s="25">
        <v>1753.97</v>
      </c>
      <c r="H70" s="26">
        <f t="shared" si="7"/>
        <v>456.03220000000005</v>
      </c>
      <c r="I70" s="25">
        <v>245.9</v>
      </c>
      <c r="J70" s="37">
        <f>Table1[[#This Row],[tax of sell per day]]*0.26</f>
        <v>63.934000000000005</v>
      </c>
      <c r="K70" s="37">
        <f>Table1[[#This Row],[Margin per day(PLN)]]*0.26</f>
        <v>80.35560000000001</v>
      </c>
      <c r="L70" s="30">
        <v>309.06</v>
      </c>
    </row>
    <row r="71" spans="1:12" s="1" customFormat="1" ht="20.25" customHeight="1">
      <c r="A71" s="29" t="s">
        <v>122</v>
      </c>
      <c r="B71" s="24">
        <f t="shared" si="5"/>
        <v>43164</v>
      </c>
      <c r="C71" s="24" t="s">
        <v>23</v>
      </c>
      <c r="D71" s="14">
        <f t="shared" si="4"/>
        <v>43164</v>
      </c>
      <c r="E71" s="25">
        <v>1902.65</v>
      </c>
      <c r="F71" s="26">
        <f t="shared" si="6"/>
        <v>494.68900000000002</v>
      </c>
      <c r="G71" s="25">
        <v>2746</v>
      </c>
      <c r="H71" s="26">
        <f t="shared" si="7"/>
        <v>713.96</v>
      </c>
      <c r="I71" s="25">
        <v>346.18</v>
      </c>
      <c r="J71" s="37">
        <f>Table1[[#This Row],[tax of sell per day]]*0.26</f>
        <v>90.006799999999998</v>
      </c>
      <c r="K71" s="37">
        <f>Table1[[#This Row],[Margin per day(PLN)]]*0.26</f>
        <v>129.26420000000002</v>
      </c>
      <c r="L71" s="30">
        <v>497.17</v>
      </c>
    </row>
    <row r="72" spans="1:12" s="1" customFormat="1" ht="20.25" customHeight="1">
      <c r="A72" s="29" t="s">
        <v>123</v>
      </c>
      <c r="B72" s="24">
        <f t="shared" si="5"/>
        <v>43165</v>
      </c>
      <c r="C72" s="24" t="s">
        <v>23</v>
      </c>
      <c r="D72" s="14">
        <f t="shared" si="4"/>
        <v>43165</v>
      </c>
      <c r="E72" s="25">
        <v>1834.64</v>
      </c>
      <c r="F72" s="26">
        <f t="shared" si="6"/>
        <v>477.00640000000004</v>
      </c>
      <c r="G72" s="25">
        <v>2619.29</v>
      </c>
      <c r="H72" s="26">
        <f t="shared" si="7"/>
        <v>681.0154</v>
      </c>
      <c r="I72" s="25">
        <v>345.02</v>
      </c>
      <c r="J72" s="37">
        <f>Table1[[#This Row],[tax of sell per day]]*0.26</f>
        <v>89.705200000000005</v>
      </c>
      <c r="K72" s="37">
        <f>Table1[[#This Row],[Margin per day(PLN)]]*0.26</f>
        <v>114.30380000000001</v>
      </c>
      <c r="L72" s="30">
        <v>439.63</v>
      </c>
    </row>
    <row r="73" spans="1:12" s="1" customFormat="1" ht="20.25" customHeight="1">
      <c r="A73" s="29" t="s">
        <v>124</v>
      </c>
      <c r="B73" s="24">
        <f t="shared" si="5"/>
        <v>43166</v>
      </c>
      <c r="C73" s="24" t="s">
        <v>23</v>
      </c>
      <c r="D73" s="14">
        <f t="shared" si="4"/>
        <v>43166</v>
      </c>
      <c r="E73" s="25">
        <v>1957.29</v>
      </c>
      <c r="F73" s="26">
        <f t="shared" si="6"/>
        <v>508.8954</v>
      </c>
      <c r="G73" s="25">
        <v>2820.88</v>
      </c>
      <c r="H73" s="26">
        <f t="shared" si="7"/>
        <v>733.42880000000002</v>
      </c>
      <c r="I73" s="25">
        <v>360.8</v>
      </c>
      <c r="J73" s="37">
        <f>Table1[[#This Row],[tax of sell per day]]*0.26</f>
        <v>93.808000000000007</v>
      </c>
      <c r="K73" s="37">
        <f>Table1[[#This Row],[Margin per day(PLN)]]*0.26</f>
        <v>130.72540000000001</v>
      </c>
      <c r="L73" s="30">
        <v>502.79</v>
      </c>
    </row>
    <row r="74" spans="1:12" s="1" customFormat="1" ht="20.25" customHeight="1">
      <c r="A74" s="29" t="s">
        <v>125</v>
      </c>
      <c r="B74" s="24">
        <f t="shared" si="5"/>
        <v>43167</v>
      </c>
      <c r="C74" s="24" t="s">
        <v>23</v>
      </c>
      <c r="D74" s="14">
        <f t="shared" si="4"/>
        <v>43167</v>
      </c>
      <c r="E74" s="25">
        <v>2083.1</v>
      </c>
      <c r="F74" s="26">
        <f t="shared" si="6"/>
        <v>541.60599999999999</v>
      </c>
      <c r="G74" s="25">
        <v>3000.42</v>
      </c>
      <c r="H74" s="26">
        <f t="shared" si="7"/>
        <v>780.1092000000001</v>
      </c>
      <c r="I74" s="25">
        <v>411.94</v>
      </c>
      <c r="J74" s="37">
        <f>Table1[[#This Row],[tax of sell per day]]*0.26</f>
        <v>107.1044</v>
      </c>
      <c r="K74" s="37">
        <f>Table1[[#This Row],[Margin per day(PLN)]]*0.26</f>
        <v>131.39879999999999</v>
      </c>
      <c r="L74" s="30">
        <v>505.38</v>
      </c>
    </row>
    <row r="75" spans="1:12" s="1" customFormat="1" ht="20.25" customHeight="1">
      <c r="A75" s="29" t="s">
        <v>126</v>
      </c>
      <c r="B75" s="24">
        <f t="shared" si="5"/>
        <v>43168</v>
      </c>
      <c r="C75" s="24" t="s">
        <v>23</v>
      </c>
      <c r="D75" s="14">
        <f t="shared" si="4"/>
        <v>43168</v>
      </c>
      <c r="E75" s="25">
        <v>2175.9899999999998</v>
      </c>
      <c r="F75" s="26">
        <f t="shared" si="6"/>
        <v>565.75739999999996</v>
      </c>
      <c r="G75" s="25">
        <v>3096.25</v>
      </c>
      <c r="H75" s="26">
        <f t="shared" si="7"/>
        <v>805.02499999999998</v>
      </c>
      <c r="I75" s="25">
        <v>417.75</v>
      </c>
      <c r="J75" s="37">
        <f>Table1[[#This Row],[tax of sell per day]]*0.26</f>
        <v>108.61500000000001</v>
      </c>
      <c r="K75" s="37">
        <f>Table1[[#This Row],[Margin per day(PLN)]]*0.26</f>
        <v>130.65260000000001</v>
      </c>
      <c r="L75" s="30">
        <v>502.51</v>
      </c>
    </row>
    <row r="76" spans="1:12" s="1" customFormat="1" ht="20.25" customHeight="1">
      <c r="A76" s="29" t="s">
        <v>127</v>
      </c>
      <c r="B76" s="24">
        <f t="shared" si="5"/>
        <v>43169</v>
      </c>
      <c r="C76" s="24" t="s">
        <v>23</v>
      </c>
      <c r="D76" s="14">
        <f t="shared" si="4"/>
        <v>43169</v>
      </c>
      <c r="E76" s="25">
        <v>2781.1</v>
      </c>
      <c r="F76" s="26">
        <f t="shared" si="6"/>
        <v>723.08600000000001</v>
      </c>
      <c r="G76" s="25">
        <v>4022.61</v>
      </c>
      <c r="H76" s="26">
        <f t="shared" si="7"/>
        <v>1045.8786</v>
      </c>
      <c r="I76" s="25">
        <v>517.5</v>
      </c>
      <c r="J76" s="37">
        <f>Table1[[#This Row],[tax of sell per day]]*0.26</f>
        <v>134.55000000000001</v>
      </c>
      <c r="K76" s="37">
        <f>Table1[[#This Row],[Margin per day(PLN)]]*0.26</f>
        <v>188.24260000000001</v>
      </c>
      <c r="L76" s="30">
        <v>724.01</v>
      </c>
    </row>
    <row r="77" spans="1:12" s="1" customFormat="1" ht="20.25" customHeight="1">
      <c r="A77" s="29" t="s">
        <v>128</v>
      </c>
      <c r="B77" s="24">
        <f t="shared" si="5"/>
        <v>43170</v>
      </c>
      <c r="C77" s="45" t="s">
        <v>24</v>
      </c>
      <c r="D77" s="14">
        <f t="shared" si="4"/>
        <v>43170</v>
      </c>
      <c r="E77" s="25">
        <v>2873.67</v>
      </c>
      <c r="F77" s="26">
        <f t="shared" si="6"/>
        <v>747.15420000000006</v>
      </c>
      <c r="G77" s="25">
        <v>4304.7299999999996</v>
      </c>
      <c r="H77" s="26">
        <f t="shared" si="7"/>
        <v>1119.2297999999998</v>
      </c>
      <c r="I77" s="25">
        <v>663.86</v>
      </c>
      <c r="J77" s="37">
        <f>Table1[[#This Row],[tax of sell per day]]*0.26</f>
        <v>172.6036</v>
      </c>
      <c r="K77" s="37">
        <f>Table1[[#This Row],[Margin per day(PLN)]]*0.26</f>
        <v>199.47200000000001</v>
      </c>
      <c r="L77" s="30">
        <v>767.2</v>
      </c>
    </row>
    <row r="78" spans="1:12" s="1" customFormat="1" ht="20.25" customHeight="1">
      <c r="A78" s="29" t="s">
        <v>129</v>
      </c>
      <c r="B78" s="24">
        <f t="shared" si="5"/>
        <v>43171</v>
      </c>
      <c r="C78" s="24" t="s">
        <v>23</v>
      </c>
      <c r="D78" s="14">
        <f t="shared" si="4"/>
        <v>43171</v>
      </c>
      <c r="E78" s="25">
        <v>1753.89</v>
      </c>
      <c r="F78" s="26">
        <f t="shared" si="6"/>
        <v>456.01140000000004</v>
      </c>
      <c r="G78" s="25">
        <v>2513.36</v>
      </c>
      <c r="H78" s="26">
        <f t="shared" si="7"/>
        <v>653.47360000000003</v>
      </c>
      <c r="I78" s="25">
        <v>313.81</v>
      </c>
      <c r="J78" s="37">
        <f>Table1[[#This Row],[tax of sell per day]]*0.26</f>
        <v>81.590600000000009</v>
      </c>
      <c r="K78" s="37">
        <f>Table1[[#This Row],[Margin per day(PLN)]]*0.26</f>
        <v>115.87160000000002</v>
      </c>
      <c r="L78" s="30">
        <v>445.66</v>
      </c>
    </row>
    <row r="79" spans="1:12" s="1" customFormat="1" ht="20.25" customHeight="1">
      <c r="A79" s="29" t="s">
        <v>130</v>
      </c>
      <c r="B79" s="24">
        <f t="shared" si="5"/>
        <v>43172</v>
      </c>
      <c r="C79" s="24" t="s">
        <v>23</v>
      </c>
      <c r="D79" s="14">
        <f t="shared" si="4"/>
        <v>43172</v>
      </c>
      <c r="E79" s="25">
        <v>1966.78</v>
      </c>
      <c r="F79" s="26">
        <f t="shared" si="6"/>
        <v>511.36279999999999</v>
      </c>
      <c r="G79" s="25">
        <v>2840.93</v>
      </c>
      <c r="H79" s="26">
        <f t="shared" si="7"/>
        <v>738.64179999999999</v>
      </c>
      <c r="I79" s="25">
        <v>350.43</v>
      </c>
      <c r="J79" s="37">
        <f>Table1[[#This Row],[tax of sell per day]]*0.26</f>
        <v>91.111800000000002</v>
      </c>
      <c r="K79" s="37">
        <f>Table1[[#This Row],[Margin per day(PLN)]]*0.26</f>
        <v>136.16720000000001</v>
      </c>
      <c r="L79" s="30">
        <v>523.72</v>
      </c>
    </row>
    <row r="80" spans="1:12" s="1" customFormat="1" ht="20.25" customHeight="1">
      <c r="A80" s="29" t="s">
        <v>131</v>
      </c>
      <c r="B80" s="24">
        <f t="shared" si="5"/>
        <v>43173</v>
      </c>
      <c r="C80" s="24" t="s">
        <v>23</v>
      </c>
      <c r="D80" s="14">
        <f t="shared" si="4"/>
        <v>43173</v>
      </c>
      <c r="E80" s="25">
        <v>1672.88</v>
      </c>
      <c r="F80" s="26">
        <f t="shared" si="6"/>
        <v>434.94880000000006</v>
      </c>
      <c r="G80" s="25">
        <v>2407.96</v>
      </c>
      <c r="H80" s="26">
        <f t="shared" si="7"/>
        <v>626.06960000000004</v>
      </c>
      <c r="I80" s="25">
        <v>306.12</v>
      </c>
      <c r="J80" s="37">
        <f>Table1[[#This Row],[tax of sell per day]]*0.26</f>
        <v>79.591200000000001</v>
      </c>
      <c r="K80" s="37">
        <f>Table1[[#This Row],[Margin per day(PLN)]]*0.26</f>
        <v>111.5296</v>
      </c>
      <c r="L80" s="30">
        <v>428.96</v>
      </c>
    </row>
    <row r="81" spans="1:12" s="1" customFormat="1" ht="20.25" customHeight="1">
      <c r="A81" s="29" t="s">
        <v>132</v>
      </c>
      <c r="B81" s="24">
        <f t="shared" si="5"/>
        <v>43174</v>
      </c>
      <c r="C81" s="24" t="s">
        <v>23</v>
      </c>
      <c r="D81" s="14">
        <f t="shared" si="4"/>
        <v>43174</v>
      </c>
      <c r="E81" s="25">
        <v>1843.19</v>
      </c>
      <c r="F81" s="26">
        <f t="shared" si="6"/>
        <v>479.22940000000006</v>
      </c>
      <c r="G81" s="25">
        <v>2690.64</v>
      </c>
      <c r="H81" s="26">
        <f t="shared" si="7"/>
        <v>699.56640000000004</v>
      </c>
      <c r="I81" s="25">
        <v>343.96</v>
      </c>
      <c r="J81" s="37">
        <f>Table1[[#This Row],[tax of sell per day]]*0.26</f>
        <v>89.429599999999994</v>
      </c>
      <c r="K81" s="37">
        <f>Table1[[#This Row],[Margin per day(PLN)]]*0.26</f>
        <v>130.9074</v>
      </c>
      <c r="L81" s="30">
        <v>503.49</v>
      </c>
    </row>
    <row r="82" spans="1:12" s="1" customFormat="1" ht="20.25" customHeight="1">
      <c r="A82" s="29" t="s">
        <v>133</v>
      </c>
      <c r="B82" s="24">
        <f t="shared" si="5"/>
        <v>43175</v>
      </c>
      <c r="C82" s="24" t="s">
        <v>23</v>
      </c>
      <c r="D82" s="14">
        <f t="shared" si="4"/>
        <v>43175</v>
      </c>
      <c r="E82" s="25">
        <v>2229.4499999999998</v>
      </c>
      <c r="F82" s="26">
        <f t="shared" si="6"/>
        <v>579.65699999999993</v>
      </c>
      <c r="G82" s="25">
        <v>3254.54</v>
      </c>
      <c r="H82" s="26">
        <f t="shared" si="7"/>
        <v>846.18039999999996</v>
      </c>
      <c r="I82" s="25">
        <v>405.22</v>
      </c>
      <c r="J82" s="37">
        <f>Table1[[#This Row],[tax of sell per day]]*0.26</f>
        <v>105.35720000000001</v>
      </c>
      <c r="K82" s="37">
        <f>Table1[[#This Row],[Margin per day(PLN)]]*0.26</f>
        <v>161.1662</v>
      </c>
      <c r="L82" s="30">
        <v>619.87</v>
      </c>
    </row>
    <row r="83" spans="1:12" s="1" customFormat="1" ht="20.25" customHeight="1">
      <c r="A83" s="29" t="s">
        <v>134</v>
      </c>
      <c r="B83" s="24">
        <f t="shared" si="5"/>
        <v>43176</v>
      </c>
      <c r="C83" s="24" t="s">
        <v>23</v>
      </c>
      <c r="D83" s="14">
        <f t="shared" si="4"/>
        <v>43176</v>
      </c>
      <c r="E83" s="25">
        <v>2674.75</v>
      </c>
      <c r="F83" s="26">
        <f t="shared" si="6"/>
        <v>695.43500000000006</v>
      </c>
      <c r="G83" s="25">
        <v>3825.54</v>
      </c>
      <c r="H83" s="26">
        <f t="shared" si="7"/>
        <v>994.6404</v>
      </c>
      <c r="I83" s="25">
        <v>452.47</v>
      </c>
      <c r="J83" s="37">
        <f>Table1[[#This Row],[tax of sell per day]]*0.26</f>
        <v>117.64220000000002</v>
      </c>
      <c r="K83" s="37">
        <f>Table1[[#This Row],[Margin per day(PLN)]]*0.26</f>
        <v>181.56320000000002</v>
      </c>
      <c r="L83" s="30">
        <v>698.32</v>
      </c>
    </row>
    <row r="84" spans="1:12" s="1" customFormat="1" ht="20.25" customHeight="1">
      <c r="A84" s="29" t="s">
        <v>135</v>
      </c>
      <c r="B84" s="24">
        <f t="shared" si="5"/>
        <v>43177</v>
      </c>
      <c r="C84" s="45" t="s">
        <v>24</v>
      </c>
      <c r="D84" s="14">
        <f t="shared" si="4"/>
        <v>43177</v>
      </c>
      <c r="E84" s="25">
        <v>1482.25</v>
      </c>
      <c r="F84" s="26">
        <f t="shared" si="6"/>
        <v>385.38499999999999</v>
      </c>
      <c r="G84" s="25">
        <v>2196.4499999999998</v>
      </c>
      <c r="H84" s="26">
        <f t="shared" si="7"/>
        <v>571.077</v>
      </c>
      <c r="I84" s="25">
        <v>316.97000000000003</v>
      </c>
      <c r="J84" s="37">
        <f>Table1[[#This Row],[tax of sell per day]]*0.26</f>
        <v>82.412200000000013</v>
      </c>
      <c r="K84" s="37">
        <f>Table1[[#This Row],[Margin per day(PLN)]]*0.26</f>
        <v>103.27980000000001</v>
      </c>
      <c r="L84" s="30">
        <v>397.23</v>
      </c>
    </row>
    <row r="85" spans="1:12" s="1" customFormat="1" ht="20.25" customHeight="1">
      <c r="A85" s="29" t="s">
        <v>136</v>
      </c>
      <c r="B85" s="24">
        <f t="shared" si="5"/>
        <v>43178</v>
      </c>
      <c r="C85" s="24" t="s">
        <v>23</v>
      </c>
      <c r="D85" s="14">
        <f t="shared" si="4"/>
        <v>43178</v>
      </c>
      <c r="E85" s="25">
        <v>2077.63</v>
      </c>
      <c r="F85" s="26">
        <f t="shared" si="6"/>
        <v>540.18380000000002</v>
      </c>
      <c r="G85" s="25">
        <v>2995.92</v>
      </c>
      <c r="H85" s="26">
        <f t="shared" si="7"/>
        <v>778.93920000000003</v>
      </c>
      <c r="I85" s="25">
        <v>361.06</v>
      </c>
      <c r="J85" s="37">
        <f>Table1[[#This Row],[tax of sell per day]]*0.26</f>
        <v>93.875600000000006</v>
      </c>
      <c r="K85" s="37">
        <f>Table1[[#This Row],[Margin per day(PLN)]]*0.26</f>
        <v>144.87980000000002</v>
      </c>
      <c r="L85" s="30">
        <v>557.23</v>
      </c>
    </row>
    <row r="86" spans="1:12" s="1" customFormat="1" ht="20.25" customHeight="1">
      <c r="A86" s="29" t="s">
        <v>137</v>
      </c>
      <c r="B86" s="24">
        <f t="shared" si="5"/>
        <v>43179</v>
      </c>
      <c r="C86" s="24" t="s">
        <v>23</v>
      </c>
      <c r="D86" s="14">
        <f t="shared" si="4"/>
        <v>43179</v>
      </c>
      <c r="E86" s="25">
        <v>2123.9499999999998</v>
      </c>
      <c r="F86" s="26">
        <f t="shared" si="6"/>
        <v>552.22699999999998</v>
      </c>
      <c r="G86" s="25">
        <v>3056.16</v>
      </c>
      <c r="H86" s="26">
        <f t="shared" si="7"/>
        <v>794.60159999999996</v>
      </c>
      <c r="I86" s="25">
        <v>392.57</v>
      </c>
      <c r="J86" s="37">
        <f>Table1[[#This Row],[tax of sell per day]]*0.26</f>
        <v>102.0682</v>
      </c>
      <c r="K86" s="37">
        <f>Table1[[#This Row],[Margin per day(PLN)]]*0.26</f>
        <v>140.3064</v>
      </c>
      <c r="L86" s="30">
        <v>539.64</v>
      </c>
    </row>
    <row r="87" spans="1:12" s="1" customFormat="1" ht="20.25" customHeight="1">
      <c r="A87" s="29" t="s">
        <v>138</v>
      </c>
      <c r="B87" s="24">
        <f t="shared" si="5"/>
        <v>43180</v>
      </c>
      <c r="C87" s="24" t="s">
        <v>23</v>
      </c>
      <c r="D87" s="14">
        <f t="shared" si="4"/>
        <v>43180</v>
      </c>
      <c r="E87" s="25">
        <v>2083.35</v>
      </c>
      <c r="F87" s="26">
        <f t="shared" si="6"/>
        <v>541.67100000000005</v>
      </c>
      <c r="G87" s="25">
        <v>3049.4</v>
      </c>
      <c r="H87" s="26">
        <f t="shared" si="7"/>
        <v>792.84400000000005</v>
      </c>
      <c r="I87" s="25">
        <v>392.63</v>
      </c>
      <c r="J87" s="37">
        <f>Table1[[#This Row],[tax of sell per day]]*0.26</f>
        <v>102.0838</v>
      </c>
      <c r="K87" s="37">
        <f>Table1[[#This Row],[Margin per day(PLN)]]*0.26</f>
        <v>149.08920000000001</v>
      </c>
      <c r="L87" s="30">
        <v>573.41999999999996</v>
      </c>
    </row>
    <row r="88" spans="1:12" s="1" customFormat="1" ht="20.25" customHeight="1">
      <c r="A88" s="29" t="s">
        <v>139</v>
      </c>
      <c r="B88" s="24">
        <f t="shared" si="5"/>
        <v>43181</v>
      </c>
      <c r="C88" s="24" t="s">
        <v>23</v>
      </c>
      <c r="D88" s="14">
        <f t="shared" si="4"/>
        <v>43181</v>
      </c>
      <c r="E88" s="25">
        <v>1949.37</v>
      </c>
      <c r="F88" s="26">
        <f t="shared" si="6"/>
        <v>506.83619999999996</v>
      </c>
      <c r="G88" s="25">
        <v>2750.17</v>
      </c>
      <c r="H88" s="26">
        <f t="shared" si="7"/>
        <v>715.04420000000005</v>
      </c>
      <c r="I88" s="25">
        <v>338.77</v>
      </c>
      <c r="J88" s="37">
        <f>Table1[[#This Row],[tax of sell per day]]*0.26</f>
        <v>88.080200000000005</v>
      </c>
      <c r="K88" s="37">
        <f>Table1[[#This Row],[Margin per day(PLN)]]*0.26</f>
        <v>120.12779999999999</v>
      </c>
      <c r="L88" s="30">
        <v>462.03</v>
      </c>
    </row>
    <row r="89" spans="1:12" s="1" customFormat="1" ht="20.25" customHeight="1">
      <c r="A89" s="29" t="s">
        <v>140</v>
      </c>
      <c r="B89" s="24">
        <f t="shared" si="5"/>
        <v>43182</v>
      </c>
      <c r="C89" s="24" t="s">
        <v>23</v>
      </c>
      <c r="D89" s="14">
        <f t="shared" si="4"/>
        <v>43182</v>
      </c>
      <c r="E89" s="25">
        <v>2382.71</v>
      </c>
      <c r="F89" s="26">
        <f t="shared" si="6"/>
        <v>619.50459999999998</v>
      </c>
      <c r="G89" s="25">
        <v>3447.65</v>
      </c>
      <c r="H89" s="26">
        <f t="shared" si="7"/>
        <v>896.38900000000001</v>
      </c>
      <c r="I89" s="25">
        <v>459.3</v>
      </c>
      <c r="J89" s="37">
        <f>Table1[[#This Row],[tax of sell per day]]*0.26</f>
        <v>119.41800000000001</v>
      </c>
      <c r="K89" s="37">
        <f>Table1[[#This Row],[Margin per day(PLN)]]*0.26</f>
        <v>157.46639999999999</v>
      </c>
      <c r="L89" s="30">
        <v>605.64</v>
      </c>
    </row>
    <row r="90" spans="1:12" s="1" customFormat="1" ht="20.25" customHeight="1">
      <c r="A90" s="29" t="s">
        <v>141</v>
      </c>
      <c r="B90" s="24">
        <f t="shared" si="5"/>
        <v>43183</v>
      </c>
      <c r="C90" s="24" t="s">
        <v>23</v>
      </c>
      <c r="D90" s="14">
        <f t="shared" si="4"/>
        <v>43183</v>
      </c>
      <c r="E90" s="25">
        <v>2587.33</v>
      </c>
      <c r="F90" s="26">
        <f t="shared" si="6"/>
        <v>672.70579999999995</v>
      </c>
      <c r="G90" s="25">
        <v>3756.3</v>
      </c>
      <c r="H90" s="26">
        <f t="shared" si="7"/>
        <v>976.63800000000003</v>
      </c>
      <c r="I90" s="25">
        <v>486.41</v>
      </c>
      <c r="J90" s="37">
        <f>Table1[[#This Row],[tax of sell per day]]*0.26</f>
        <v>126.46660000000001</v>
      </c>
      <c r="K90" s="37">
        <f>Table1[[#This Row],[Margin per day(PLN)]]*0.26</f>
        <v>177.46559999999999</v>
      </c>
      <c r="L90" s="30">
        <v>682.56</v>
      </c>
    </row>
    <row r="91" spans="1:12" s="1" customFormat="1" ht="20.25" customHeight="1">
      <c r="A91" s="29" t="s">
        <v>142</v>
      </c>
      <c r="B91" s="24">
        <f t="shared" si="5"/>
        <v>43184</v>
      </c>
      <c r="C91" s="24" t="s">
        <v>23</v>
      </c>
      <c r="D91" s="14">
        <f t="shared" si="4"/>
        <v>43184</v>
      </c>
      <c r="E91" s="25">
        <v>949.74</v>
      </c>
      <c r="F91" s="26">
        <f t="shared" si="6"/>
        <v>246.9324</v>
      </c>
      <c r="G91" s="25">
        <v>1397.6</v>
      </c>
      <c r="H91" s="26">
        <f t="shared" si="7"/>
        <v>363.37599999999998</v>
      </c>
      <c r="I91" s="25">
        <v>213.55</v>
      </c>
      <c r="J91" s="37">
        <f>Table1[[#This Row],[tax of sell per day]]*0.26</f>
        <v>55.523000000000003</v>
      </c>
      <c r="K91" s="37">
        <f>Table1[[#This Row],[Margin per day(PLN)]]*0.26</f>
        <v>60.9206</v>
      </c>
      <c r="L91" s="30">
        <v>234.31</v>
      </c>
    </row>
    <row r="92" spans="1:12" s="1" customFormat="1" ht="20.25" customHeight="1">
      <c r="A92" s="29" t="s">
        <v>143</v>
      </c>
      <c r="B92" s="24">
        <f t="shared" si="5"/>
        <v>43185</v>
      </c>
      <c r="C92" s="24" t="s">
        <v>23</v>
      </c>
      <c r="D92" s="14">
        <f t="shared" si="4"/>
        <v>43185</v>
      </c>
      <c r="E92" s="25">
        <v>2129.86</v>
      </c>
      <c r="F92" s="26">
        <f t="shared" si="6"/>
        <v>553.7636</v>
      </c>
      <c r="G92" s="25">
        <v>3030.32</v>
      </c>
      <c r="H92" s="26">
        <f t="shared" si="7"/>
        <v>787.8832000000001</v>
      </c>
      <c r="I92" s="25">
        <v>373.33</v>
      </c>
      <c r="J92" s="37">
        <f>Table1[[#This Row],[tax of sell per day]]*0.26</f>
        <v>97.065799999999996</v>
      </c>
      <c r="K92" s="37">
        <f>Table1[[#This Row],[Margin per day(PLN)]]*0.26</f>
        <v>137.0538</v>
      </c>
      <c r="L92" s="30">
        <v>527.13</v>
      </c>
    </row>
    <row r="93" spans="1:12" s="1" customFormat="1" ht="20.25" customHeight="1">
      <c r="A93" s="29" t="s">
        <v>144</v>
      </c>
      <c r="B93" s="24">
        <f t="shared" si="5"/>
        <v>43186</v>
      </c>
      <c r="C93" s="24" t="s">
        <v>23</v>
      </c>
      <c r="D93" s="14">
        <f t="shared" si="4"/>
        <v>43186</v>
      </c>
      <c r="E93" s="25">
        <v>2439.08</v>
      </c>
      <c r="F93" s="26">
        <f t="shared" si="6"/>
        <v>634.16079999999999</v>
      </c>
      <c r="G93" s="25">
        <v>3507.32</v>
      </c>
      <c r="H93" s="26">
        <f t="shared" si="7"/>
        <v>911.90320000000008</v>
      </c>
      <c r="I93" s="25">
        <v>436.87</v>
      </c>
      <c r="J93" s="37">
        <f>Table1[[#This Row],[tax of sell per day]]*0.26</f>
        <v>113.58620000000001</v>
      </c>
      <c r="K93" s="37">
        <f>Table1[[#This Row],[Margin per day(PLN)]]*0.26</f>
        <v>164.15620000000001</v>
      </c>
      <c r="L93" s="30">
        <v>631.37</v>
      </c>
    </row>
    <row r="94" spans="1:12" s="1" customFormat="1" ht="20.25" customHeight="1">
      <c r="A94" s="29" t="s">
        <v>145</v>
      </c>
      <c r="B94" s="24">
        <f t="shared" si="5"/>
        <v>43187</v>
      </c>
      <c r="C94" s="24" t="s">
        <v>23</v>
      </c>
      <c r="D94" s="14">
        <f t="shared" si="4"/>
        <v>43187</v>
      </c>
      <c r="E94" s="25">
        <v>2505.3000000000002</v>
      </c>
      <c r="F94" s="26">
        <f t="shared" si="6"/>
        <v>651.37800000000004</v>
      </c>
      <c r="G94" s="25">
        <v>3576.26</v>
      </c>
      <c r="H94" s="26">
        <f t="shared" si="7"/>
        <v>929.82760000000007</v>
      </c>
      <c r="I94" s="25">
        <v>449.42</v>
      </c>
      <c r="J94" s="37">
        <f>Table1[[#This Row],[tax of sell per day]]*0.26</f>
        <v>116.84920000000001</v>
      </c>
      <c r="K94" s="37">
        <f>Table1[[#This Row],[Margin per day(PLN)]]*0.26</f>
        <v>161.60040000000001</v>
      </c>
      <c r="L94" s="30">
        <v>621.54</v>
      </c>
    </row>
    <row r="95" spans="1:12" s="1" customFormat="1" ht="20.25" customHeight="1">
      <c r="A95" s="29" t="s">
        <v>146</v>
      </c>
      <c r="B95" s="24">
        <f t="shared" si="5"/>
        <v>43188</v>
      </c>
      <c r="C95" s="24" t="s">
        <v>23</v>
      </c>
      <c r="D95" s="14">
        <f t="shared" si="4"/>
        <v>43188</v>
      </c>
      <c r="E95" s="25">
        <v>3629.22</v>
      </c>
      <c r="F95" s="26">
        <f t="shared" si="6"/>
        <v>943.59719999999993</v>
      </c>
      <c r="G95" s="25">
        <v>5273.42</v>
      </c>
      <c r="H95" s="26">
        <f t="shared" si="7"/>
        <v>1371.0892000000001</v>
      </c>
      <c r="I95" s="25">
        <v>694.12</v>
      </c>
      <c r="J95" s="37">
        <f>Table1[[#This Row],[tax of sell per day]]*0.26</f>
        <v>180.47120000000001</v>
      </c>
      <c r="K95" s="37">
        <f>Table1[[#This Row],[Margin per day(PLN)]]*0.26</f>
        <v>247.02080000000001</v>
      </c>
      <c r="L95" s="30">
        <v>950.08</v>
      </c>
    </row>
    <row r="96" spans="1:12" s="1" customFormat="1" ht="20.25" customHeight="1">
      <c r="A96" s="29" t="s">
        <v>147</v>
      </c>
      <c r="B96" s="24">
        <f t="shared" si="5"/>
        <v>43189</v>
      </c>
      <c r="C96" s="24" t="s">
        <v>23</v>
      </c>
      <c r="D96" s="14">
        <f t="shared" si="4"/>
        <v>43189</v>
      </c>
      <c r="E96" s="25">
        <v>3690.63</v>
      </c>
      <c r="F96" s="26">
        <f t="shared" si="6"/>
        <v>959.56380000000001</v>
      </c>
      <c r="G96" s="25">
        <v>5353.31</v>
      </c>
      <c r="H96" s="26">
        <f t="shared" si="7"/>
        <v>1391.8606000000002</v>
      </c>
      <c r="I96" s="25">
        <v>678.08</v>
      </c>
      <c r="J96" s="37">
        <f>Table1[[#This Row],[tax of sell per day]]*0.26</f>
        <v>176.30080000000001</v>
      </c>
      <c r="K96" s="37">
        <f>Table1[[#This Row],[Margin per day(PLN)]]*0.26</f>
        <v>255.99600000000001</v>
      </c>
      <c r="L96" s="30">
        <v>984.6</v>
      </c>
    </row>
    <row r="97" spans="1:12" s="1" customFormat="1" ht="20.25" customHeight="1">
      <c r="A97" s="29" t="s">
        <v>148</v>
      </c>
      <c r="B97" s="24">
        <f t="shared" si="5"/>
        <v>43190</v>
      </c>
      <c r="C97" s="24" t="s">
        <v>23</v>
      </c>
      <c r="D97" s="14">
        <f t="shared" si="4"/>
        <v>43190</v>
      </c>
      <c r="E97" s="25">
        <v>3769.29</v>
      </c>
      <c r="F97" s="26">
        <f t="shared" si="6"/>
        <v>980.0154</v>
      </c>
      <c r="G97" s="25">
        <v>5340.24</v>
      </c>
      <c r="H97" s="26">
        <f t="shared" si="7"/>
        <v>1388.4623999999999</v>
      </c>
      <c r="I97" s="25">
        <v>673.78</v>
      </c>
      <c r="J97" s="37">
        <f>Table1[[#This Row],[tax of sell per day]]*0.26</f>
        <v>175.18279999999999</v>
      </c>
      <c r="K97" s="37">
        <f>Table1[[#This Row],[Margin per day(PLN)]]*0.26</f>
        <v>233.26419999999999</v>
      </c>
      <c r="L97" s="30">
        <v>897.17</v>
      </c>
    </row>
    <row r="98" spans="1:12" s="1" customFormat="1" ht="20.25" customHeight="1">
      <c r="A98" s="29" t="s">
        <v>149</v>
      </c>
      <c r="B98" s="24">
        <f t="shared" si="5"/>
        <v>43193</v>
      </c>
      <c r="C98" s="24" t="s">
        <v>23</v>
      </c>
      <c r="D98" s="14">
        <f t="shared" si="4"/>
        <v>43193</v>
      </c>
      <c r="E98" s="25">
        <v>2123.69</v>
      </c>
      <c r="F98" s="26">
        <f t="shared" si="6"/>
        <v>552.15940000000001</v>
      </c>
      <c r="G98" s="25">
        <v>2968.66</v>
      </c>
      <c r="H98" s="26">
        <f t="shared" si="7"/>
        <v>771.85159999999996</v>
      </c>
      <c r="I98" s="25">
        <v>424.76</v>
      </c>
      <c r="J98" s="37">
        <f>Table1[[#This Row],[tax of sell per day]]*0.26</f>
        <v>110.4376</v>
      </c>
      <c r="K98" s="37">
        <f>Table1[[#This Row],[Margin per day(PLN)]]*0.26</f>
        <v>109.2546</v>
      </c>
      <c r="L98" s="30">
        <v>420.21</v>
      </c>
    </row>
    <row r="99" spans="1:12" s="1" customFormat="1" ht="20.25" customHeight="1">
      <c r="A99" s="29" t="s">
        <v>150</v>
      </c>
      <c r="B99" s="24">
        <f t="shared" si="5"/>
        <v>43194</v>
      </c>
      <c r="C99" s="24" t="s">
        <v>23</v>
      </c>
      <c r="D99" s="14">
        <f t="shared" si="4"/>
        <v>43194</v>
      </c>
      <c r="E99" s="25">
        <v>2011.55</v>
      </c>
      <c r="F99" s="26">
        <f t="shared" si="6"/>
        <v>523.00300000000004</v>
      </c>
      <c r="G99" s="25">
        <v>2909.58</v>
      </c>
      <c r="H99" s="26">
        <f t="shared" si="7"/>
        <v>756.49080000000004</v>
      </c>
      <c r="I99" s="25">
        <v>400.87</v>
      </c>
      <c r="J99" s="37">
        <f>Table1[[#This Row],[tax of sell per day]]*0.26</f>
        <v>104.22620000000001</v>
      </c>
      <c r="K99" s="37">
        <f>Table1[[#This Row],[Margin per day(PLN)]]*0.26</f>
        <v>129.26160000000002</v>
      </c>
      <c r="L99" s="30">
        <v>497.16</v>
      </c>
    </row>
    <row r="100" spans="1:12" s="1" customFormat="1" ht="20.25" customHeight="1">
      <c r="A100" s="29" t="s">
        <v>151</v>
      </c>
      <c r="B100" s="24">
        <f t="shared" si="5"/>
        <v>43195</v>
      </c>
      <c r="C100" s="24" t="s">
        <v>23</v>
      </c>
      <c r="D100" s="14">
        <f t="shared" si="4"/>
        <v>43195</v>
      </c>
      <c r="E100" s="25">
        <v>1968.16</v>
      </c>
      <c r="F100" s="26">
        <f t="shared" si="6"/>
        <v>511.72160000000002</v>
      </c>
      <c r="G100" s="25">
        <v>2736.23</v>
      </c>
      <c r="H100" s="26">
        <f t="shared" si="7"/>
        <v>711.41980000000001</v>
      </c>
      <c r="I100" s="25">
        <v>356.65</v>
      </c>
      <c r="J100" s="37">
        <f>Table1[[#This Row],[tax of sell per day]]*0.26</f>
        <v>92.728999999999999</v>
      </c>
      <c r="K100" s="37">
        <f>Table1[[#This Row],[Margin per day(PLN)]]*0.26</f>
        <v>106.9692</v>
      </c>
      <c r="L100" s="30">
        <v>411.42</v>
      </c>
    </row>
    <row r="101" spans="1:12" s="1" customFormat="1" ht="20.25" customHeight="1">
      <c r="A101" s="29" t="s">
        <v>152</v>
      </c>
      <c r="B101" s="24">
        <f t="shared" si="5"/>
        <v>43196</v>
      </c>
      <c r="C101" s="24" t="s">
        <v>23</v>
      </c>
      <c r="D101" s="14">
        <f t="shared" si="4"/>
        <v>43196</v>
      </c>
      <c r="E101" s="25">
        <v>2183.61</v>
      </c>
      <c r="F101" s="26">
        <f t="shared" si="6"/>
        <v>567.73860000000002</v>
      </c>
      <c r="G101" s="25">
        <v>3116.66</v>
      </c>
      <c r="H101" s="26">
        <f t="shared" si="7"/>
        <v>810.33159999999998</v>
      </c>
      <c r="I101" s="25">
        <v>423.58</v>
      </c>
      <c r="J101" s="37">
        <f>Table1[[#This Row],[tax of sell per day]]*0.26</f>
        <v>110.13079999999999</v>
      </c>
      <c r="K101" s="37">
        <f>Table1[[#This Row],[Margin per day(PLN)]]*0.26</f>
        <v>132.46220000000002</v>
      </c>
      <c r="L101" s="30">
        <v>509.47</v>
      </c>
    </row>
    <row r="102" spans="1:12" s="1" customFormat="1" ht="20.25" customHeight="1">
      <c r="A102" s="29" t="s">
        <v>153</v>
      </c>
      <c r="B102" s="24">
        <f t="shared" si="5"/>
        <v>43197</v>
      </c>
      <c r="C102" s="24" t="s">
        <v>23</v>
      </c>
      <c r="D102" s="14">
        <f t="shared" si="4"/>
        <v>43197</v>
      </c>
      <c r="E102" s="25">
        <v>2677.37</v>
      </c>
      <c r="F102" s="26">
        <f t="shared" si="6"/>
        <v>696.11620000000005</v>
      </c>
      <c r="G102" s="25">
        <v>3834.9</v>
      </c>
      <c r="H102" s="26">
        <f t="shared" si="7"/>
        <v>997.07400000000007</v>
      </c>
      <c r="I102" s="25">
        <v>467.35</v>
      </c>
      <c r="J102" s="37">
        <f>Table1[[#This Row],[tax of sell per day]]*0.26</f>
        <v>121.51100000000001</v>
      </c>
      <c r="K102" s="37">
        <f>Table1[[#This Row],[Margin per day(PLN)]]*0.26</f>
        <v>179.4468</v>
      </c>
      <c r="L102" s="30">
        <v>690.18</v>
      </c>
    </row>
    <row r="103" spans="1:12" s="1" customFormat="1" ht="20.25" customHeight="1">
      <c r="A103" s="29" t="s">
        <v>154</v>
      </c>
      <c r="B103" s="24">
        <f t="shared" si="5"/>
        <v>43198</v>
      </c>
      <c r="C103" s="45" t="s">
        <v>24</v>
      </c>
      <c r="D103" s="14">
        <f t="shared" si="4"/>
        <v>43198</v>
      </c>
      <c r="E103" s="25">
        <v>1722.98</v>
      </c>
      <c r="F103" s="26">
        <f t="shared" si="6"/>
        <v>447.97480000000002</v>
      </c>
      <c r="G103" s="25">
        <v>2540.19</v>
      </c>
      <c r="H103" s="26">
        <f t="shared" si="7"/>
        <v>660.44940000000008</v>
      </c>
      <c r="I103" s="25">
        <v>380.46</v>
      </c>
      <c r="J103" s="37">
        <f>Table1[[#This Row],[tax of sell per day]]*0.26</f>
        <v>98.919600000000003</v>
      </c>
      <c r="K103" s="37">
        <f>Table1[[#This Row],[Margin per day(PLN)]]*0.26</f>
        <v>113.55500000000001</v>
      </c>
      <c r="L103" s="30">
        <v>436.75</v>
      </c>
    </row>
    <row r="104" spans="1:12" s="1" customFormat="1" ht="20.25" customHeight="1">
      <c r="A104" s="29" t="s">
        <v>155</v>
      </c>
      <c r="B104" s="24">
        <f t="shared" si="5"/>
        <v>43199</v>
      </c>
      <c r="C104" s="24" t="s">
        <v>23</v>
      </c>
      <c r="D104" s="14">
        <f t="shared" si="4"/>
        <v>43199</v>
      </c>
      <c r="E104" s="25">
        <v>2055.83</v>
      </c>
      <c r="F104" s="26">
        <f t="shared" si="6"/>
        <v>534.51580000000001</v>
      </c>
      <c r="G104" s="25">
        <v>2957.19</v>
      </c>
      <c r="H104" s="26">
        <f t="shared" si="7"/>
        <v>768.86940000000004</v>
      </c>
      <c r="I104" s="25">
        <v>373.24</v>
      </c>
      <c r="J104" s="37">
        <f>Table1[[#This Row],[tax of sell per day]]*0.26</f>
        <v>97.042400000000001</v>
      </c>
      <c r="K104" s="37">
        <f>Table1[[#This Row],[Margin per day(PLN)]]*0.26</f>
        <v>137.31120000000001</v>
      </c>
      <c r="L104" s="30">
        <v>528.12</v>
      </c>
    </row>
    <row r="105" spans="1:12" s="1" customFormat="1" ht="20.25" customHeight="1">
      <c r="A105" s="29" t="s">
        <v>156</v>
      </c>
      <c r="B105" s="24">
        <f t="shared" si="5"/>
        <v>43200</v>
      </c>
      <c r="C105" s="24" t="s">
        <v>23</v>
      </c>
      <c r="D105" s="14">
        <f t="shared" si="4"/>
        <v>43200</v>
      </c>
      <c r="E105" s="25">
        <v>2283.48</v>
      </c>
      <c r="F105" s="26">
        <f t="shared" si="6"/>
        <v>593.70479999999998</v>
      </c>
      <c r="G105" s="25">
        <v>3274.03</v>
      </c>
      <c r="H105" s="26">
        <f t="shared" si="7"/>
        <v>851.2478000000001</v>
      </c>
      <c r="I105" s="25">
        <v>432.55</v>
      </c>
      <c r="J105" s="37">
        <f>Table1[[#This Row],[tax of sell per day]]*0.26</f>
        <v>112.46300000000001</v>
      </c>
      <c r="K105" s="37">
        <f>Table1[[#This Row],[Margin per day(PLN)]]*0.26</f>
        <v>145.08000000000001</v>
      </c>
      <c r="L105" s="30">
        <v>558</v>
      </c>
    </row>
    <row r="106" spans="1:12" s="1" customFormat="1" ht="20.25" customHeight="1">
      <c r="A106" s="29" t="s">
        <v>157</v>
      </c>
      <c r="B106" s="24">
        <f t="shared" si="5"/>
        <v>43201</v>
      </c>
      <c r="C106" s="24" t="s">
        <v>23</v>
      </c>
      <c r="D106" s="14">
        <f t="shared" si="4"/>
        <v>43201</v>
      </c>
      <c r="E106" s="25">
        <v>2032.95</v>
      </c>
      <c r="F106" s="26">
        <f t="shared" si="6"/>
        <v>528.56700000000001</v>
      </c>
      <c r="G106" s="25">
        <v>2950.7</v>
      </c>
      <c r="H106" s="26">
        <f t="shared" si="7"/>
        <v>767.18200000000002</v>
      </c>
      <c r="I106" s="25">
        <v>393.85</v>
      </c>
      <c r="J106" s="37">
        <f>Table1[[#This Row],[tax of sell per day]]*0.26</f>
        <v>102.40100000000001</v>
      </c>
      <c r="K106" s="37">
        <f>Table1[[#This Row],[Margin per day(PLN)]]*0.26</f>
        <v>136.214</v>
      </c>
      <c r="L106" s="30">
        <v>523.9</v>
      </c>
    </row>
    <row r="107" spans="1:12" s="1" customFormat="1" ht="20.25" customHeight="1">
      <c r="A107" s="29" t="s">
        <v>158</v>
      </c>
      <c r="B107" s="24">
        <f t="shared" si="5"/>
        <v>43202</v>
      </c>
      <c r="C107" s="24" t="s">
        <v>23</v>
      </c>
      <c r="D107" s="14">
        <f t="shared" si="4"/>
        <v>43202</v>
      </c>
      <c r="E107" s="25">
        <v>2169.3200000000002</v>
      </c>
      <c r="F107" s="26">
        <f t="shared" si="6"/>
        <v>564.02320000000009</v>
      </c>
      <c r="G107" s="25">
        <v>3141.08</v>
      </c>
      <c r="H107" s="26">
        <f t="shared" si="7"/>
        <v>816.68079999999998</v>
      </c>
      <c r="I107" s="25">
        <v>401.66</v>
      </c>
      <c r="J107" s="37">
        <f>Table1[[#This Row],[tax of sell per day]]*0.26</f>
        <v>104.4316</v>
      </c>
      <c r="K107" s="37">
        <f>Table1[[#This Row],[Margin per day(PLN)]]*0.26</f>
        <v>148.226</v>
      </c>
      <c r="L107" s="30">
        <v>570.1</v>
      </c>
    </row>
    <row r="108" spans="1:12" s="1" customFormat="1" ht="20.25" customHeight="1">
      <c r="A108" s="29" t="s">
        <v>159</v>
      </c>
      <c r="B108" s="24">
        <f t="shared" si="5"/>
        <v>43203</v>
      </c>
      <c r="C108" s="24" t="s">
        <v>23</v>
      </c>
      <c r="D108" s="14">
        <f t="shared" si="4"/>
        <v>43203</v>
      </c>
      <c r="E108" s="25">
        <v>2550.92</v>
      </c>
      <c r="F108" s="26">
        <f t="shared" si="6"/>
        <v>663.2392000000001</v>
      </c>
      <c r="G108" s="25">
        <v>3711.75</v>
      </c>
      <c r="H108" s="26">
        <f t="shared" si="7"/>
        <v>965.05500000000006</v>
      </c>
      <c r="I108" s="25">
        <v>488.61</v>
      </c>
      <c r="J108" s="37">
        <f>Table1[[#This Row],[tax of sell per day]]*0.26</f>
        <v>127.0386</v>
      </c>
      <c r="K108" s="37">
        <f>Table1[[#This Row],[Margin per day(PLN)]]*0.26</f>
        <v>174.77720000000002</v>
      </c>
      <c r="L108" s="30">
        <v>672.22</v>
      </c>
    </row>
    <row r="109" spans="1:12" s="1" customFormat="1" ht="20.25" customHeight="1">
      <c r="A109" s="29" t="s">
        <v>160</v>
      </c>
      <c r="B109" s="24">
        <f t="shared" si="5"/>
        <v>43204</v>
      </c>
      <c r="C109" s="24" t="s">
        <v>23</v>
      </c>
      <c r="D109" s="14">
        <f t="shared" si="4"/>
        <v>43204</v>
      </c>
      <c r="E109" s="25">
        <v>2833.32</v>
      </c>
      <c r="F109" s="26">
        <f t="shared" si="6"/>
        <v>736.66320000000007</v>
      </c>
      <c r="G109" s="25">
        <v>4035.74</v>
      </c>
      <c r="H109" s="26">
        <f t="shared" si="7"/>
        <v>1049.2924</v>
      </c>
      <c r="I109" s="25">
        <v>494.99</v>
      </c>
      <c r="J109" s="37">
        <f>Table1[[#This Row],[tax of sell per day]]*0.26</f>
        <v>128.69740000000002</v>
      </c>
      <c r="K109" s="37">
        <f>Table1[[#This Row],[Margin per day(PLN)]]*0.26</f>
        <v>183.93179999999998</v>
      </c>
      <c r="L109" s="30">
        <v>707.43</v>
      </c>
    </row>
    <row r="110" spans="1:12" s="1" customFormat="1" ht="20.25" customHeight="1">
      <c r="A110" s="29" t="s">
        <v>161</v>
      </c>
      <c r="B110" s="24">
        <f t="shared" si="5"/>
        <v>43205</v>
      </c>
      <c r="C110" s="45" t="s">
        <v>24</v>
      </c>
      <c r="D110" s="14">
        <f t="shared" si="4"/>
        <v>43205</v>
      </c>
      <c r="E110" s="25">
        <v>1961</v>
      </c>
      <c r="F110" s="26">
        <f t="shared" si="6"/>
        <v>509.86</v>
      </c>
      <c r="G110" s="25">
        <v>2891.27</v>
      </c>
      <c r="H110" s="26">
        <f t="shared" si="7"/>
        <v>751.73019999999997</v>
      </c>
      <c r="I110" s="25">
        <v>394.3</v>
      </c>
      <c r="J110" s="37">
        <f>Table1[[#This Row],[tax of sell per day]]*0.26</f>
        <v>102.518</v>
      </c>
      <c r="K110" s="37">
        <f>Table1[[#This Row],[Margin per day(PLN)]]*0.26</f>
        <v>139.35220000000001</v>
      </c>
      <c r="L110" s="30">
        <v>535.97</v>
      </c>
    </row>
    <row r="111" spans="1:12" s="1" customFormat="1" ht="20.25" customHeight="1">
      <c r="A111" s="29" t="s">
        <v>162</v>
      </c>
      <c r="B111" s="24">
        <f t="shared" si="5"/>
        <v>43206</v>
      </c>
      <c r="C111" s="24" t="s">
        <v>23</v>
      </c>
      <c r="D111" s="14">
        <f t="shared" si="4"/>
        <v>43206</v>
      </c>
      <c r="E111" s="25">
        <v>2197.41</v>
      </c>
      <c r="F111" s="26">
        <f t="shared" si="6"/>
        <v>571.32659999999998</v>
      </c>
      <c r="G111" s="25">
        <v>3179.02</v>
      </c>
      <c r="H111" s="26">
        <f t="shared" si="7"/>
        <v>826.54520000000002</v>
      </c>
      <c r="I111" s="25">
        <v>405.11</v>
      </c>
      <c r="J111" s="37">
        <f>Table1[[#This Row],[tax of sell per day]]*0.26</f>
        <v>105.32860000000001</v>
      </c>
      <c r="K111" s="37">
        <f>Table1[[#This Row],[Margin per day(PLN)]]*0.26</f>
        <v>149.89000000000001</v>
      </c>
      <c r="L111" s="30">
        <v>576.5</v>
      </c>
    </row>
    <row r="112" spans="1:12" s="1" customFormat="1" ht="20.25" customHeight="1">
      <c r="A112" s="29" t="s">
        <v>163</v>
      </c>
      <c r="B112" s="24">
        <f t="shared" si="5"/>
        <v>43207</v>
      </c>
      <c r="C112" s="24" t="s">
        <v>23</v>
      </c>
      <c r="D112" s="14">
        <f t="shared" si="4"/>
        <v>43207</v>
      </c>
      <c r="E112" s="25">
        <v>1997.59</v>
      </c>
      <c r="F112" s="26">
        <f t="shared" si="6"/>
        <v>519.37339999999995</v>
      </c>
      <c r="G112" s="25">
        <v>2881.29</v>
      </c>
      <c r="H112" s="26">
        <f t="shared" si="7"/>
        <v>749.1354</v>
      </c>
      <c r="I112" s="25">
        <v>389.67</v>
      </c>
      <c r="J112" s="37">
        <f>Table1[[#This Row],[tax of sell per day]]*0.26</f>
        <v>101.31420000000001</v>
      </c>
      <c r="K112" s="37">
        <f>Table1[[#This Row],[Margin per day(PLN)]]*0.26</f>
        <v>128.4478</v>
      </c>
      <c r="L112" s="30">
        <v>494.03</v>
      </c>
    </row>
    <row r="113" spans="1:12" s="1" customFormat="1" ht="20.25" customHeight="1">
      <c r="A113" s="29" t="s">
        <v>164</v>
      </c>
      <c r="B113" s="24">
        <f t="shared" si="5"/>
        <v>43208</v>
      </c>
      <c r="C113" s="24" t="s">
        <v>23</v>
      </c>
      <c r="D113" s="14">
        <f t="shared" si="4"/>
        <v>43208</v>
      </c>
      <c r="E113" s="25">
        <v>2286.7199999999998</v>
      </c>
      <c r="F113" s="26">
        <f t="shared" si="6"/>
        <v>594.54719999999998</v>
      </c>
      <c r="G113" s="25">
        <v>3311.25</v>
      </c>
      <c r="H113" s="26">
        <f t="shared" si="7"/>
        <v>860.92500000000007</v>
      </c>
      <c r="I113" s="25">
        <v>445.38</v>
      </c>
      <c r="J113" s="37">
        <f>Table1[[#This Row],[tax of sell per day]]*0.26</f>
        <v>115.7988</v>
      </c>
      <c r="K113" s="37">
        <f>Table1[[#This Row],[Margin per day(PLN)]]*0.26</f>
        <v>150.57900000000001</v>
      </c>
      <c r="L113" s="30">
        <v>579.15</v>
      </c>
    </row>
    <row r="114" spans="1:12" s="1" customFormat="1" ht="20.25" customHeight="1">
      <c r="A114" s="29" t="s">
        <v>165</v>
      </c>
      <c r="B114" s="24">
        <f t="shared" si="5"/>
        <v>43209</v>
      </c>
      <c r="C114" s="24" t="s">
        <v>23</v>
      </c>
      <c r="D114" s="14">
        <f t="shared" si="4"/>
        <v>43209</v>
      </c>
      <c r="E114" s="25">
        <v>2075.3000000000002</v>
      </c>
      <c r="F114" s="26">
        <f t="shared" si="6"/>
        <v>539.57800000000009</v>
      </c>
      <c r="G114" s="25">
        <v>3017.22</v>
      </c>
      <c r="H114" s="26">
        <f t="shared" si="7"/>
        <v>784.47719999999993</v>
      </c>
      <c r="I114" s="25">
        <v>394.3</v>
      </c>
      <c r="J114" s="37">
        <f>Table1[[#This Row],[tax of sell per day]]*0.26</f>
        <v>102.518</v>
      </c>
      <c r="K114" s="37">
        <f>Table1[[#This Row],[Margin per day(PLN)]]*0.26</f>
        <v>142.38120000000001</v>
      </c>
      <c r="L114" s="30">
        <v>547.62</v>
      </c>
    </row>
    <row r="115" spans="1:12" s="1" customFormat="1" ht="20.25" customHeight="1">
      <c r="A115" s="29" t="s">
        <v>166</v>
      </c>
      <c r="B115" s="24">
        <f t="shared" si="5"/>
        <v>43210</v>
      </c>
      <c r="C115" s="24" t="s">
        <v>23</v>
      </c>
      <c r="D115" s="14">
        <f t="shared" si="4"/>
        <v>43210</v>
      </c>
      <c r="E115" s="25">
        <v>2715.7</v>
      </c>
      <c r="F115" s="26">
        <f t="shared" si="6"/>
        <v>706.08199999999999</v>
      </c>
      <c r="G115" s="25">
        <v>3970.38</v>
      </c>
      <c r="H115" s="26">
        <f t="shared" si="7"/>
        <v>1032.2988</v>
      </c>
      <c r="I115" s="25">
        <v>535.44000000000005</v>
      </c>
      <c r="J115" s="37">
        <f>Table1[[#This Row],[tax of sell per day]]*0.26</f>
        <v>139.21440000000001</v>
      </c>
      <c r="K115" s="37">
        <f>Table1[[#This Row],[Margin per day(PLN)]]*0.26</f>
        <v>187.00240000000002</v>
      </c>
      <c r="L115" s="30">
        <v>719.24</v>
      </c>
    </row>
    <row r="116" spans="1:12" s="1" customFormat="1" ht="20.25" customHeight="1">
      <c r="A116" s="29" t="s">
        <v>167</v>
      </c>
      <c r="B116" s="24">
        <f t="shared" si="5"/>
        <v>43211</v>
      </c>
      <c r="C116" s="24" t="s">
        <v>23</v>
      </c>
      <c r="D116" s="14">
        <f t="shared" si="4"/>
        <v>43211</v>
      </c>
      <c r="E116" s="25">
        <v>3363.06</v>
      </c>
      <c r="F116" s="26">
        <f t="shared" si="6"/>
        <v>874.39560000000006</v>
      </c>
      <c r="G116" s="25">
        <v>4816.6499999999996</v>
      </c>
      <c r="H116" s="26">
        <f t="shared" si="7"/>
        <v>1252.329</v>
      </c>
      <c r="I116" s="25">
        <v>642.36</v>
      </c>
      <c r="J116" s="37">
        <f>Table1[[#This Row],[tax of sell per day]]*0.26</f>
        <v>167.0136</v>
      </c>
      <c r="K116" s="37">
        <f>Table1[[#This Row],[Margin per day(PLN)]]*0.26</f>
        <v>210.91980000000001</v>
      </c>
      <c r="L116" s="30">
        <v>811.23</v>
      </c>
    </row>
    <row r="117" spans="1:12" s="1" customFormat="1" ht="20.25" customHeight="1">
      <c r="A117" s="29" t="s">
        <v>168</v>
      </c>
      <c r="B117" s="24">
        <f t="shared" si="5"/>
        <v>43212</v>
      </c>
      <c r="C117" s="45" t="s">
        <v>24</v>
      </c>
      <c r="D117" s="14">
        <f t="shared" si="4"/>
        <v>43212</v>
      </c>
      <c r="E117" s="25">
        <v>1992.81</v>
      </c>
      <c r="F117" s="26">
        <f t="shared" si="6"/>
        <v>518.13059999999996</v>
      </c>
      <c r="G117" s="25">
        <v>2994.49</v>
      </c>
      <c r="H117" s="26">
        <f t="shared" si="7"/>
        <v>778.56740000000002</v>
      </c>
      <c r="I117" s="25">
        <v>446.6</v>
      </c>
      <c r="J117" s="37">
        <f>Table1[[#This Row],[tax of sell per day]]*0.26</f>
        <v>116.11600000000001</v>
      </c>
      <c r="K117" s="37">
        <f>Table1[[#This Row],[Margin per day(PLN)]]*0.26</f>
        <v>144.32080000000002</v>
      </c>
      <c r="L117" s="30">
        <v>555.08000000000004</v>
      </c>
    </row>
    <row r="118" spans="1:12" s="1" customFormat="1" ht="20.25" customHeight="1">
      <c r="A118" s="29" t="s">
        <v>169</v>
      </c>
      <c r="B118" s="24">
        <f t="shared" si="5"/>
        <v>43213</v>
      </c>
      <c r="C118" s="24" t="s">
        <v>23</v>
      </c>
      <c r="D118" s="14">
        <f t="shared" si="4"/>
        <v>43213</v>
      </c>
      <c r="E118" s="25">
        <v>2289.79</v>
      </c>
      <c r="F118" s="26">
        <f t="shared" si="6"/>
        <v>595.34540000000004</v>
      </c>
      <c r="G118" s="25">
        <v>3235.58</v>
      </c>
      <c r="H118" s="26">
        <f t="shared" si="7"/>
        <v>841.25080000000003</v>
      </c>
      <c r="I118" s="25">
        <v>415.31</v>
      </c>
      <c r="J118" s="37">
        <f>Table1[[#This Row],[tax of sell per day]]*0.26</f>
        <v>107.98060000000001</v>
      </c>
      <c r="K118" s="37">
        <f>Table1[[#This Row],[Margin per day(PLN)]]*0.26</f>
        <v>137.9248</v>
      </c>
      <c r="L118" s="30">
        <v>530.48</v>
      </c>
    </row>
    <row r="119" spans="1:12" s="1" customFormat="1" ht="20.25" customHeight="1">
      <c r="A119" s="29" t="s">
        <v>170</v>
      </c>
      <c r="B119" s="24">
        <f t="shared" si="5"/>
        <v>43214</v>
      </c>
      <c r="C119" s="24" t="s">
        <v>23</v>
      </c>
      <c r="D119" s="14">
        <f t="shared" si="4"/>
        <v>43214</v>
      </c>
      <c r="E119" s="25">
        <v>2068.6799999999998</v>
      </c>
      <c r="F119" s="26">
        <f t="shared" si="6"/>
        <v>537.85680000000002</v>
      </c>
      <c r="G119" s="25">
        <v>2937.94</v>
      </c>
      <c r="H119" s="26">
        <f t="shared" si="7"/>
        <v>763.86440000000005</v>
      </c>
      <c r="I119" s="25">
        <v>397.76</v>
      </c>
      <c r="J119" s="37">
        <f>Table1[[#This Row],[tax of sell per day]]*0.26</f>
        <v>103.41760000000001</v>
      </c>
      <c r="K119" s="37">
        <f>Table1[[#This Row],[Margin per day(PLN)]]*0.26</f>
        <v>122.59</v>
      </c>
      <c r="L119" s="30">
        <v>471.5</v>
      </c>
    </row>
    <row r="120" spans="1:12" s="1" customFormat="1" ht="20.25" customHeight="1">
      <c r="A120" s="29" t="s">
        <v>171</v>
      </c>
      <c r="B120" s="24">
        <f t="shared" si="5"/>
        <v>43215</v>
      </c>
      <c r="C120" s="24" t="s">
        <v>23</v>
      </c>
      <c r="D120" s="14">
        <f t="shared" si="4"/>
        <v>43215</v>
      </c>
      <c r="E120" s="25">
        <v>2115.0500000000002</v>
      </c>
      <c r="F120" s="26">
        <f t="shared" si="6"/>
        <v>549.91300000000001</v>
      </c>
      <c r="G120" s="25">
        <v>2994.38</v>
      </c>
      <c r="H120" s="26">
        <f t="shared" si="7"/>
        <v>778.53880000000004</v>
      </c>
      <c r="I120" s="25">
        <v>393.94</v>
      </c>
      <c r="J120" s="37">
        <f>Table1[[#This Row],[tax of sell per day]]*0.26</f>
        <v>102.42440000000001</v>
      </c>
      <c r="K120" s="37">
        <f>Table1[[#This Row],[Margin per day(PLN)]]*0.26</f>
        <v>126.20140000000001</v>
      </c>
      <c r="L120" s="30">
        <v>485.39</v>
      </c>
    </row>
    <row r="121" spans="1:12" s="1" customFormat="1" ht="20.25" customHeight="1">
      <c r="A121" s="29" t="s">
        <v>172</v>
      </c>
      <c r="B121" s="24">
        <f t="shared" si="5"/>
        <v>43216</v>
      </c>
      <c r="C121" s="24" t="s">
        <v>23</v>
      </c>
      <c r="D121" s="14">
        <f t="shared" si="4"/>
        <v>43216</v>
      </c>
      <c r="E121" s="25">
        <v>3767.15</v>
      </c>
      <c r="F121" s="26">
        <f t="shared" si="6"/>
        <v>979.45900000000006</v>
      </c>
      <c r="G121" s="25">
        <v>5400.46</v>
      </c>
      <c r="H121" s="26">
        <f t="shared" si="7"/>
        <v>1404.1196</v>
      </c>
      <c r="I121" s="25">
        <v>685.2</v>
      </c>
      <c r="J121" s="37">
        <f>Table1[[#This Row],[tax of sell per day]]*0.26</f>
        <v>178.15200000000002</v>
      </c>
      <c r="K121" s="37">
        <f>Table1[[#This Row],[Margin per day(PLN)]]*0.26</f>
        <v>246.5086</v>
      </c>
      <c r="L121" s="30">
        <v>948.11</v>
      </c>
    </row>
    <row r="122" spans="1:12" s="1" customFormat="1" ht="20.25" customHeight="1">
      <c r="A122" s="29" t="s">
        <v>173</v>
      </c>
      <c r="B122" s="24">
        <f t="shared" si="5"/>
        <v>43217</v>
      </c>
      <c r="C122" s="24" t="s">
        <v>23</v>
      </c>
      <c r="D122" s="14">
        <f t="shared" si="4"/>
        <v>43217</v>
      </c>
      <c r="E122" s="25">
        <v>2672.15</v>
      </c>
      <c r="F122" s="26">
        <f t="shared" si="6"/>
        <v>694.75900000000001</v>
      </c>
      <c r="G122" s="25">
        <v>3787.22</v>
      </c>
      <c r="H122" s="26">
        <f t="shared" si="7"/>
        <v>984.67719999999997</v>
      </c>
      <c r="I122" s="25">
        <v>476.32</v>
      </c>
      <c r="J122" s="37">
        <f>Table1[[#This Row],[tax of sell per day]]*0.26</f>
        <v>123.8432</v>
      </c>
      <c r="K122" s="37">
        <f>Table1[[#This Row],[Margin per day(PLN)]]*0.26</f>
        <v>166.07500000000002</v>
      </c>
      <c r="L122" s="30">
        <v>638.75</v>
      </c>
    </row>
    <row r="123" spans="1:12" s="1" customFormat="1" ht="20.25" customHeight="1">
      <c r="A123" s="29" t="s">
        <v>174</v>
      </c>
      <c r="B123" s="24">
        <f t="shared" si="5"/>
        <v>43218</v>
      </c>
      <c r="C123" s="24" t="s">
        <v>23</v>
      </c>
      <c r="D123" s="14">
        <f t="shared" si="4"/>
        <v>43218</v>
      </c>
      <c r="E123" s="25">
        <v>3235.62</v>
      </c>
      <c r="F123" s="26">
        <f t="shared" si="6"/>
        <v>841.26120000000003</v>
      </c>
      <c r="G123" s="25">
        <v>4628.8500000000004</v>
      </c>
      <c r="H123" s="26">
        <f t="shared" si="7"/>
        <v>1203.5010000000002</v>
      </c>
      <c r="I123" s="25">
        <v>557.39</v>
      </c>
      <c r="J123" s="37">
        <f>Table1[[#This Row],[tax of sell per day]]*0.26</f>
        <v>144.92140000000001</v>
      </c>
      <c r="K123" s="37">
        <f>Table1[[#This Row],[Margin per day(PLN)]]*0.26</f>
        <v>217.31840000000003</v>
      </c>
      <c r="L123" s="30">
        <v>835.84</v>
      </c>
    </row>
    <row r="124" spans="1:12" s="1" customFormat="1" ht="20.25" customHeight="1">
      <c r="A124" s="29" t="s">
        <v>175</v>
      </c>
      <c r="B124" s="24">
        <f t="shared" si="5"/>
        <v>43219</v>
      </c>
      <c r="C124" s="24" t="s">
        <v>23</v>
      </c>
      <c r="D124" s="14">
        <f t="shared" si="4"/>
        <v>43219</v>
      </c>
      <c r="E124" s="25">
        <v>1496.1</v>
      </c>
      <c r="F124" s="26">
        <f t="shared" si="6"/>
        <v>388.98599999999999</v>
      </c>
      <c r="G124" s="25">
        <v>2176.83</v>
      </c>
      <c r="H124" s="26">
        <f t="shared" si="7"/>
        <v>565.97580000000005</v>
      </c>
      <c r="I124" s="25">
        <v>325.45999999999998</v>
      </c>
      <c r="J124" s="37">
        <f>Table1[[#This Row],[tax of sell per day]]*0.26</f>
        <v>84.619599999999991</v>
      </c>
      <c r="K124" s="37">
        <f>Table1[[#This Row],[Margin per day(PLN)]]*0.26</f>
        <v>92.370199999999997</v>
      </c>
      <c r="L124" s="30">
        <v>355.27</v>
      </c>
    </row>
    <row r="125" spans="1:12" s="1" customFormat="1" ht="20.25" customHeight="1">
      <c r="A125" s="29" t="s">
        <v>176</v>
      </c>
      <c r="B125" s="24">
        <f t="shared" si="5"/>
        <v>43220</v>
      </c>
      <c r="C125" s="24" t="s">
        <v>23</v>
      </c>
      <c r="D125" s="14">
        <f t="shared" si="4"/>
        <v>43220</v>
      </c>
      <c r="E125" s="25">
        <v>3366.93</v>
      </c>
      <c r="F125" s="26">
        <f t="shared" si="6"/>
        <v>875.40179999999998</v>
      </c>
      <c r="G125" s="25">
        <v>4780.18</v>
      </c>
      <c r="H125" s="26">
        <f t="shared" si="7"/>
        <v>1242.8468</v>
      </c>
      <c r="I125" s="25">
        <v>571.15</v>
      </c>
      <c r="J125" s="37">
        <f>Table1[[#This Row],[tax of sell per day]]*0.26</f>
        <v>148.499</v>
      </c>
      <c r="K125" s="37">
        <f>Table1[[#This Row],[Margin per day(PLN)]]*0.26</f>
        <v>218.94600000000003</v>
      </c>
      <c r="L125" s="30">
        <v>842.1</v>
      </c>
    </row>
    <row r="126" spans="1:12" s="1" customFormat="1" ht="20.25" customHeight="1">
      <c r="A126" s="29" t="s">
        <v>177</v>
      </c>
      <c r="B126" s="24">
        <f t="shared" si="5"/>
        <v>43221</v>
      </c>
      <c r="C126" s="45" t="s">
        <v>24</v>
      </c>
      <c r="D126" s="14">
        <f t="shared" si="4"/>
        <v>43221</v>
      </c>
      <c r="E126" s="25">
        <v>2316.85</v>
      </c>
      <c r="F126" s="26">
        <f t="shared" si="6"/>
        <v>602.38099999999997</v>
      </c>
      <c r="G126" s="25">
        <v>3406.41</v>
      </c>
      <c r="H126" s="26">
        <f t="shared" si="7"/>
        <v>885.66660000000002</v>
      </c>
      <c r="I126" s="25">
        <v>504.35</v>
      </c>
      <c r="J126" s="37">
        <f>Table1[[#This Row],[tax of sell per day]]*0.26</f>
        <v>131.131</v>
      </c>
      <c r="K126" s="37">
        <f>Table1[[#This Row],[Margin per day(PLN)]]*0.26</f>
        <v>152.15460000000002</v>
      </c>
      <c r="L126" s="30">
        <v>585.21</v>
      </c>
    </row>
    <row r="127" spans="1:12" s="1" customFormat="1" ht="20.25" customHeight="1">
      <c r="A127" s="29" t="s">
        <v>178</v>
      </c>
      <c r="B127" s="24">
        <f t="shared" si="5"/>
        <v>43222</v>
      </c>
      <c r="C127" s="24" t="s">
        <v>23</v>
      </c>
      <c r="D127" s="14">
        <f t="shared" si="4"/>
        <v>43222</v>
      </c>
      <c r="E127" s="25">
        <v>3463.29</v>
      </c>
      <c r="F127" s="26">
        <f t="shared" si="6"/>
        <v>900.45540000000005</v>
      </c>
      <c r="G127" s="25">
        <v>4897.1499999999996</v>
      </c>
      <c r="H127" s="26">
        <f t="shared" si="7"/>
        <v>1273.259</v>
      </c>
      <c r="I127" s="25">
        <v>619.42999999999995</v>
      </c>
      <c r="J127" s="37">
        <f>Table1[[#This Row],[tax of sell per day]]*0.26</f>
        <v>161.05179999999999</v>
      </c>
      <c r="K127" s="37">
        <f>Table1[[#This Row],[Margin per day(PLN)]]*0.26</f>
        <v>211.7518</v>
      </c>
      <c r="L127" s="30">
        <v>814.43</v>
      </c>
    </row>
    <row r="128" spans="1:12" s="1" customFormat="1" ht="20.25" customHeight="1">
      <c r="A128" s="29" t="s">
        <v>179</v>
      </c>
      <c r="B128" s="24">
        <f t="shared" si="5"/>
        <v>43223</v>
      </c>
      <c r="C128" s="45" t="s">
        <v>24</v>
      </c>
      <c r="D128" s="14">
        <f t="shared" si="4"/>
        <v>43223</v>
      </c>
      <c r="E128" s="25">
        <v>1966.32</v>
      </c>
      <c r="F128" s="26">
        <f t="shared" si="6"/>
        <v>511.2432</v>
      </c>
      <c r="G128" s="25">
        <v>2915.78</v>
      </c>
      <c r="H128" s="26">
        <f t="shared" si="7"/>
        <v>758.10280000000012</v>
      </c>
      <c r="I128" s="25">
        <v>407.25</v>
      </c>
      <c r="J128" s="37">
        <f>Table1[[#This Row],[tax of sell per day]]*0.26</f>
        <v>105.88500000000001</v>
      </c>
      <c r="K128" s="37">
        <f>Table1[[#This Row],[Margin per day(PLN)]]*0.26</f>
        <v>140.97460000000001</v>
      </c>
      <c r="L128" s="30">
        <v>542.21</v>
      </c>
    </row>
    <row r="129" spans="1:12" s="1" customFormat="1" ht="20.25" customHeight="1">
      <c r="A129" s="29" t="s">
        <v>180</v>
      </c>
      <c r="B129" s="24">
        <f t="shared" si="5"/>
        <v>43224</v>
      </c>
      <c r="C129" s="24" t="s">
        <v>23</v>
      </c>
      <c r="D129" s="14">
        <f t="shared" si="4"/>
        <v>43224</v>
      </c>
      <c r="E129" s="25">
        <v>2937.05</v>
      </c>
      <c r="F129" s="26">
        <f t="shared" si="6"/>
        <v>763.63300000000004</v>
      </c>
      <c r="G129" s="25">
        <v>4145.83</v>
      </c>
      <c r="H129" s="26">
        <f t="shared" si="7"/>
        <v>1077.9158</v>
      </c>
      <c r="I129" s="25">
        <v>542.54999999999995</v>
      </c>
      <c r="J129" s="37">
        <f>Table1[[#This Row],[tax of sell per day]]*0.26</f>
        <v>141.06299999999999</v>
      </c>
      <c r="K129" s="37">
        <f>Table1[[#This Row],[Margin per day(PLN)]]*0.26</f>
        <v>173.21980000000002</v>
      </c>
      <c r="L129" s="30">
        <v>666.23</v>
      </c>
    </row>
    <row r="130" spans="1:12" s="1" customFormat="1" ht="20.25" customHeight="1">
      <c r="A130" s="29" t="s">
        <v>181</v>
      </c>
      <c r="B130" s="24">
        <f t="shared" si="5"/>
        <v>43225</v>
      </c>
      <c r="C130" s="24" t="s">
        <v>23</v>
      </c>
      <c r="D130" s="14">
        <f t="shared" ref="D130:D193" si="8">B130</f>
        <v>43225</v>
      </c>
      <c r="E130" s="25">
        <v>3317.53</v>
      </c>
      <c r="F130" s="26">
        <f t="shared" si="6"/>
        <v>862.55780000000004</v>
      </c>
      <c r="G130" s="25">
        <v>4840.66</v>
      </c>
      <c r="H130" s="26">
        <f t="shared" si="7"/>
        <v>1258.5716</v>
      </c>
      <c r="I130" s="25">
        <v>652.96</v>
      </c>
      <c r="J130" s="37">
        <f>Table1[[#This Row],[tax of sell per day]]*0.26</f>
        <v>169.76960000000003</v>
      </c>
      <c r="K130" s="37">
        <f>Table1[[#This Row],[Margin per day(PLN)]]*0.26</f>
        <v>226.24420000000001</v>
      </c>
      <c r="L130" s="30">
        <v>870.17</v>
      </c>
    </row>
    <row r="131" spans="1:12" s="1" customFormat="1" ht="20.25" customHeight="1">
      <c r="A131" s="29" t="s">
        <v>182</v>
      </c>
      <c r="B131" s="24">
        <f t="shared" ref="B131:B194" si="9">DATE(RIGHT(A131,4),MID(A131,4,2),LEFT(A131,2))</f>
        <v>43226</v>
      </c>
      <c r="C131" s="24" t="s">
        <v>23</v>
      </c>
      <c r="D131" s="14">
        <f t="shared" si="8"/>
        <v>43226</v>
      </c>
      <c r="E131" s="25">
        <v>1537.54</v>
      </c>
      <c r="F131" s="26">
        <f t="shared" ref="F131:F194" si="10">E131*0.26</f>
        <v>399.7604</v>
      </c>
      <c r="G131" s="25">
        <v>2237.83</v>
      </c>
      <c r="H131" s="26">
        <f t="shared" ref="H131:H194" si="11">G131*0.26</f>
        <v>581.83579999999995</v>
      </c>
      <c r="I131" s="25">
        <v>324.5</v>
      </c>
      <c r="J131" s="37">
        <f>Table1[[#This Row],[tax of sell per day]]*0.26</f>
        <v>84.37</v>
      </c>
      <c r="K131" s="37">
        <f>Table1[[#This Row],[Margin per day(PLN)]]*0.26</f>
        <v>97.705400000000012</v>
      </c>
      <c r="L131" s="30">
        <v>375.79</v>
      </c>
    </row>
    <row r="132" spans="1:12" s="1" customFormat="1" ht="20.25" customHeight="1">
      <c r="A132" s="29" t="s">
        <v>183</v>
      </c>
      <c r="B132" s="24">
        <f t="shared" si="9"/>
        <v>43227</v>
      </c>
      <c r="C132" s="24" t="s">
        <v>23</v>
      </c>
      <c r="D132" s="14">
        <f t="shared" si="8"/>
        <v>43227</v>
      </c>
      <c r="E132" s="25">
        <v>2572.63</v>
      </c>
      <c r="F132" s="26">
        <f t="shared" si="10"/>
        <v>668.88380000000006</v>
      </c>
      <c r="G132" s="25">
        <v>3659.54</v>
      </c>
      <c r="H132" s="26">
        <f t="shared" si="11"/>
        <v>951.48040000000003</v>
      </c>
      <c r="I132" s="25">
        <v>445.78</v>
      </c>
      <c r="J132" s="37">
        <f>Table1[[#This Row],[tax of sell per day]]*0.26</f>
        <v>115.9028</v>
      </c>
      <c r="K132" s="37">
        <f>Table1[[#This Row],[Margin per day(PLN)]]*0.26</f>
        <v>166.69380000000001</v>
      </c>
      <c r="L132" s="30">
        <v>641.13</v>
      </c>
    </row>
    <row r="133" spans="1:12" s="1" customFormat="1" ht="20.25" customHeight="1">
      <c r="A133" s="29" t="s">
        <v>184</v>
      </c>
      <c r="B133" s="24">
        <f t="shared" si="9"/>
        <v>43228</v>
      </c>
      <c r="C133" s="24" t="s">
        <v>23</v>
      </c>
      <c r="D133" s="14">
        <f t="shared" si="8"/>
        <v>43228</v>
      </c>
      <c r="E133" s="25">
        <v>2445.5700000000002</v>
      </c>
      <c r="F133" s="26">
        <f t="shared" si="10"/>
        <v>635.84820000000002</v>
      </c>
      <c r="G133" s="25">
        <v>3448.15</v>
      </c>
      <c r="H133" s="26">
        <f t="shared" si="11"/>
        <v>896.51900000000001</v>
      </c>
      <c r="I133" s="25">
        <v>416.21</v>
      </c>
      <c r="J133" s="37">
        <f>Table1[[#This Row],[tax of sell per day]]*0.26</f>
        <v>108.2146</v>
      </c>
      <c r="K133" s="37">
        <f>Table1[[#This Row],[Margin per day(PLN)]]*0.26</f>
        <v>152.4562</v>
      </c>
      <c r="L133" s="30">
        <v>586.37</v>
      </c>
    </row>
    <row r="134" spans="1:12" s="1" customFormat="1" ht="20.25" customHeight="1">
      <c r="A134" s="29" t="s">
        <v>185</v>
      </c>
      <c r="B134" s="24">
        <f t="shared" si="9"/>
        <v>43229</v>
      </c>
      <c r="C134" s="24" t="s">
        <v>23</v>
      </c>
      <c r="D134" s="14">
        <f t="shared" si="8"/>
        <v>43229</v>
      </c>
      <c r="E134" s="25">
        <v>2334.5300000000002</v>
      </c>
      <c r="F134" s="26">
        <f t="shared" si="10"/>
        <v>606.97780000000012</v>
      </c>
      <c r="G134" s="25">
        <v>3332.45</v>
      </c>
      <c r="H134" s="26">
        <f t="shared" si="11"/>
        <v>866.43700000000001</v>
      </c>
      <c r="I134" s="25">
        <v>423.85</v>
      </c>
      <c r="J134" s="37">
        <f>Table1[[#This Row],[tax of sell per day]]*0.26</f>
        <v>110.20100000000001</v>
      </c>
      <c r="K134" s="37">
        <f>Table1[[#This Row],[Margin per day(PLN)]]*0.26</f>
        <v>149.25820000000002</v>
      </c>
      <c r="L134" s="30">
        <v>574.07000000000005</v>
      </c>
    </row>
    <row r="135" spans="1:12" s="1" customFormat="1" ht="20.25" customHeight="1">
      <c r="A135" s="29" t="s">
        <v>186</v>
      </c>
      <c r="B135" s="24">
        <f t="shared" si="9"/>
        <v>43230</v>
      </c>
      <c r="C135" s="24" t="s">
        <v>23</v>
      </c>
      <c r="D135" s="14">
        <f t="shared" si="8"/>
        <v>43230</v>
      </c>
      <c r="E135" s="25">
        <v>2672.22</v>
      </c>
      <c r="F135" s="26">
        <f t="shared" si="10"/>
        <v>694.77719999999999</v>
      </c>
      <c r="G135" s="25">
        <v>3880.65</v>
      </c>
      <c r="H135" s="26">
        <f t="shared" si="11"/>
        <v>1008.9690000000001</v>
      </c>
      <c r="I135" s="25">
        <v>482.63</v>
      </c>
      <c r="J135" s="37">
        <f>Table1[[#This Row],[tax of sell per day]]*0.26</f>
        <v>125.4838</v>
      </c>
      <c r="K135" s="37">
        <f>Table1[[#This Row],[Margin per day(PLN)]]*0.26</f>
        <v>188.708</v>
      </c>
      <c r="L135" s="30">
        <v>725.8</v>
      </c>
    </row>
    <row r="136" spans="1:12" s="1" customFormat="1" ht="20.25" customHeight="1">
      <c r="A136" s="29" t="s">
        <v>187</v>
      </c>
      <c r="B136" s="24">
        <f t="shared" si="9"/>
        <v>43231</v>
      </c>
      <c r="C136" s="24" t="s">
        <v>23</v>
      </c>
      <c r="D136" s="14">
        <f t="shared" si="8"/>
        <v>43231</v>
      </c>
      <c r="E136" s="25">
        <v>2817.14</v>
      </c>
      <c r="F136" s="26">
        <f t="shared" si="10"/>
        <v>732.45640000000003</v>
      </c>
      <c r="G136" s="25">
        <v>4081.17</v>
      </c>
      <c r="H136" s="26">
        <f t="shared" si="11"/>
        <v>1061.1042</v>
      </c>
      <c r="I136" s="25">
        <v>520.39</v>
      </c>
      <c r="J136" s="37">
        <f>Table1[[#This Row],[tax of sell per day]]*0.26</f>
        <v>135.3014</v>
      </c>
      <c r="K136" s="37">
        <f>Table1[[#This Row],[Margin per day(PLN)]]*0.26</f>
        <v>193.34640000000002</v>
      </c>
      <c r="L136" s="30">
        <v>743.64</v>
      </c>
    </row>
    <row r="137" spans="1:12" s="1" customFormat="1" ht="20.25" customHeight="1">
      <c r="A137" s="29" t="s">
        <v>188</v>
      </c>
      <c r="B137" s="24">
        <f t="shared" si="9"/>
        <v>43232</v>
      </c>
      <c r="C137" s="24" t="s">
        <v>23</v>
      </c>
      <c r="D137" s="14">
        <f t="shared" si="8"/>
        <v>43232</v>
      </c>
      <c r="E137" s="25">
        <v>3509.02</v>
      </c>
      <c r="F137" s="26">
        <f t="shared" si="10"/>
        <v>912.34519999999998</v>
      </c>
      <c r="G137" s="25">
        <v>5110.99</v>
      </c>
      <c r="H137" s="26">
        <f t="shared" si="11"/>
        <v>1328.8574000000001</v>
      </c>
      <c r="I137" s="25">
        <v>623.07000000000005</v>
      </c>
      <c r="J137" s="37">
        <f>Table1[[#This Row],[tax of sell per day]]*0.26</f>
        <v>161.99820000000003</v>
      </c>
      <c r="K137" s="37">
        <f>Table1[[#This Row],[Margin per day(PLN)]]*0.26</f>
        <v>254.51400000000001</v>
      </c>
      <c r="L137" s="30">
        <v>978.9</v>
      </c>
    </row>
    <row r="138" spans="1:12" s="1" customFormat="1" ht="20.25" customHeight="1">
      <c r="A138" s="29" t="s">
        <v>189</v>
      </c>
      <c r="B138" s="24">
        <f t="shared" si="9"/>
        <v>43233</v>
      </c>
      <c r="C138" s="45" t="s">
        <v>24</v>
      </c>
      <c r="D138" s="14">
        <f t="shared" si="8"/>
        <v>43233</v>
      </c>
      <c r="E138" s="25">
        <v>2527.79</v>
      </c>
      <c r="F138" s="26">
        <f t="shared" si="10"/>
        <v>657.22540000000004</v>
      </c>
      <c r="G138" s="25">
        <v>3749.23</v>
      </c>
      <c r="H138" s="26">
        <f t="shared" si="11"/>
        <v>974.7998</v>
      </c>
      <c r="I138" s="25">
        <v>526.23</v>
      </c>
      <c r="J138" s="37">
        <f>Table1[[#This Row],[tax of sell per day]]*0.26</f>
        <v>136.81980000000001</v>
      </c>
      <c r="K138" s="37">
        <f>Table1[[#This Row],[Margin per day(PLN)]]*0.26</f>
        <v>180.75460000000001</v>
      </c>
      <c r="L138" s="30">
        <v>695.21</v>
      </c>
    </row>
    <row r="139" spans="1:12" s="1" customFormat="1" ht="20.25" customHeight="1">
      <c r="A139" s="29" t="s">
        <v>190</v>
      </c>
      <c r="B139" s="24">
        <f t="shared" si="9"/>
        <v>43234</v>
      </c>
      <c r="C139" s="24" t="s">
        <v>23</v>
      </c>
      <c r="D139" s="14">
        <f t="shared" si="8"/>
        <v>43234</v>
      </c>
      <c r="E139" s="25">
        <v>2452.13</v>
      </c>
      <c r="F139" s="26">
        <f t="shared" si="10"/>
        <v>637.55380000000002</v>
      </c>
      <c r="G139" s="25">
        <v>3495.13</v>
      </c>
      <c r="H139" s="26">
        <f t="shared" si="11"/>
        <v>908.73380000000009</v>
      </c>
      <c r="I139" s="25">
        <v>452.34</v>
      </c>
      <c r="J139" s="37">
        <f>Table1[[#This Row],[tax of sell per day]]*0.26</f>
        <v>117.6084</v>
      </c>
      <c r="K139" s="37">
        <f>Table1[[#This Row],[Margin per day(PLN)]]*0.26</f>
        <v>153.57159999999999</v>
      </c>
      <c r="L139" s="30">
        <v>590.66</v>
      </c>
    </row>
    <row r="140" spans="1:12" s="1" customFormat="1" ht="20.25" customHeight="1">
      <c r="A140" s="29" t="s">
        <v>191</v>
      </c>
      <c r="B140" s="24">
        <f t="shared" si="9"/>
        <v>43235</v>
      </c>
      <c r="C140" s="24" t="s">
        <v>23</v>
      </c>
      <c r="D140" s="14">
        <f t="shared" si="8"/>
        <v>43235</v>
      </c>
      <c r="E140" s="25">
        <v>2572.7199999999998</v>
      </c>
      <c r="F140" s="26">
        <f t="shared" si="10"/>
        <v>668.90719999999999</v>
      </c>
      <c r="G140" s="25">
        <v>3600.05</v>
      </c>
      <c r="H140" s="26">
        <f t="shared" si="11"/>
        <v>936.01300000000003</v>
      </c>
      <c r="I140" s="25">
        <v>448.35</v>
      </c>
      <c r="J140" s="37">
        <f>Table1[[#This Row],[tax of sell per day]]*0.26</f>
        <v>116.57100000000001</v>
      </c>
      <c r="K140" s="37">
        <f>Table1[[#This Row],[Margin per day(PLN)]]*0.26</f>
        <v>150.53480000000002</v>
      </c>
      <c r="L140" s="30">
        <v>578.98</v>
      </c>
    </row>
    <row r="141" spans="1:12" s="1" customFormat="1" ht="20.25" customHeight="1">
      <c r="A141" s="29" t="s">
        <v>192</v>
      </c>
      <c r="B141" s="24">
        <f t="shared" si="9"/>
        <v>43236</v>
      </c>
      <c r="C141" s="24" t="s">
        <v>23</v>
      </c>
      <c r="D141" s="14">
        <f t="shared" si="8"/>
        <v>43236</v>
      </c>
      <c r="E141" s="25">
        <v>2134.15</v>
      </c>
      <c r="F141" s="26">
        <f t="shared" si="10"/>
        <v>554.87900000000002</v>
      </c>
      <c r="G141" s="25">
        <v>3057.95</v>
      </c>
      <c r="H141" s="26">
        <f t="shared" si="11"/>
        <v>795.06700000000001</v>
      </c>
      <c r="I141" s="25">
        <v>388.67</v>
      </c>
      <c r="J141" s="37">
        <f>Table1[[#This Row],[tax of sell per day]]*0.26</f>
        <v>101.05420000000001</v>
      </c>
      <c r="K141" s="37">
        <f>Table1[[#This Row],[Margin per day(PLN)]]*0.26</f>
        <v>139.13380000000001</v>
      </c>
      <c r="L141" s="30">
        <v>535.13</v>
      </c>
    </row>
    <row r="142" spans="1:12" s="1" customFormat="1" ht="20.25" customHeight="1">
      <c r="A142" s="29" t="s">
        <v>193</v>
      </c>
      <c r="B142" s="24">
        <f t="shared" si="9"/>
        <v>43237</v>
      </c>
      <c r="C142" s="24" t="s">
        <v>23</v>
      </c>
      <c r="D142" s="14">
        <f t="shared" si="8"/>
        <v>43237</v>
      </c>
      <c r="E142" s="25">
        <v>2206.2600000000002</v>
      </c>
      <c r="F142" s="26">
        <f t="shared" si="10"/>
        <v>573.62760000000003</v>
      </c>
      <c r="G142" s="25">
        <v>3136.34</v>
      </c>
      <c r="H142" s="26">
        <f t="shared" si="11"/>
        <v>815.44840000000011</v>
      </c>
      <c r="I142" s="25">
        <v>368.16</v>
      </c>
      <c r="J142" s="37">
        <f>Table1[[#This Row],[tax of sell per day]]*0.26</f>
        <v>95.721600000000009</v>
      </c>
      <c r="K142" s="37">
        <f>Table1[[#This Row],[Margin per day(PLN)]]*0.26</f>
        <v>146.0992</v>
      </c>
      <c r="L142" s="30">
        <v>561.91999999999996</v>
      </c>
    </row>
    <row r="143" spans="1:12" s="1" customFormat="1" ht="20.25" customHeight="1">
      <c r="A143" s="29" t="s">
        <v>194</v>
      </c>
      <c r="B143" s="24">
        <f t="shared" si="9"/>
        <v>43238</v>
      </c>
      <c r="C143" s="24" t="s">
        <v>23</v>
      </c>
      <c r="D143" s="14">
        <f t="shared" si="8"/>
        <v>43238</v>
      </c>
      <c r="E143" s="25">
        <v>2796.9</v>
      </c>
      <c r="F143" s="26">
        <f t="shared" si="10"/>
        <v>727.19400000000007</v>
      </c>
      <c r="G143" s="25">
        <v>3972.59</v>
      </c>
      <c r="H143" s="26">
        <f t="shared" si="11"/>
        <v>1032.8734000000002</v>
      </c>
      <c r="I143" s="25">
        <v>506.36</v>
      </c>
      <c r="J143" s="37">
        <f>Table1[[#This Row],[tax of sell per day]]*0.26</f>
        <v>131.65360000000001</v>
      </c>
      <c r="K143" s="37">
        <f>Table1[[#This Row],[Margin per day(PLN)]]*0.26</f>
        <v>174.0258</v>
      </c>
      <c r="L143" s="30">
        <v>669.33</v>
      </c>
    </row>
    <row r="144" spans="1:12" s="1" customFormat="1" ht="20.25" customHeight="1">
      <c r="A144" s="29" t="s">
        <v>195</v>
      </c>
      <c r="B144" s="24">
        <f t="shared" si="9"/>
        <v>43239</v>
      </c>
      <c r="C144" s="24" t="s">
        <v>23</v>
      </c>
      <c r="D144" s="14">
        <f t="shared" si="8"/>
        <v>43239</v>
      </c>
      <c r="E144" s="25">
        <v>3171.72</v>
      </c>
      <c r="F144" s="26">
        <f t="shared" si="10"/>
        <v>824.6472</v>
      </c>
      <c r="G144" s="25">
        <v>4592.7</v>
      </c>
      <c r="H144" s="26">
        <f t="shared" si="11"/>
        <v>1194.1020000000001</v>
      </c>
      <c r="I144" s="25">
        <v>593.77</v>
      </c>
      <c r="J144" s="37">
        <f>Table1[[#This Row],[tax of sell per day]]*0.26</f>
        <v>154.3802</v>
      </c>
      <c r="K144" s="37">
        <f>Table1[[#This Row],[Margin per day(PLN)]]*0.26</f>
        <v>215.0746</v>
      </c>
      <c r="L144" s="30">
        <v>827.21</v>
      </c>
    </row>
    <row r="145" spans="1:12" s="1" customFormat="1" ht="20.25" customHeight="1">
      <c r="A145" s="29" t="s">
        <v>196</v>
      </c>
      <c r="B145" s="24">
        <f t="shared" si="9"/>
        <v>43240</v>
      </c>
      <c r="C145" s="45" t="s">
        <v>24</v>
      </c>
      <c r="D145" s="14">
        <f t="shared" si="8"/>
        <v>43240</v>
      </c>
      <c r="E145" s="25">
        <v>1924.62</v>
      </c>
      <c r="F145" s="26">
        <f t="shared" si="10"/>
        <v>500.40120000000002</v>
      </c>
      <c r="G145" s="25">
        <v>2846.19</v>
      </c>
      <c r="H145" s="26">
        <f t="shared" si="11"/>
        <v>740.00940000000003</v>
      </c>
      <c r="I145" s="25">
        <v>414.54</v>
      </c>
      <c r="J145" s="37">
        <f>Table1[[#This Row],[tax of sell per day]]*0.26</f>
        <v>107.78040000000001</v>
      </c>
      <c r="K145" s="37">
        <f>Table1[[#This Row],[Margin per day(PLN)]]*0.26</f>
        <v>131.8278</v>
      </c>
      <c r="L145" s="30">
        <v>507.03</v>
      </c>
    </row>
    <row r="146" spans="1:12" s="1" customFormat="1" ht="20.25" customHeight="1">
      <c r="A146" s="29" t="s">
        <v>197</v>
      </c>
      <c r="B146" s="24">
        <f t="shared" si="9"/>
        <v>43241</v>
      </c>
      <c r="C146" s="24" t="s">
        <v>23</v>
      </c>
      <c r="D146" s="14">
        <f t="shared" si="8"/>
        <v>43241</v>
      </c>
      <c r="E146" s="25">
        <v>2155.06</v>
      </c>
      <c r="F146" s="26">
        <f t="shared" si="10"/>
        <v>560.31560000000002</v>
      </c>
      <c r="G146" s="25">
        <v>3066.76</v>
      </c>
      <c r="H146" s="26">
        <f t="shared" si="11"/>
        <v>797.35760000000005</v>
      </c>
      <c r="I146" s="25">
        <v>369.2</v>
      </c>
      <c r="J146" s="37">
        <f>Table1[[#This Row],[tax of sell per day]]*0.26</f>
        <v>95.992000000000004</v>
      </c>
      <c r="K146" s="37">
        <f>Table1[[#This Row],[Margin per day(PLN)]]*0.26</f>
        <v>141.05000000000001</v>
      </c>
      <c r="L146" s="30">
        <v>542.5</v>
      </c>
    </row>
    <row r="147" spans="1:12" s="1" customFormat="1" ht="20.25" customHeight="1">
      <c r="A147" s="29" t="s">
        <v>198</v>
      </c>
      <c r="B147" s="24">
        <f t="shared" si="9"/>
        <v>43242</v>
      </c>
      <c r="C147" s="24" t="s">
        <v>23</v>
      </c>
      <c r="D147" s="14">
        <f t="shared" si="8"/>
        <v>43242</v>
      </c>
      <c r="E147" s="25">
        <v>2279.34</v>
      </c>
      <c r="F147" s="26">
        <f t="shared" si="10"/>
        <v>592.62840000000006</v>
      </c>
      <c r="G147" s="25">
        <v>3247.53</v>
      </c>
      <c r="H147" s="26">
        <f t="shared" si="11"/>
        <v>844.35780000000011</v>
      </c>
      <c r="I147" s="25">
        <v>389.74</v>
      </c>
      <c r="J147" s="37">
        <f>Table1[[#This Row],[tax of sell per day]]*0.26</f>
        <v>101.33240000000001</v>
      </c>
      <c r="K147" s="37">
        <f>Table1[[#This Row],[Margin per day(PLN)]]*0.26</f>
        <v>150.39700000000002</v>
      </c>
      <c r="L147" s="30">
        <v>578.45000000000005</v>
      </c>
    </row>
    <row r="148" spans="1:12" s="1" customFormat="1" ht="20.25" customHeight="1">
      <c r="A148" s="29" t="s">
        <v>199</v>
      </c>
      <c r="B148" s="24">
        <f t="shared" si="9"/>
        <v>43243</v>
      </c>
      <c r="C148" s="24" t="s">
        <v>23</v>
      </c>
      <c r="D148" s="14">
        <f t="shared" si="8"/>
        <v>43243</v>
      </c>
      <c r="E148" s="25">
        <v>2243.79</v>
      </c>
      <c r="F148" s="26">
        <f t="shared" si="10"/>
        <v>583.3854</v>
      </c>
      <c r="G148" s="25">
        <v>3224.31</v>
      </c>
      <c r="H148" s="26">
        <f t="shared" si="11"/>
        <v>838.32060000000001</v>
      </c>
      <c r="I148" s="25">
        <v>392.65</v>
      </c>
      <c r="J148" s="37">
        <f>Table1[[#This Row],[tax of sell per day]]*0.26</f>
        <v>102.089</v>
      </c>
      <c r="K148" s="37">
        <f>Table1[[#This Row],[Margin per day(PLN)]]*0.26</f>
        <v>152.84620000000001</v>
      </c>
      <c r="L148" s="30">
        <v>587.87</v>
      </c>
    </row>
    <row r="149" spans="1:12" s="1" customFormat="1" ht="20.25" customHeight="1">
      <c r="A149" s="29" t="s">
        <v>200</v>
      </c>
      <c r="B149" s="24">
        <f t="shared" si="9"/>
        <v>43244</v>
      </c>
      <c r="C149" s="24" t="s">
        <v>23</v>
      </c>
      <c r="D149" s="14">
        <f t="shared" si="8"/>
        <v>43244</v>
      </c>
      <c r="E149" s="25">
        <v>2374.4</v>
      </c>
      <c r="F149" s="26">
        <f t="shared" si="10"/>
        <v>617.34400000000005</v>
      </c>
      <c r="G149" s="25">
        <v>3546.75</v>
      </c>
      <c r="H149" s="26">
        <f t="shared" si="11"/>
        <v>922.15500000000009</v>
      </c>
      <c r="I149" s="25">
        <v>426.2</v>
      </c>
      <c r="J149" s="37">
        <f>Table1[[#This Row],[tax of sell per day]]*0.26</f>
        <v>110.812</v>
      </c>
      <c r="K149" s="37">
        <f>Table1[[#This Row],[Margin per day(PLN)]]*0.26</f>
        <v>193.999</v>
      </c>
      <c r="L149" s="30">
        <v>746.15</v>
      </c>
    </row>
    <row r="150" spans="1:12" s="1" customFormat="1" ht="20.25" customHeight="1">
      <c r="A150" s="29" t="s">
        <v>201</v>
      </c>
      <c r="B150" s="24">
        <f t="shared" si="9"/>
        <v>43245</v>
      </c>
      <c r="C150" s="24" t="s">
        <v>23</v>
      </c>
      <c r="D150" s="14">
        <f t="shared" si="8"/>
        <v>43245</v>
      </c>
      <c r="E150" s="25">
        <v>3176.8</v>
      </c>
      <c r="F150" s="26">
        <f t="shared" si="10"/>
        <v>825.96800000000007</v>
      </c>
      <c r="G150" s="25">
        <v>4594.62</v>
      </c>
      <c r="H150" s="26">
        <f t="shared" si="11"/>
        <v>1194.6012000000001</v>
      </c>
      <c r="I150" s="25">
        <v>601.71</v>
      </c>
      <c r="J150" s="37">
        <f>Table1[[#This Row],[tax of sell per day]]*0.26</f>
        <v>156.44460000000001</v>
      </c>
      <c r="K150" s="37">
        <f>Table1[[#This Row],[Margin per day(PLN)]]*0.26</f>
        <v>212.18860000000001</v>
      </c>
      <c r="L150" s="30">
        <v>816.11</v>
      </c>
    </row>
    <row r="151" spans="1:12" s="1" customFormat="1" ht="20.25" customHeight="1">
      <c r="A151" s="29" t="s">
        <v>202</v>
      </c>
      <c r="B151" s="24">
        <f t="shared" si="9"/>
        <v>43246</v>
      </c>
      <c r="C151" s="24" t="s">
        <v>23</v>
      </c>
      <c r="D151" s="14">
        <f t="shared" si="8"/>
        <v>43246</v>
      </c>
      <c r="E151" s="25">
        <v>3668.88</v>
      </c>
      <c r="F151" s="26">
        <f t="shared" si="10"/>
        <v>953.90880000000004</v>
      </c>
      <c r="G151" s="25">
        <v>5376.94</v>
      </c>
      <c r="H151" s="26">
        <f t="shared" si="11"/>
        <v>1398.0044</v>
      </c>
      <c r="I151" s="25">
        <v>676.28</v>
      </c>
      <c r="J151" s="37">
        <f>Table1[[#This Row],[tax of sell per day]]*0.26</f>
        <v>175.83279999999999</v>
      </c>
      <c r="K151" s="37">
        <f>Table1[[#This Row],[Margin per day(PLN)]]*0.26</f>
        <v>268.26280000000003</v>
      </c>
      <c r="L151" s="30">
        <v>1031.78</v>
      </c>
    </row>
    <row r="152" spans="1:12" s="1" customFormat="1" ht="20.25" customHeight="1">
      <c r="A152" s="29" t="s">
        <v>203</v>
      </c>
      <c r="B152" s="24">
        <f t="shared" si="9"/>
        <v>43247</v>
      </c>
      <c r="C152" s="24" t="s">
        <v>23</v>
      </c>
      <c r="D152" s="14">
        <f t="shared" si="8"/>
        <v>43247</v>
      </c>
      <c r="E152" s="25">
        <v>1661.09</v>
      </c>
      <c r="F152" s="26">
        <f t="shared" si="10"/>
        <v>431.88339999999999</v>
      </c>
      <c r="G152" s="25">
        <v>2481.94</v>
      </c>
      <c r="H152" s="26">
        <f t="shared" si="11"/>
        <v>645.30439999999999</v>
      </c>
      <c r="I152" s="25">
        <v>340.8</v>
      </c>
      <c r="J152" s="37">
        <f>Table1[[#This Row],[tax of sell per day]]*0.26</f>
        <v>88.608000000000004</v>
      </c>
      <c r="K152" s="37">
        <f>Table1[[#This Row],[Margin per day(PLN)]]*0.26</f>
        <v>124.813</v>
      </c>
      <c r="L152" s="30">
        <v>480.05</v>
      </c>
    </row>
    <row r="153" spans="1:12" s="1" customFormat="1" ht="20.25" customHeight="1">
      <c r="A153" s="29" t="s">
        <v>204</v>
      </c>
      <c r="B153" s="24">
        <f t="shared" si="9"/>
        <v>43248</v>
      </c>
      <c r="C153" s="24" t="s">
        <v>23</v>
      </c>
      <c r="D153" s="14">
        <f t="shared" si="8"/>
        <v>43248</v>
      </c>
      <c r="E153" s="25">
        <v>2304.9699999999998</v>
      </c>
      <c r="F153" s="26">
        <f t="shared" si="10"/>
        <v>599.29219999999998</v>
      </c>
      <c r="G153" s="25">
        <v>3343.22</v>
      </c>
      <c r="H153" s="26">
        <f t="shared" si="11"/>
        <v>869.23720000000003</v>
      </c>
      <c r="I153" s="25">
        <v>403.57</v>
      </c>
      <c r="J153" s="37">
        <f>Table1[[#This Row],[tax of sell per day]]*0.26</f>
        <v>104.9282</v>
      </c>
      <c r="K153" s="37">
        <f>Table1[[#This Row],[Margin per day(PLN)]]*0.26</f>
        <v>165.01679999999999</v>
      </c>
      <c r="L153" s="30">
        <v>634.67999999999995</v>
      </c>
    </row>
    <row r="154" spans="1:12" s="1" customFormat="1" ht="20.25" customHeight="1">
      <c r="A154" s="29" t="s">
        <v>205</v>
      </c>
      <c r="B154" s="24">
        <f t="shared" si="9"/>
        <v>43249</v>
      </c>
      <c r="C154" s="24" t="s">
        <v>23</v>
      </c>
      <c r="D154" s="14">
        <f t="shared" si="8"/>
        <v>43249</v>
      </c>
      <c r="E154" s="25">
        <v>2309.83</v>
      </c>
      <c r="F154" s="26">
        <f t="shared" si="10"/>
        <v>600.55579999999998</v>
      </c>
      <c r="G154" s="25">
        <v>3363.99</v>
      </c>
      <c r="H154" s="26">
        <f t="shared" si="11"/>
        <v>874.63739999999996</v>
      </c>
      <c r="I154" s="25">
        <v>395.26</v>
      </c>
      <c r="J154" s="37">
        <f>Table1[[#This Row],[tax of sell per day]]*0.26</f>
        <v>102.7676</v>
      </c>
      <c r="K154" s="37">
        <f>Table1[[#This Row],[Margin per day(PLN)]]*0.26</f>
        <v>171.31399999999999</v>
      </c>
      <c r="L154" s="30">
        <v>658.9</v>
      </c>
    </row>
    <row r="155" spans="1:12" s="1" customFormat="1" ht="20.25" customHeight="1">
      <c r="A155" s="29" t="s">
        <v>206</v>
      </c>
      <c r="B155" s="24">
        <f t="shared" si="9"/>
        <v>43250</v>
      </c>
      <c r="C155" s="24" t="s">
        <v>23</v>
      </c>
      <c r="D155" s="14">
        <f t="shared" si="8"/>
        <v>43250</v>
      </c>
      <c r="E155" s="25">
        <v>3299.84</v>
      </c>
      <c r="F155" s="26">
        <f t="shared" si="10"/>
        <v>857.9584000000001</v>
      </c>
      <c r="G155" s="25">
        <v>4816.34</v>
      </c>
      <c r="H155" s="26">
        <f t="shared" si="11"/>
        <v>1252.2484000000002</v>
      </c>
      <c r="I155" s="25">
        <v>565.64</v>
      </c>
      <c r="J155" s="37">
        <f>Table1[[#This Row],[tax of sell per day]]*0.26</f>
        <v>147.06639999999999</v>
      </c>
      <c r="K155" s="37">
        <f>Table1[[#This Row],[Margin per day(PLN)]]*0.26</f>
        <v>247.2236</v>
      </c>
      <c r="L155" s="30">
        <v>950.86</v>
      </c>
    </row>
    <row r="156" spans="1:12" s="1" customFormat="1" ht="20.25" customHeight="1">
      <c r="A156" s="29" t="s">
        <v>207</v>
      </c>
      <c r="B156" s="24">
        <f t="shared" si="9"/>
        <v>43251</v>
      </c>
      <c r="C156" s="45" t="s">
        <v>24</v>
      </c>
      <c r="D156" s="14">
        <f t="shared" si="8"/>
        <v>43251</v>
      </c>
      <c r="E156" s="25">
        <v>763.98</v>
      </c>
      <c r="F156" s="26">
        <f t="shared" si="10"/>
        <v>198.63480000000001</v>
      </c>
      <c r="G156" s="25">
        <v>1156.74</v>
      </c>
      <c r="H156" s="26">
        <f t="shared" si="11"/>
        <v>300.75240000000002</v>
      </c>
      <c r="I156" s="25">
        <v>161.04</v>
      </c>
      <c r="J156" s="37">
        <f>Table1[[#This Row],[tax of sell per day]]*0.26</f>
        <v>41.870399999999997</v>
      </c>
      <c r="K156" s="37">
        <f>Table1[[#This Row],[Margin per day(PLN)]]*0.26</f>
        <v>60.247199999999999</v>
      </c>
      <c r="L156" s="30">
        <v>231.72</v>
      </c>
    </row>
    <row r="157" spans="1:12" s="1" customFormat="1" ht="20.25" customHeight="1">
      <c r="A157" s="29" t="s">
        <v>208</v>
      </c>
      <c r="B157" s="24">
        <f t="shared" si="9"/>
        <v>43252</v>
      </c>
      <c r="C157" s="24" t="s">
        <v>23</v>
      </c>
      <c r="D157" s="14">
        <f t="shared" si="8"/>
        <v>43252</v>
      </c>
      <c r="E157" s="25">
        <v>2931.78</v>
      </c>
      <c r="F157" s="26">
        <f t="shared" si="10"/>
        <v>762.26280000000008</v>
      </c>
      <c r="G157" s="25">
        <v>4242.5</v>
      </c>
      <c r="H157" s="26">
        <f t="shared" si="11"/>
        <v>1103.05</v>
      </c>
      <c r="I157" s="25">
        <v>536.59</v>
      </c>
      <c r="J157" s="37">
        <f>Table1[[#This Row],[tax of sell per day]]*0.26</f>
        <v>139.51340000000002</v>
      </c>
      <c r="K157" s="37">
        <f>Table1[[#This Row],[Margin per day(PLN)]]*0.26</f>
        <v>201.27379999999999</v>
      </c>
      <c r="L157" s="30">
        <v>774.13</v>
      </c>
    </row>
    <row r="158" spans="1:12" s="1" customFormat="1" ht="20.25" customHeight="1">
      <c r="A158" s="29" t="s">
        <v>209</v>
      </c>
      <c r="B158" s="24">
        <f t="shared" si="9"/>
        <v>43253</v>
      </c>
      <c r="C158" s="24" t="s">
        <v>23</v>
      </c>
      <c r="D158" s="14">
        <f t="shared" si="8"/>
        <v>43253</v>
      </c>
      <c r="E158" s="25">
        <v>3151.48</v>
      </c>
      <c r="F158" s="26">
        <f t="shared" si="10"/>
        <v>819.38480000000004</v>
      </c>
      <c r="G158" s="25">
        <v>4620.12</v>
      </c>
      <c r="H158" s="26">
        <f t="shared" si="11"/>
        <v>1201.2311999999999</v>
      </c>
      <c r="I158" s="25">
        <v>590.84</v>
      </c>
      <c r="J158" s="37">
        <f>Table1[[#This Row],[tax of sell per day]]*0.26</f>
        <v>153.61840000000001</v>
      </c>
      <c r="K158" s="37">
        <f>Table1[[#This Row],[Margin per day(PLN)]]*0.26</f>
        <v>228.22800000000001</v>
      </c>
      <c r="L158" s="30">
        <v>877.8</v>
      </c>
    </row>
    <row r="159" spans="1:12" s="1" customFormat="1" ht="20.25" customHeight="1">
      <c r="A159" s="29" t="s">
        <v>210</v>
      </c>
      <c r="B159" s="24">
        <f t="shared" si="9"/>
        <v>43254</v>
      </c>
      <c r="C159" s="24" t="s">
        <v>23</v>
      </c>
      <c r="D159" s="14">
        <f t="shared" si="8"/>
        <v>43254</v>
      </c>
      <c r="E159" s="25">
        <v>1739.99</v>
      </c>
      <c r="F159" s="26">
        <f t="shared" si="10"/>
        <v>452.3974</v>
      </c>
      <c r="G159" s="25">
        <v>2593.42</v>
      </c>
      <c r="H159" s="26">
        <f t="shared" si="11"/>
        <v>674.28920000000005</v>
      </c>
      <c r="I159" s="25">
        <v>375.01</v>
      </c>
      <c r="J159" s="37">
        <f>Table1[[#This Row],[tax of sell per day]]*0.26</f>
        <v>97.502600000000001</v>
      </c>
      <c r="K159" s="37">
        <f>Table1[[#This Row],[Margin per day(PLN)]]*0.26</f>
        <v>124.3892</v>
      </c>
      <c r="L159" s="30">
        <v>478.42</v>
      </c>
    </row>
    <row r="160" spans="1:12" s="1" customFormat="1" ht="20.25" customHeight="1">
      <c r="A160" s="29" t="s">
        <v>211</v>
      </c>
      <c r="B160" s="24">
        <f t="shared" si="9"/>
        <v>43255</v>
      </c>
      <c r="C160" s="24" t="s">
        <v>23</v>
      </c>
      <c r="D160" s="14">
        <f t="shared" si="8"/>
        <v>43255</v>
      </c>
      <c r="E160" s="25">
        <v>2610.38</v>
      </c>
      <c r="F160" s="26">
        <f t="shared" si="10"/>
        <v>678.69880000000001</v>
      </c>
      <c r="G160" s="25">
        <v>3765.55</v>
      </c>
      <c r="H160" s="26">
        <f t="shared" si="11"/>
        <v>979.04300000000012</v>
      </c>
      <c r="I160" s="25">
        <v>452.13</v>
      </c>
      <c r="J160" s="37">
        <f>Table1[[#This Row],[tax of sell per day]]*0.26</f>
        <v>117.55380000000001</v>
      </c>
      <c r="K160" s="37">
        <f>Table1[[#This Row],[Margin per day(PLN)]]*0.26</f>
        <v>182.79040000000001</v>
      </c>
      <c r="L160" s="30">
        <v>703.04</v>
      </c>
    </row>
    <row r="161" spans="1:12" s="1" customFormat="1" ht="20.25" customHeight="1">
      <c r="A161" s="29" t="s">
        <v>212</v>
      </c>
      <c r="B161" s="24">
        <f t="shared" si="9"/>
        <v>43256</v>
      </c>
      <c r="C161" s="24" t="s">
        <v>23</v>
      </c>
      <c r="D161" s="14">
        <f t="shared" si="8"/>
        <v>43256</v>
      </c>
      <c r="E161" s="25">
        <v>2456.6799999999998</v>
      </c>
      <c r="F161" s="26">
        <f t="shared" si="10"/>
        <v>638.73680000000002</v>
      </c>
      <c r="G161" s="25">
        <v>3460.19</v>
      </c>
      <c r="H161" s="26">
        <f t="shared" si="11"/>
        <v>899.64940000000001</v>
      </c>
      <c r="I161" s="25">
        <v>406.81</v>
      </c>
      <c r="J161" s="37">
        <f>Table1[[#This Row],[tax of sell per day]]*0.26</f>
        <v>105.7706</v>
      </c>
      <c r="K161" s="37">
        <f>Table1[[#This Row],[Margin per day(PLN)]]*0.26</f>
        <v>155.14200000000002</v>
      </c>
      <c r="L161" s="30">
        <v>596.70000000000005</v>
      </c>
    </row>
    <row r="162" spans="1:12" s="1" customFormat="1" ht="20.25" customHeight="1">
      <c r="A162" s="29" t="s">
        <v>213</v>
      </c>
      <c r="B162" s="24">
        <f t="shared" si="9"/>
        <v>43257</v>
      </c>
      <c r="C162" s="24" t="s">
        <v>23</v>
      </c>
      <c r="D162" s="14">
        <f t="shared" si="8"/>
        <v>43257</v>
      </c>
      <c r="E162" s="25">
        <v>2346.8000000000002</v>
      </c>
      <c r="F162" s="26">
        <f t="shared" si="10"/>
        <v>610.16800000000012</v>
      </c>
      <c r="G162" s="25">
        <v>3385.85</v>
      </c>
      <c r="H162" s="26">
        <f t="shared" si="11"/>
        <v>880.32100000000003</v>
      </c>
      <c r="I162" s="25">
        <v>416.78</v>
      </c>
      <c r="J162" s="37">
        <f>Table1[[#This Row],[tax of sell per day]]*0.26</f>
        <v>108.36279999999999</v>
      </c>
      <c r="K162" s="37">
        <f>Table1[[#This Row],[Margin per day(PLN)]]*0.26</f>
        <v>161.7902</v>
      </c>
      <c r="L162" s="30">
        <v>622.27</v>
      </c>
    </row>
    <row r="163" spans="1:12" s="1" customFormat="1" ht="20.25" customHeight="1">
      <c r="A163" s="29" t="s">
        <v>214</v>
      </c>
      <c r="B163" s="24">
        <f t="shared" si="9"/>
        <v>43258</v>
      </c>
      <c r="C163" s="24" t="s">
        <v>23</v>
      </c>
      <c r="D163" s="14">
        <f t="shared" si="8"/>
        <v>43258</v>
      </c>
      <c r="E163" s="25">
        <v>2499.38</v>
      </c>
      <c r="F163" s="26">
        <f t="shared" si="10"/>
        <v>649.83880000000011</v>
      </c>
      <c r="G163" s="25">
        <v>3604.16</v>
      </c>
      <c r="H163" s="26">
        <f t="shared" si="11"/>
        <v>937.08159999999998</v>
      </c>
      <c r="I163" s="25">
        <v>440.65</v>
      </c>
      <c r="J163" s="37">
        <f>Table1[[#This Row],[tax of sell per day]]*0.26</f>
        <v>114.569</v>
      </c>
      <c r="K163" s="37">
        <f>Table1[[#This Row],[Margin per day(PLN)]]*0.26</f>
        <v>172.6738</v>
      </c>
      <c r="L163" s="30">
        <v>664.13</v>
      </c>
    </row>
    <row r="164" spans="1:12" s="1" customFormat="1" ht="20.25" customHeight="1">
      <c r="A164" s="29" t="s">
        <v>215</v>
      </c>
      <c r="B164" s="24">
        <f t="shared" si="9"/>
        <v>43259</v>
      </c>
      <c r="C164" s="24" t="s">
        <v>23</v>
      </c>
      <c r="D164" s="14">
        <f t="shared" si="8"/>
        <v>43259</v>
      </c>
      <c r="E164" s="25">
        <v>3227.08</v>
      </c>
      <c r="F164" s="26">
        <f t="shared" si="10"/>
        <v>839.04079999999999</v>
      </c>
      <c r="G164" s="25">
        <v>4675.58</v>
      </c>
      <c r="H164" s="26">
        <f t="shared" si="11"/>
        <v>1215.6508000000001</v>
      </c>
      <c r="I164" s="25">
        <v>619.82000000000005</v>
      </c>
      <c r="J164" s="37">
        <f>Table1[[#This Row],[tax of sell per day]]*0.26</f>
        <v>161.15320000000003</v>
      </c>
      <c r="K164" s="37">
        <f>Table1[[#This Row],[Margin per day(PLN)]]*0.26</f>
        <v>215.45679999999999</v>
      </c>
      <c r="L164" s="30">
        <v>828.68</v>
      </c>
    </row>
    <row r="165" spans="1:12" s="1" customFormat="1" ht="20.25" customHeight="1">
      <c r="A165" s="29" t="s">
        <v>216</v>
      </c>
      <c r="B165" s="24">
        <f t="shared" si="9"/>
        <v>43260</v>
      </c>
      <c r="C165" s="24" t="s">
        <v>23</v>
      </c>
      <c r="D165" s="14">
        <f t="shared" si="8"/>
        <v>43260</v>
      </c>
      <c r="E165" s="25">
        <v>3600.32</v>
      </c>
      <c r="F165" s="26">
        <f t="shared" si="10"/>
        <v>936.08320000000003</v>
      </c>
      <c r="G165" s="25">
        <v>5262.52</v>
      </c>
      <c r="H165" s="26">
        <f t="shared" si="11"/>
        <v>1368.2552000000001</v>
      </c>
      <c r="I165" s="25">
        <v>674.14</v>
      </c>
      <c r="J165" s="37">
        <f>Table1[[#This Row],[tax of sell per day]]*0.26</f>
        <v>175.2764</v>
      </c>
      <c r="K165" s="37">
        <f>Table1[[#This Row],[Margin per day(PLN)]]*0.26</f>
        <v>256.8956</v>
      </c>
      <c r="L165" s="30">
        <v>988.06</v>
      </c>
    </row>
    <row r="166" spans="1:12" s="1" customFormat="1" ht="20.25" customHeight="1">
      <c r="A166" s="29" t="s">
        <v>217</v>
      </c>
      <c r="B166" s="24">
        <f t="shared" si="9"/>
        <v>43261</v>
      </c>
      <c r="C166" s="45" t="s">
        <v>24</v>
      </c>
      <c r="D166" s="14">
        <f t="shared" si="8"/>
        <v>43261</v>
      </c>
      <c r="E166" s="25">
        <v>3390.38</v>
      </c>
      <c r="F166" s="26">
        <f t="shared" si="10"/>
        <v>881.49880000000007</v>
      </c>
      <c r="G166" s="25">
        <v>5130.45</v>
      </c>
      <c r="H166" s="26">
        <f t="shared" si="11"/>
        <v>1333.9169999999999</v>
      </c>
      <c r="I166" s="25">
        <v>726.15</v>
      </c>
      <c r="J166" s="37">
        <f>Table1[[#This Row],[tax of sell per day]]*0.26</f>
        <v>188.79900000000001</v>
      </c>
      <c r="K166" s="37">
        <f>Table1[[#This Row],[Margin per day(PLN)]]*0.26</f>
        <v>263.61919999999998</v>
      </c>
      <c r="L166" s="30">
        <v>1013.92</v>
      </c>
    </row>
    <row r="167" spans="1:12" s="1" customFormat="1" ht="20.25" customHeight="1">
      <c r="A167" s="29" t="s">
        <v>218</v>
      </c>
      <c r="B167" s="24">
        <f t="shared" si="9"/>
        <v>43262</v>
      </c>
      <c r="C167" s="24" t="s">
        <v>23</v>
      </c>
      <c r="D167" s="14">
        <f t="shared" si="8"/>
        <v>43262</v>
      </c>
      <c r="E167" s="25">
        <v>2471.04</v>
      </c>
      <c r="F167" s="26">
        <f t="shared" si="10"/>
        <v>642.47040000000004</v>
      </c>
      <c r="G167" s="25">
        <v>3539.22</v>
      </c>
      <c r="H167" s="26">
        <f t="shared" si="11"/>
        <v>920.19719999999995</v>
      </c>
      <c r="I167" s="25">
        <v>433.73</v>
      </c>
      <c r="J167" s="37">
        <f>Table1[[#This Row],[tax of sell per day]]*0.26</f>
        <v>112.7698</v>
      </c>
      <c r="K167" s="37">
        <f>Table1[[#This Row],[Margin per day(PLN)]]*0.26</f>
        <v>164.95700000000002</v>
      </c>
      <c r="L167" s="30">
        <v>634.45000000000005</v>
      </c>
    </row>
    <row r="168" spans="1:12" s="1" customFormat="1" ht="20.25" customHeight="1">
      <c r="A168" s="29" t="s">
        <v>219</v>
      </c>
      <c r="B168" s="24">
        <f t="shared" si="9"/>
        <v>43263</v>
      </c>
      <c r="C168" s="24" t="s">
        <v>23</v>
      </c>
      <c r="D168" s="14">
        <f t="shared" si="8"/>
        <v>43263</v>
      </c>
      <c r="E168" s="25">
        <v>2602.16</v>
      </c>
      <c r="F168" s="26">
        <f t="shared" si="10"/>
        <v>676.5616</v>
      </c>
      <c r="G168" s="25">
        <v>3711.85</v>
      </c>
      <c r="H168" s="26">
        <f t="shared" si="11"/>
        <v>965.08100000000002</v>
      </c>
      <c r="I168" s="25">
        <v>470.8</v>
      </c>
      <c r="J168" s="37">
        <f>Table1[[#This Row],[tax of sell per day]]*0.26</f>
        <v>122.408</v>
      </c>
      <c r="K168" s="37">
        <f>Table1[[#This Row],[Margin per day(PLN)]]*0.26</f>
        <v>166.1114</v>
      </c>
      <c r="L168" s="30">
        <v>638.89</v>
      </c>
    </row>
    <row r="169" spans="1:12" s="1" customFormat="1" ht="20.25" customHeight="1">
      <c r="A169" s="29" t="s">
        <v>220</v>
      </c>
      <c r="B169" s="24">
        <f t="shared" si="9"/>
        <v>43264</v>
      </c>
      <c r="C169" s="24" t="s">
        <v>23</v>
      </c>
      <c r="D169" s="14">
        <f t="shared" si="8"/>
        <v>43264</v>
      </c>
      <c r="E169" s="25">
        <v>2053.6999999999998</v>
      </c>
      <c r="F169" s="26">
        <f t="shared" si="10"/>
        <v>533.96199999999999</v>
      </c>
      <c r="G169" s="25">
        <v>2965.53</v>
      </c>
      <c r="H169" s="26">
        <f t="shared" si="11"/>
        <v>771.03780000000006</v>
      </c>
      <c r="I169" s="25">
        <v>358.07</v>
      </c>
      <c r="J169" s="37">
        <f>Table1[[#This Row],[tax of sell per day]]*0.26</f>
        <v>93.098200000000006</v>
      </c>
      <c r="K169" s="37">
        <f>Table1[[#This Row],[Margin per day(PLN)]]*0.26</f>
        <v>143.9776</v>
      </c>
      <c r="L169" s="30">
        <v>553.76</v>
      </c>
    </row>
    <row r="170" spans="1:12" s="1" customFormat="1" ht="20.25" customHeight="1">
      <c r="A170" s="29" t="s">
        <v>221</v>
      </c>
      <c r="B170" s="24">
        <f t="shared" si="9"/>
        <v>43265</v>
      </c>
      <c r="C170" s="24" t="s">
        <v>23</v>
      </c>
      <c r="D170" s="14">
        <f t="shared" si="8"/>
        <v>43265</v>
      </c>
      <c r="E170" s="25">
        <v>2130.8000000000002</v>
      </c>
      <c r="F170" s="26">
        <f t="shared" si="10"/>
        <v>554.00800000000004</v>
      </c>
      <c r="G170" s="25">
        <v>3119.54</v>
      </c>
      <c r="H170" s="26">
        <f t="shared" si="11"/>
        <v>811.08040000000005</v>
      </c>
      <c r="I170" s="25">
        <v>382.58</v>
      </c>
      <c r="J170" s="37">
        <f>Table1[[#This Row],[tax of sell per day]]*0.26</f>
        <v>99.470799999999997</v>
      </c>
      <c r="K170" s="37">
        <f>Table1[[#This Row],[Margin per day(PLN)]]*0.26</f>
        <v>157.60159999999999</v>
      </c>
      <c r="L170" s="30">
        <v>606.16</v>
      </c>
    </row>
    <row r="171" spans="1:12" s="1" customFormat="1" ht="20.25" customHeight="1">
      <c r="A171" s="29" t="s">
        <v>222</v>
      </c>
      <c r="B171" s="24">
        <f t="shared" si="9"/>
        <v>43266</v>
      </c>
      <c r="C171" s="24" t="s">
        <v>23</v>
      </c>
      <c r="D171" s="14">
        <f t="shared" si="8"/>
        <v>43266</v>
      </c>
      <c r="E171" s="25">
        <v>2771.93</v>
      </c>
      <c r="F171" s="26">
        <f t="shared" si="10"/>
        <v>720.70179999999993</v>
      </c>
      <c r="G171" s="25">
        <v>4103.49</v>
      </c>
      <c r="H171" s="26">
        <f t="shared" si="11"/>
        <v>1066.9074000000001</v>
      </c>
      <c r="I171" s="25">
        <v>523.66</v>
      </c>
      <c r="J171" s="37">
        <f>Table1[[#This Row],[tax of sell per day]]*0.26</f>
        <v>136.1516</v>
      </c>
      <c r="K171" s="37">
        <f>Table1[[#This Row],[Margin per day(PLN)]]*0.26</f>
        <v>210.054</v>
      </c>
      <c r="L171" s="30">
        <v>807.9</v>
      </c>
    </row>
    <row r="172" spans="1:12" s="1" customFormat="1" ht="20.25" customHeight="1">
      <c r="A172" s="29" t="s">
        <v>223</v>
      </c>
      <c r="B172" s="24">
        <f t="shared" si="9"/>
        <v>43267</v>
      </c>
      <c r="C172" s="24" t="s">
        <v>23</v>
      </c>
      <c r="D172" s="14">
        <f t="shared" si="8"/>
        <v>43267</v>
      </c>
      <c r="E172" s="25">
        <v>2945.48</v>
      </c>
      <c r="F172" s="26">
        <f t="shared" si="10"/>
        <v>765.82479999999998</v>
      </c>
      <c r="G172" s="25">
        <v>4229.3900000000003</v>
      </c>
      <c r="H172" s="26">
        <f t="shared" si="11"/>
        <v>1099.6414000000002</v>
      </c>
      <c r="I172" s="25">
        <v>512.19000000000005</v>
      </c>
      <c r="J172" s="37">
        <f>Table1[[#This Row],[tax of sell per day]]*0.26</f>
        <v>133.16940000000002</v>
      </c>
      <c r="K172" s="37">
        <f>Table1[[#This Row],[Margin per day(PLN)]]*0.26</f>
        <v>200.64720000000003</v>
      </c>
      <c r="L172" s="30">
        <v>771.72</v>
      </c>
    </row>
    <row r="173" spans="1:12" s="1" customFormat="1" ht="20.25" customHeight="1">
      <c r="A173" s="29" t="s">
        <v>224</v>
      </c>
      <c r="B173" s="24">
        <f t="shared" si="9"/>
        <v>43268</v>
      </c>
      <c r="C173" s="45" t="s">
        <v>24</v>
      </c>
      <c r="D173" s="14">
        <f t="shared" si="8"/>
        <v>43268</v>
      </c>
      <c r="E173" s="25">
        <v>2095.73</v>
      </c>
      <c r="F173" s="26">
        <f t="shared" si="10"/>
        <v>544.88980000000004</v>
      </c>
      <c r="G173" s="25">
        <v>3160.66</v>
      </c>
      <c r="H173" s="26">
        <f t="shared" si="11"/>
        <v>821.77160000000003</v>
      </c>
      <c r="I173" s="25">
        <v>441.86</v>
      </c>
      <c r="J173" s="37">
        <f>Table1[[#This Row],[tax of sell per day]]*0.26</f>
        <v>114.8836</v>
      </c>
      <c r="K173" s="37">
        <f>Table1[[#This Row],[Margin per day(PLN)]]*0.26</f>
        <v>161.99820000000003</v>
      </c>
      <c r="L173" s="30">
        <v>623.07000000000005</v>
      </c>
    </row>
    <row r="174" spans="1:12" s="1" customFormat="1" ht="20.25" customHeight="1">
      <c r="A174" s="29" t="s">
        <v>225</v>
      </c>
      <c r="B174" s="24">
        <f t="shared" si="9"/>
        <v>43269</v>
      </c>
      <c r="C174" s="24" t="s">
        <v>23</v>
      </c>
      <c r="D174" s="14">
        <f t="shared" si="8"/>
        <v>43269</v>
      </c>
      <c r="E174" s="25">
        <v>2272.0100000000002</v>
      </c>
      <c r="F174" s="26">
        <f t="shared" si="10"/>
        <v>590.72260000000006</v>
      </c>
      <c r="G174" s="25">
        <v>3341.68</v>
      </c>
      <c r="H174" s="26">
        <f t="shared" si="11"/>
        <v>868.83680000000004</v>
      </c>
      <c r="I174" s="25">
        <v>403.27</v>
      </c>
      <c r="J174" s="37">
        <f>Table1[[#This Row],[tax of sell per day]]*0.26</f>
        <v>104.8502</v>
      </c>
      <c r="K174" s="37">
        <f>Table1[[#This Row],[Margin per day(PLN)]]*0.26</f>
        <v>173.26400000000001</v>
      </c>
      <c r="L174" s="30">
        <v>666.4</v>
      </c>
    </row>
    <row r="175" spans="1:12" s="1" customFormat="1" ht="20.25" customHeight="1">
      <c r="A175" s="29" t="s">
        <v>226</v>
      </c>
      <c r="B175" s="24">
        <f t="shared" si="9"/>
        <v>43270</v>
      </c>
      <c r="C175" s="24" t="s">
        <v>23</v>
      </c>
      <c r="D175" s="14">
        <f t="shared" si="8"/>
        <v>43270</v>
      </c>
      <c r="E175" s="25">
        <v>2458.85</v>
      </c>
      <c r="F175" s="26">
        <f t="shared" si="10"/>
        <v>639.30100000000004</v>
      </c>
      <c r="G175" s="25">
        <v>3623.95</v>
      </c>
      <c r="H175" s="26">
        <f t="shared" si="11"/>
        <v>942.22699999999998</v>
      </c>
      <c r="I175" s="25">
        <v>486.51</v>
      </c>
      <c r="J175" s="37">
        <f>Table1[[#This Row],[tax of sell per day]]*0.26</f>
        <v>126.4926</v>
      </c>
      <c r="K175" s="37">
        <f>Table1[[#This Row],[Margin per day(PLN)]]*0.26</f>
        <v>176.43340000000001</v>
      </c>
      <c r="L175" s="30">
        <v>678.59</v>
      </c>
    </row>
    <row r="176" spans="1:12" s="1" customFormat="1" ht="20.25" customHeight="1">
      <c r="A176" s="29" t="s">
        <v>227</v>
      </c>
      <c r="B176" s="24">
        <f t="shared" si="9"/>
        <v>43271</v>
      </c>
      <c r="C176" s="24" t="s">
        <v>23</v>
      </c>
      <c r="D176" s="14">
        <f t="shared" si="8"/>
        <v>43271</v>
      </c>
      <c r="E176" s="25">
        <v>2385.4299999999998</v>
      </c>
      <c r="F176" s="26">
        <f t="shared" si="10"/>
        <v>620.21179999999993</v>
      </c>
      <c r="G176" s="25">
        <v>3526</v>
      </c>
      <c r="H176" s="26">
        <f t="shared" si="11"/>
        <v>916.76</v>
      </c>
      <c r="I176" s="25">
        <v>456.41</v>
      </c>
      <c r="J176" s="37">
        <f>Table1[[#This Row],[tax of sell per day]]*0.26</f>
        <v>118.66660000000002</v>
      </c>
      <c r="K176" s="37">
        <f>Table1[[#This Row],[Margin per day(PLN)]]*0.26</f>
        <v>177.88159999999999</v>
      </c>
      <c r="L176" s="30">
        <v>684.16</v>
      </c>
    </row>
    <row r="177" spans="1:12" s="1" customFormat="1" ht="20.25" customHeight="1">
      <c r="A177" s="29" t="s">
        <v>228</v>
      </c>
      <c r="B177" s="24">
        <f t="shared" si="9"/>
        <v>43272</v>
      </c>
      <c r="C177" s="24" t="s">
        <v>23</v>
      </c>
      <c r="D177" s="14">
        <f t="shared" si="8"/>
        <v>43272</v>
      </c>
      <c r="E177" s="25">
        <v>2363.67</v>
      </c>
      <c r="F177" s="26">
        <f t="shared" si="10"/>
        <v>614.55420000000004</v>
      </c>
      <c r="G177" s="25">
        <v>3451.19</v>
      </c>
      <c r="H177" s="26">
        <f t="shared" si="11"/>
        <v>897.3094000000001</v>
      </c>
      <c r="I177" s="25">
        <v>435.07</v>
      </c>
      <c r="J177" s="37">
        <f>Table1[[#This Row],[tax of sell per day]]*0.26</f>
        <v>113.1182</v>
      </c>
      <c r="K177" s="37">
        <f>Table1[[#This Row],[Margin per day(PLN)]]*0.26</f>
        <v>169.63700000000003</v>
      </c>
      <c r="L177" s="30">
        <v>652.45000000000005</v>
      </c>
    </row>
    <row r="178" spans="1:12" s="1" customFormat="1" ht="20.25" customHeight="1">
      <c r="A178" s="29" t="s">
        <v>229</v>
      </c>
      <c r="B178" s="24">
        <f t="shared" si="9"/>
        <v>43273</v>
      </c>
      <c r="C178" s="24" t="s">
        <v>23</v>
      </c>
      <c r="D178" s="14">
        <f t="shared" si="8"/>
        <v>43273</v>
      </c>
      <c r="E178" s="25">
        <v>2325.17</v>
      </c>
      <c r="F178" s="26">
        <f t="shared" si="10"/>
        <v>604.54420000000005</v>
      </c>
      <c r="G178" s="25">
        <v>3381.43</v>
      </c>
      <c r="H178" s="26">
        <f t="shared" si="11"/>
        <v>879.17179999999996</v>
      </c>
      <c r="I178" s="25">
        <v>434.98</v>
      </c>
      <c r="J178" s="37">
        <f>Table1[[#This Row],[tax of sell per day]]*0.26</f>
        <v>113.09480000000001</v>
      </c>
      <c r="K178" s="37">
        <f>Table1[[#This Row],[Margin per day(PLN)]]*0.26</f>
        <v>161.53280000000001</v>
      </c>
      <c r="L178" s="30">
        <v>621.28</v>
      </c>
    </row>
    <row r="179" spans="1:12" s="1" customFormat="1" ht="20.25" customHeight="1">
      <c r="A179" s="29" t="s">
        <v>230</v>
      </c>
      <c r="B179" s="24">
        <f t="shared" si="9"/>
        <v>43274</v>
      </c>
      <c r="C179" s="24" t="s">
        <v>23</v>
      </c>
      <c r="D179" s="14">
        <f t="shared" si="8"/>
        <v>43274</v>
      </c>
      <c r="E179" s="25">
        <v>2858.51</v>
      </c>
      <c r="F179" s="26">
        <f t="shared" si="10"/>
        <v>743.21260000000007</v>
      </c>
      <c r="G179" s="25">
        <v>4217.88</v>
      </c>
      <c r="H179" s="26">
        <f t="shared" si="11"/>
        <v>1096.6488000000002</v>
      </c>
      <c r="I179" s="25">
        <v>518.44000000000005</v>
      </c>
      <c r="J179" s="37">
        <f>Table1[[#This Row],[tax of sell per day]]*0.26</f>
        <v>134.79440000000002</v>
      </c>
      <c r="K179" s="37">
        <f>Table1[[#This Row],[Margin per day(PLN)]]*0.26</f>
        <v>218.64179999999999</v>
      </c>
      <c r="L179" s="30">
        <v>840.93</v>
      </c>
    </row>
    <row r="180" spans="1:12" s="1" customFormat="1" ht="20.25" customHeight="1">
      <c r="A180" s="29" t="s">
        <v>231</v>
      </c>
      <c r="B180" s="24">
        <f t="shared" si="9"/>
        <v>43275</v>
      </c>
      <c r="C180" s="24" t="s">
        <v>23</v>
      </c>
      <c r="D180" s="14">
        <f t="shared" si="8"/>
        <v>43275</v>
      </c>
      <c r="E180" s="25">
        <v>1514.97</v>
      </c>
      <c r="F180" s="26">
        <f t="shared" si="10"/>
        <v>393.8922</v>
      </c>
      <c r="G180" s="25">
        <v>2174.69</v>
      </c>
      <c r="H180" s="26">
        <f t="shared" si="11"/>
        <v>565.4194</v>
      </c>
      <c r="I180" s="25">
        <v>300.67</v>
      </c>
      <c r="J180" s="37">
        <f>Table1[[#This Row],[tax of sell per day]]*0.26</f>
        <v>78.174200000000013</v>
      </c>
      <c r="K180" s="37">
        <f>Table1[[#This Row],[Margin per day(PLN)]]*0.26</f>
        <v>93.353000000000009</v>
      </c>
      <c r="L180" s="30">
        <v>359.05</v>
      </c>
    </row>
    <row r="181" spans="1:12" s="1" customFormat="1" ht="20.25" customHeight="1">
      <c r="A181" s="29" t="s">
        <v>232</v>
      </c>
      <c r="B181" s="24">
        <f t="shared" si="9"/>
        <v>43276</v>
      </c>
      <c r="C181" s="24" t="s">
        <v>23</v>
      </c>
      <c r="D181" s="14">
        <f t="shared" si="8"/>
        <v>43276</v>
      </c>
      <c r="E181" s="25">
        <v>1967.53</v>
      </c>
      <c r="F181" s="26">
        <f t="shared" si="10"/>
        <v>511.55779999999999</v>
      </c>
      <c r="G181" s="25">
        <v>2854.01</v>
      </c>
      <c r="H181" s="26">
        <f t="shared" si="11"/>
        <v>742.04260000000011</v>
      </c>
      <c r="I181" s="25">
        <v>354.29</v>
      </c>
      <c r="J181" s="37">
        <f>Table1[[#This Row],[tax of sell per day]]*0.26</f>
        <v>92.115400000000008</v>
      </c>
      <c r="K181" s="37">
        <f>Table1[[#This Row],[Margin per day(PLN)]]*0.26</f>
        <v>138.36940000000001</v>
      </c>
      <c r="L181" s="30">
        <v>532.19000000000005</v>
      </c>
    </row>
    <row r="182" spans="1:12" s="1" customFormat="1" ht="20.25" customHeight="1">
      <c r="A182" s="29" t="s">
        <v>233</v>
      </c>
      <c r="B182" s="24">
        <f t="shared" si="9"/>
        <v>43277</v>
      </c>
      <c r="C182" s="24" t="s">
        <v>23</v>
      </c>
      <c r="D182" s="14">
        <f t="shared" si="8"/>
        <v>43277</v>
      </c>
      <c r="E182" s="25">
        <v>2086.9899999999998</v>
      </c>
      <c r="F182" s="26">
        <f t="shared" si="10"/>
        <v>542.61739999999998</v>
      </c>
      <c r="G182" s="25">
        <v>2974.26</v>
      </c>
      <c r="H182" s="26">
        <f t="shared" si="11"/>
        <v>773.30760000000009</v>
      </c>
      <c r="I182" s="25">
        <v>380.03</v>
      </c>
      <c r="J182" s="37">
        <f>Table1[[#This Row],[tax of sell per day]]*0.26</f>
        <v>98.8078</v>
      </c>
      <c r="K182" s="37">
        <f>Table1[[#This Row],[Margin per day(PLN)]]*0.26</f>
        <v>131.88240000000002</v>
      </c>
      <c r="L182" s="30">
        <v>507.24</v>
      </c>
    </row>
    <row r="183" spans="1:12" s="1" customFormat="1" ht="20.25" customHeight="1">
      <c r="A183" s="29" t="s">
        <v>234</v>
      </c>
      <c r="B183" s="24">
        <f t="shared" si="9"/>
        <v>43278</v>
      </c>
      <c r="C183" s="24" t="s">
        <v>23</v>
      </c>
      <c r="D183" s="14">
        <f t="shared" si="8"/>
        <v>43278</v>
      </c>
      <c r="E183" s="25">
        <v>1922.46</v>
      </c>
      <c r="F183" s="26">
        <f t="shared" si="10"/>
        <v>499.83960000000002</v>
      </c>
      <c r="G183" s="25">
        <v>2815.55</v>
      </c>
      <c r="H183" s="26">
        <f t="shared" si="11"/>
        <v>732.04300000000012</v>
      </c>
      <c r="I183" s="25">
        <v>370.95</v>
      </c>
      <c r="J183" s="37">
        <f>Table1[[#This Row],[tax of sell per day]]*0.26</f>
        <v>96.447000000000003</v>
      </c>
      <c r="K183" s="37">
        <f>Table1[[#This Row],[Margin per day(PLN)]]*0.26</f>
        <v>135.75640000000001</v>
      </c>
      <c r="L183" s="30">
        <v>522.14</v>
      </c>
    </row>
    <row r="184" spans="1:12" s="1" customFormat="1" ht="20.25" customHeight="1">
      <c r="A184" s="29" t="s">
        <v>235</v>
      </c>
      <c r="B184" s="24">
        <f t="shared" si="9"/>
        <v>43279</v>
      </c>
      <c r="C184" s="24" t="s">
        <v>23</v>
      </c>
      <c r="D184" s="14">
        <f t="shared" si="8"/>
        <v>43279</v>
      </c>
      <c r="E184" s="25">
        <v>2209.21</v>
      </c>
      <c r="F184" s="26">
        <f t="shared" si="10"/>
        <v>574.39460000000008</v>
      </c>
      <c r="G184" s="25">
        <v>3193.45</v>
      </c>
      <c r="H184" s="26">
        <f t="shared" si="11"/>
        <v>830.29700000000003</v>
      </c>
      <c r="I184" s="25">
        <v>399.98</v>
      </c>
      <c r="J184" s="37">
        <f>Table1[[#This Row],[tax of sell per day]]*0.26</f>
        <v>103.99480000000001</v>
      </c>
      <c r="K184" s="37">
        <f>Table1[[#This Row],[Margin per day(PLN)]]*0.26</f>
        <v>151.9076</v>
      </c>
      <c r="L184" s="30">
        <v>584.26</v>
      </c>
    </row>
    <row r="185" spans="1:12" s="1" customFormat="1" ht="20.25" customHeight="1">
      <c r="A185" s="29" t="s">
        <v>236</v>
      </c>
      <c r="B185" s="24">
        <f t="shared" si="9"/>
        <v>43280</v>
      </c>
      <c r="C185" s="24" t="s">
        <v>23</v>
      </c>
      <c r="D185" s="14">
        <f t="shared" si="8"/>
        <v>43280</v>
      </c>
      <c r="E185" s="25">
        <v>2515.12</v>
      </c>
      <c r="F185" s="26">
        <f t="shared" si="10"/>
        <v>653.93119999999999</v>
      </c>
      <c r="G185" s="25">
        <v>3643.1</v>
      </c>
      <c r="H185" s="26">
        <f t="shared" si="11"/>
        <v>947.20600000000002</v>
      </c>
      <c r="I185" s="25">
        <v>487.49</v>
      </c>
      <c r="J185" s="37">
        <f>Table1[[#This Row],[tax of sell per day]]*0.26</f>
        <v>126.74740000000001</v>
      </c>
      <c r="K185" s="37">
        <f>Table1[[#This Row],[Margin per day(PLN)]]*0.26</f>
        <v>166.5274</v>
      </c>
      <c r="L185" s="30">
        <v>640.49</v>
      </c>
    </row>
    <row r="186" spans="1:12" s="1" customFormat="1" ht="20.25" customHeight="1">
      <c r="A186" s="29" t="s">
        <v>237</v>
      </c>
      <c r="B186" s="24">
        <f t="shared" si="9"/>
        <v>43281</v>
      </c>
      <c r="C186" s="24" t="s">
        <v>23</v>
      </c>
      <c r="D186" s="14">
        <f t="shared" si="8"/>
        <v>43281</v>
      </c>
      <c r="E186" s="25">
        <v>2621.42</v>
      </c>
      <c r="F186" s="26">
        <f t="shared" si="10"/>
        <v>681.56920000000002</v>
      </c>
      <c r="G186" s="25">
        <v>3828.72</v>
      </c>
      <c r="H186" s="26">
        <f t="shared" si="11"/>
        <v>995.46719999999993</v>
      </c>
      <c r="I186" s="25">
        <v>451.25</v>
      </c>
      <c r="J186" s="37">
        <f>Table1[[#This Row],[tax of sell per day]]*0.26</f>
        <v>117.325</v>
      </c>
      <c r="K186" s="37">
        <f>Table1[[#This Row],[Margin per day(PLN)]]*0.26</f>
        <v>196.57300000000001</v>
      </c>
      <c r="L186" s="30">
        <v>756.05</v>
      </c>
    </row>
    <row r="187" spans="1:12" s="1" customFormat="1" ht="20.25" customHeight="1">
      <c r="A187" s="29" t="s">
        <v>238</v>
      </c>
      <c r="B187" s="24">
        <f t="shared" si="9"/>
        <v>43282</v>
      </c>
      <c r="C187" s="24" t="s">
        <v>23</v>
      </c>
      <c r="D187" s="14">
        <f t="shared" si="8"/>
        <v>43282</v>
      </c>
      <c r="E187" s="25">
        <v>1746.11</v>
      </c>
      <c r="F187" s="26">
        <f t="shared" si="10"/>
        <v>453.98859999999996</v>
      </c>
      <c r="G187" s="25">
        <v>2535.69</v>
      </c>
      <c r="H187" s="26">
        <f t="shared" si="11"/>
        <v>659.27940000000001</v>
      </c>
      <c r="I187" s="25">
        <v>357.06</v>
      </c>
      <c r="J187" s="37">
        <f>Table1[[#This Row],[tax of sell per day]]*0.26</f>
        <v>92.835599999999999</v>
      </c>
      <c r="K187" s="37">
        <f>Table1[[#This Row],[Margin per day(PLN)]]*0.26</f>
        <v>112.4552</v>
      </c>
      <c r="L187" s="30">
        <v>432.52</v>
      </c>
    </row>
    <row r="188" spans="1:12" s="1" customFormat="1" ht="20.25" customHeight="1">
      <c r="A188" s="29" t="s">
        <v>239</v>
      </c>
      <c r="B188" s="24">
        <f t="shared" si="9"/>
        <v>43283</v>
      </c>
      <c r="C188" s="24" t="s">
        <v>23</v>
      </c>
      <c r="D188" s="14">
        <f t="shared" si="8"/>
        <v>43283</v>
      </c>
      <c r="E188" s="25">
        <v>2060.12</v>
      </c>
      <c r="F188" s="26">
        <f t="shared" si="10"/>
        <v>535.63120000000004</v>
      </c>
      <c r="G188" s="25">
        <v>2987.92</v>
      </c>
      <c r="H188" s="26">
        <f t="shared" si="11"/>
        <v>776.8592000000001</v>
      </c>
      <c r="I188" s="25">
        <v>376.25</v>
      </c>
      <c r="J188" s="37">
        <f>Table1[[#This Row],[tax of sell per day]]*0.26</f>
        <v>97.825000000000003</v>
      </c>
      <c r="K188" s="37">
        <f>Table1[[#This Row],[Margin per day(PLN)]]*0.26</f>
        <v>143.40299999999999</v>
      </c>
      <c r="L188" s="30">
        <v>551.54999999999995</v>
      </c>
    </row>
    <row r="189" spans="1:12" s="1" customFormat="1" ht="20.25" customHeight="1">
      <c r="A189" s="29" t="s">
        <v>240</v>
      </c>
      <c r="B189" s="24">
        <f t="shared" si="9"/>
        <v>43284</v>
      </c>
      <c r="C189" s="24" t="s">
        <v>23</v>
      </c>
      <c r="D189" s="14">
        <f t="shared" si="8"/>
        <v>43284</v>
      </c>
      <c r="E189" s="25">
        <v>2428.4899999999998</v>
      </c>
      <c r="F189" s="26">
        <f t="shared" si="10"/>
        <v>631.40739999999994</v>
      </c>
      <c r="G189" s="25">
        <v>3521.41</v>
      </c>
      <c r="H189" s="26">
        <f t="shared" si="11"/>
        <v>915.56659999999999</v>
      </c>
      <c r="I189" s="25">
        <v>448.23</v>
      </c>
      <c r="J189" s="37">
        <f>Table1[[#This Row],[tax of sell per day]]*0.26</f>
        <v>116.53980000000001</v>
      </c>
      <c r="K189" s="37">
        <f>Table1[[#This Row],[Margin per day(PLN)]]*0.26</f>
        <v>167.61940000000001</v>
      </c>
      <c r="L189" s="30">
        <v>644.69000000000005</v>
      </c>
    </row>
    <row r="190" spans="1:12" s="1" customFormat="1" ht="20.25" customHeight="1">
      <c r="A190" s="29" t="s">
        <v>241</v>
      </c>
      <c r="B190" s="24">
        <f t="shared" si="9"/>
        <v>43285</v>
      </c>
      <c r="C190" s="24" t="s">
        <v>23</v>
      </c>
      <c r="D190" s="14">
        <f t="shared" si="8"/>
        <v>43285</v>
      </c>
      <c r="E190" s="25">
        <v>2272.81</v>
      </c>
      <c r="F190" s="26">
        <f t="shared" si="10"/>
        <v>590.93060000000003</v>
      </c>
      <c r="G190" s="25">
        <v>3361.07</v>
      </c>
      <c r="H190" s="26">
        <f t="shared" si="11"/>
        <v>873.87820000000011</v>
      </c>
      <c r="I190" s="25">
        <v>420.52</v>
      </c>
      <c r="J190" s="37">
        <f>Table1[[#This Row],[tax of sell per day]]*0.26</f>
        <v>109.3352</v>
      </c>
      <c r="K190" s="37">
        <f>Table1[[#This Row],[Margin per day(PLN)]]*0.26</f>
        <v>173.61240000000001</v>
      </c>
      <c r="L190" s="30">
        <v>667.74</v>
      </c>
    </row>
    <row r="191" spans="1:12" s="1" customFormat="1" ht="20.25" customHeight="1">
      <c r="A191" s="29" t="s">
        <v>242</v>
      </c>
      <c r="B191" s="24">
        <f t="shared" si="9"/>
        <v>43286</v>
      </c>
      <c r="C191" s="24" t="s">
        <v>23</v>
      </c>
      <c r="D191" s="14">
        <f t="shared" si="8"/>
        <v>43286</v>
      </c>
      <c r="E191" s="25">
        <v>2421.16</v>
      </c>
      <c r="F191" s="26">
        <f t="shared" si="10"/>
        <v>629.50159999999994</v>
      </c>
      <c r="G191" s="25">
        <v>3551.39</v>
      </c>
      <c r="H191" s="26">
        <f t="shared" si="11"/>
        <v>923.3614</v>
      </c>
      <c r="I191" s="25">
        <v>447.86</v>
      </c>
      <c r="J191" s="37">
        <f>Table1[[#This Row],[tax of sell per day]]*0.26</f>
        <v>116.4436</v>
      </c>
      <c r="K191" s="37">
        <f>Table1[[#This Row],[Margin per day(PLN)]]*0.26</f>
        <v>177.4162</v>
      </c>
      <c r="L191" s="30">
        <v>682.37</v>
      </c>
    </row>
    <row r="192" spans="1:12" s="1" customFormat="1" ht="20.25" customHeight="1">
      <c r="A192" s="29" t="s">
        <v>243</v>
      </c>
      <c r="B192" s="24">
        <f t="shared" si="9"/>
        <v>43287</v>
      </c>
      <c r="C192" s="24" t="s">
        <v>23</v>
      </c>
      <c r="D192" s="14">
        <f t="shared" si="8"/>
        <v>43287</v>
      </c>
      <c r="E192" s="25">
        <v>3551.66</v>
      </c>
      <c r="F192" s="26">
        <f t="shared" si="10"/>
        <v>923.4316</v>
      </c>
      <c r="G192" s="25">
        <v>5121.74</v>
      </c>
      <c r="H192" s="26">
        <f t="shared" si="11"/>
        <v>1331.6523999999999</v>
      </c>
      <c r="I192" s="25">
        <v>697.61</v>
      </c>
      <c r="J192" s="37">
        <f>Table1[[#This Row],[tax of sell per day]]*0.26</f>
        <v>181.37860000000001</v>
      </c>
      <c r="K192" s="37">
        <f>Table1[[#This Row],[Margin per day(PLN)]]*0.26</f>
        <v>226.84220000000002</v>
      </c>
      <c r="L192" s="30">
        <v>872.47</v>
      </c>
    </row>
    <row r="193" spans="1:12" s="1" customFormat="1" ht="20.25" customHeight="1">
      <c r="A193" s="29" t="s">
        <v>244</v>
      </c>
      <c r="B193" s="24">
        <f t="shared" si="9"/>
        <v>43288</v>
      </c>
      <c r="C193" s="24" t="s">
        <v>23</v>
      </c>
      <c r="D193" s="14">
        <f t="shared" si="8"/>
        <v>43288</v>
      </c>
      <c r="E193" s="25">
        <v>2675.52</v>
      </c>
      <c r="F193" s="26">
        <f t="shared" si="10"/>
        <v>695.63520000000005</v>
      </c>
      <c r="G193" s="25">
        <v>3839</v>
      </c>
      <c r="H193" s="26">
        <f t="shared" si="11"/>
        <v>998.14</v>
      </c>
      <c r="I193" s="25">
        <v>447.68</v>
      </c>
      <c r="J193" s="37">
        <f>Table1[[#This Row],[tax of sell per day]]*0.26</f>
        <v>116.3968</v>
      </c>
      <c r="K193" s="37">
        <f>Table1[[#This Row],[Margin per day(PLN)]]*0.26</f>
        <v>186.108</v>
      </c>
      <c r="L193" s="30">
        <v>715.8</v>
      </c>
    </row>
    <row r="194" spans="1:12" s="1" customFormat="1" ht="20.25" customHeight="1">
      <c r="A194" s="29" t="s">
        <v>245</v>
      </c>
      <c r="B194" s="24">
        <f t="shared" si="9"/>
        <v>43289</v>
      </c>
      <c r="C194" s="45" t="s">
        <v>24</v>
      </c>
      <c r="D194" s="14">
        <f t="shared" ref="D194:D257" si="12">B194</f>
        <v>43289</v>
      </c>
      <c r="E194" s="25">
        <v>2734.41</v>
      </c>
      <c r="F194" s="26">
        <f t="shared" si="10"/>
        <v>710.94659999999999</v>
      </c>
      <c r="G194" s="25">
        <v>4074.55</v>
      </c>
      <c r="H194" s="26">
        <f t="shared" si="11"/>
        <v>1059.383</v>
      </c>
      <c r="I194" s="25">
        <v>573.91</v>
      </c>
      <c r="J194" s="37">
        <f>Table1[[#This Row],[tax of sell per day]]*0.26</f>
        <v>149.2166</v>
      </c>
      <c r="K194" s="37">
        <f>Table1[[#This Row],[Margin per day(PLN)]]*0.26</f>
        <v>199.21980000000002</v>
      </c>
      <c r="L194" s="30">
        <v>766.23</v>
      </c>
    </row>
    <row r="195" spans="1:12" s="1" customFormat="1" ht="20.25" customHeight="1">
      <c r="A195" s="29" t="s">
        <v>246</v>
      </c>
      <c r="B195" s="24">
        <f t="shared" ref="B195:B258" si="13">DATE(RIGHT(A195,4),MID(A195,4,2),LEFT(A195,2))</f>
        <v>43290</v>
      </c>
      <c r="C195" s="24" t="s">
        <v>23</v>
      </c>
      <c r="D195" s="14">
        <f t="shared" si="12"/>
        <v>43290</v>
      </c>
      <c r="E195" s="25">
        <v>2502.09</v>
      </c>
      <c r="F195" s="26">
        <f t="shared" ref="F195:F258" si="14">E195*0.26</f>
        <v>650.54340000000002</v>
      </c>
      <c r="G195" s="25">
        <v>3692.62</v>
      </c>
      <c r="H195" s="26">
        <f t="shared" ref="H195:H258" si="15">G195*0.26</f>
        <v>960.08119999999997</v>
      </c>
      <c r="I195" s="25">
        <v>461.95</v>
      </c>
      <c r="J195" s="37">
        <f>Table1[[#This Row],[tax of sell per day]]*0.26</f>
        <v>120.107</v>
      </c>
      <c r="K195" s="37">
        <f>Table1[[#This Row],[Margin per day(PLN)]]*0.26</f>
        <v>189.4308</v>
      </c>
      <c r="L195" s="30">
        <v>728.58</v>
      </c>
    </row>
    <row r="196" spans="1:12" s="1" customFormat="1" ht="20.25" customHeight="1">
      <c r="A196" s="29" t="s">
        <v>247</v>
      </c>
      <c r="B196" s="24">
        <f t="shared" si="13"/>
        <v>43291</v>
      </c>
      <c r="C196" s="24" t="s">
        <v>23</v>
      </c>
      <c r="D196" s="14">
        <f t="shared" si="12"/>
        <v>43291</v>
      </c>
      <c r="E196" s="25">
        <v>2503.71</v>
      </c>
      <c r="F196" s="26">
        <f t="shared" si="14"/>
        <v>650.96460000000002</v>
      </c>
      <c r="G196" s="25">
        <v>3646.83</v>
      </c>
      <c r="H196" s="26">
        <f t="shared" si="15"/>
        <v>948.17579999999998</v>
      </c>
      <c r="I196" s="25">
        <v>459.97</v>
      </c>
      <c r="J196" s="37">
        <f>Table1[[#This Row],[tax of sell per day]]*0.26</f>
        <v>119.59220000000001</v>
      </c>
      <c r="K196" s="37">
        <f>Table1[[#This Row],[Margin per day(PLN)]]*0.26</f>
        <v>177.619</v>
      </c>
      <c r="L196" s="30">
        <v>683.15</v>
      </c>
    </row>
    <row r="197" spans="1:12" s="1" customFormat="1" ht="20.25" customHeight="1">
      <c r="A197" s="29" t="s">
        <v>248</v>
      </c>
      <c r="B197" s="24">
        <f t="shared" si="13"/>
        <v>43292</v>
      </c>
      <c r="C197" s="24" t="s">
        <v>23</v>
      </c>
      <c r="D197" s="14">
        <f t="shared" si="12"/>
        <v>43292</v>
      </c>
      <c r="E197" s="25">
        <v>2357.85</v>
      </c>
      <c r="F197" s="26">
        <f t="shared" si="14"/>
        <v>613.04100000000005</v>
      </c>
      <c r="G197" s="25">
        <v>3398.34</v>
      </c>
      <c r="H197" s="26">
        <f t="shared" si="15"/>
        <v>883.56840000000011</v>
      </c>
      <c r="I197" s="25">
        <v>429.69</v>
      </c>
      <c r="J197" s="37">
        <f>Table1[[#This Row],[tax of sell per day]]*0.26</f>
        <v>111.71940000000001</v>
      </c>
      <c r="K197" s="37">
        <f>Table1[[#This Row],[Margin per day(PLN)]]*0.26</f>
        <v>158.80799999999999</v>
      </c>
      <c r="L197" s="30">
        <v>610.79999999999995</v>
      </c>
    </row>
    <row r="198" spans="1:12" s="1" customFormat="1" ht="20.25" customHeight="1">
      <c r="A198" s="29" t="s">
        <v>249</v>
      </c>
      <c r="B198" s="24">
        <f t="shared" si="13"/>
        <v>43293</v>
      </c>
      <c r="C198" s="24" t="s">
        <v>23</v>
      </c>
      <c r="D198" s="14">
        <f t="shared" si="12"/>
        <v>43293</v>
      </c>
      <c r="E198" s="25">
        <v>2242.6799999999998</v>
      </c>
      <c r="F198" s="26">
        <f t="shared" si="14"/>
        <v>583.09680000000003</v>
      </c>
      <c r="G198" s="25">
        <v>3258.18</v>
      </c>
      <c r="H198" s="26">
        <f t="shared" si="15"/>
        <v>847.1268</v>
      </c>
      <c r="I198" s="25">
        <v>404.2</v>
      </c>
      <c r="J198" s="37">
        <f>Table1[[#This Row],[tax of sell per day]]*0.26</f>
        <v>105.092</v>
      </c>
      <c r="K198" s="37">
        <f>Table1[[#This Row],[Margin per day(PLN)]]*0.26</f>
        <v>158.93799999999999</v>
      </c>
      <c r="L198" s="30">
        <v>611.29999999999995</v>
      </c>
    </row>
    <row r="199" spans="1:12" s="1" customFormat="1" ht="20.25" customHeight="1">
      <c r="A199" s="29" t="s">
        <v>250</v>
      </c>
      <c r="B199" s="24">
        <f t="shared" si="13"/>
        <v>43294</v>
      </c>
      <c r="C199" s="24" t="s">
        <v>23</v>
      </c>
      <c r="D199" s="14">
        <f t="shared" si="12"/>
        <v>43294</v>
      </c>
      <c r="E199" s="25">
        <v>2671.04</v>
      </c>
      <c r="F199" s="26">
        <f t="shared" si="14"/>
        <v>694.47040000000004</v>
      </c>
      <c r="G199" s="25">
        <v>3901.68</v>
      </c>
      <c r="H199" s="26">
        <f t="shared" si="15"/>
        <v>1014.4367999999999</v>
      </c>
      <c r="I199" s="25">
        <v>482.14</v>
      </c>
      <c r="J199" s="37">
        <f>Table1[[#This Row],[tax of sell per day]]*0.26</f>
        <v>125.35640000000001</v>
      </c>
      <c r="K199" s="37">
        <f>Table1[[#This Row],[Margin per day(PLN)]]*0.26</f>
        <v>194.61</v>
      </c>
      <c r="L199" s="30">
        <v>748.5</v>
      </c>
    </row>
    <row r="200" spans="1:12" s="1" customFormat="1" ht="20.25" customHeight="1">
      <c r="A200" s="29" t="s">
        <v>251</v>
      </c>
      <c r="B200" s="24">
        <f t="shared" si="13"/>
        <v>43295</v>
      </c>
      <c r="C200" s="24" t="s">
        <v>23</v>
      </c>
      <c r="D200" s="14">
        <f t="shared" si="12"/>
        <v>43295</v>
      </c>
      <c r="E200" s="25">
        <v>3198.92</v>
      </c>
      <c r="F200" s="26">
        <f t="shared" si="14"/>
        <v>831.7192</v>
      </c>
      <c r="G200" s="25">
        <v>4610.2700000000004</v>
      </c>
      <c r="H200" s="26">
        <f t="shared" si="15"/>
        <v>1198.6702000000002</v>
      </c>
      <c r="I200" s="25">
        <v>590.5</v>
      </c>
      <c r="J200" s="37">
        <f>Table1[[#This Row],[tax of sell per day]]*0.26</f>
        <v>153.53</v>
      </c>
      <c r="K200" s="37">
        <f>Table1[[#This Row],[Margin per day(PLN)]]*0.26</f>
        <v>213.42100000000002</v>
      </c>
      <c r="L200" s="30">
        <v>820.85</v>
      </c>
    </row>
    <row r="201" spans="1:12" s="1" customFormat="1" ht="20.25" customHeight="1">
      <c r="A201" s="29" t="s">
        <v>252</v>
      </c>
      <c r="B201" s="24">
        <f t="shared" si="13"/>
        <v>43296</v>
      </c>
      <c r="C201" s="45" t="s">
        <v>24</v>
      </c>
      <c r="D201" s="14">
        <f t="shared" si="12"/>
        <v>43296</v>
      </c>
      <c r="E201" s="25">
        <v>2740.3</v>
      </c>
      <c r="F201" s="26">
        <f t="shared" si="14"/>
        <v>712.47800000000007</v>
      </c>
      <c r="G201" s="25">
        <v>4137.2700000000004</v>
      </c>
      <c r="H201" s="26">
        <f t="shared" si="15"/>
        <v>1075.6902000000002</v>
      </c>
      <c r="I201" s="25">
        <v>588.76</v>
      </c>
      <c r="J201" s="37">
        <f>Table1[[#This Row],[tax of sell per day]]*0.26</f>
        <v>153.07759999999999</v>
      </c>
      <c r="K201" s="37">
        <f>Table1[[#This Row],[Margin per day(PLN)]]*0.26</f>
        <v>210.13460000000001</v>
      </c>
      <c r="L201" s="30">
        <v>808.21</v>
      </c>
    </row>
    <row r="202" spans="1:12" s="1" customFormat="1" ht="20.25" customHeight="1">
      <c r="A202" s="29" t="s">
        <v>253</v>
      </c>
      <c r="B202" s="24">
        <f t="shared" si="13"/>
        <v>43297</v>
      </c>
      <c r="C202" s="24" t="s">
        <v>23</v>
      </c>
      <c r="D202" s="14">
        <f t="shared" si="12"/>
        <v>43297</v>
      </c>
      <c r="E202" s="25">
        <v>2814.59</v>
      </c>
      <c r="F202" s="26">
        <f t="shared" si="14"/>
        <v>731.79340000000002</v>
      </c>
      <c r="G202" s="25">
        <v>4091.96</v>
      </c>
      <c r="H202" s="26">
        <f t="shared" si="15"/>
        <v>1063.9096</v>
      </c>
      <c r="I202" s="25">
        <v>503.82</v>
      </c>
      <c r="J202" s="37">
        <f>Table1[[#This Row],[tax of sell per day]]*0.26</f>
        <v>130.9932</v>
      </c>
      <c r="K202" s="37">
        <f>Table1[[#This Row],[Margin per day(PLN)]]*0.26</f>
        <v>201.12299999999999</v>
      </c>
      <c r="L202" s="30">
        <v>773.55</v>
      </c>
    </row>
    <row r="203" spans="1:12" s="1" customFormat="1" ht="20.25" customHeight="1">
      <c r="A203" s="29" t="s">
        <v>254</v>
      </c>
      <c r="B203" s="24">
        <f t="shared" si="13"/>
        <v>43298</v>
      </c>
      <c r="C203" s="24" t="s">
        <v>23</v>
      </c>
      <c r="D203" s="14">
        <f t="shared" si="12"/>
        <v>43298</v>
      </c>
      <c r="E203" s="25">
        <v>2150.7800000000002</v>
      </c>
      <c r="F203" s="26">
        <f t="shared" si="14"/>
        <v>559.20280000000002</v>
      </c>
      <c r="G203" s="25">
        <v>3097.02</v>
      </c>
      <c r="H203" s="26">
        <f t="shared" si="15"/>
        <v>805.22519999999997</v>
      </c>
      <c r="I203" s="25">
        <v>385.54</v>
      </c>
      <c r="J203" s="37">
        <f>Table1[[#This Row],[tax of sell per day]]*0.26</f>
        <v>100.24040000000001</v>
      </c>
      <c r="K203" s="37">
        <f>Table1[[#This Row],[Margin per day(PLN)]]*0.26</f>
        <v>145.78200000000001</v>
      </c>
      <c r="L203" s="30">
        <v>560.70000000000005</v>
      </c>
    </row>
    <row r="204" spans="1:12" s="1" customFormat="1" ht="20.25" customHeight="1">
      <c r="A204" s="29" t="s">
        <v>255</v>
      </c>
      <c r="B204" s="24">
        <f t="shared" si="13"/>
        <v>43299</v>
      </c>
      <c r="C204" s="24" t="s">
        <v>23</v>
      </c>
      <c r="D204" s="14">
        <f t="shared" si="12"/>
        <v>43299</v>
      </c>
      <c r="E204" s="25">
        <v>2352.5300000000002</v>
      </c>
      <c r="F204" s="26">
        <f t="shared" si="14"/>
        <v>611.65780000000007</v>
      </c>
      <c r="G204" s="25">
        <v>3371.1</v>
      </c>
      <c r="H204" s="26">
        <f t="shared" si="15"/>
        <v>876.48599999999999</v>
      </c>
      <c r="I204" s="25">
        <v>433.27</v>
      </c>
      <c r="J204" s="37">
        <f>Table1[[#This Row],[tax of sell per day]]*0.26</f>
        <v>112.6502</v>
      </c>
      <c r="K204" s="37">
        <f>Table1[[#This Row],[Margin per day(PLN)]]*0.26</f>
        <v>152.178</v>
      </c>
      <c r="L204" s="30">
        <v>585.29999999999995</v>
      </c>
    </row>
    <row r="205" spans="1:12" s="1" customFormat="1" ht="20.25" customHeight="1">
      <c r="A205" s="29" t="s">
        <v>256</v>
      </c>
      <c r="B205" s="24">
        <f t="shared" si="13"/>
        <v>43300</v>
      </c>
      <c r="C205" s="24" t="s">
        <v>23</v>
      </c>
      <c r="D205" s="14">
        <f t="shared" si="12"/>
        <v>43300</v>
      </c>
      <c r="E205" s="25">
        <v>2393.89</v>
      </c>
      <c r="F205" s="26">
        <f t="shared" si="14"/>
        <v>622.41139999999996</v>
      </c>
      <c r="G205" s="25">
        <v>3534.77</v>
      </c>
      <c r="H205" s="26">
        <f t="shared" si="15"/>
        <v>919.04020000000003</v>
      </c>
      <c r="I205" s="25">
        <v>435.04</v>
      </c>
      <c r="J205" s="37">
        <f>Table1[[#This Row],[tax of sell per day]]*0.26</f>
        <v>113.11040000000001</v>
      </c>
      <c r="K205" s="37">
        <f>Table1[[#This Row],[Margin per day(PLN)]]*0.26</f>
        <v>183.51840000000001</v>
      </c>
      <c r="L205" s="30">
        <v>705.84</v>
      </c>
    </row>
    <row r="206" spans="1:12" s="1" customFormat="1" ht="20.25" customHeight="1">
      <c r="A206" s="29" t="s">
        <v>257</v>
      </c>
      <c r="B206" s="24">
        <f t="shared" si="13"/>
        <v>43301</v>
      </c>
      <c r="C206" s="24" t="s">
        <v>23</v>
      </c>
      <c r="D206" s="14">
        <f t="shared" si="12"/>
        <v>43301</v>
      </c>
      <c r="E206" s="25">
        <v>2468.7199999999998</v>
      </c>
      <c r="F206" s="26">
        <f t="shared" si="14"/>
        <v>641.86720000000003</v>
      </c>
      <c r="G206" s="25">
        <v>3608.69</v>
      </c>
      <c r="H206" s="26">
        <f t="shared" si="15"/>
        <v>938.25940000000003</v>
      </c>
      <c r="I206" s="25">
        <v>461.55</v>
      </c>
      <c r="J206" s="37">
        <f>Table1[[#This Row],[tax of sell per day]]*0.26</f>
        <v>120.003</v>
      </c>
      <c r="K206" s="37">
        <f>Table1[[#This Row],[Margin per day(PLN)]]*0.26</f>
        <v>176.38919999999999</v>
      </c>
      <c r="L206" s="30">
        <v>678.42</v>
      </c>
    </row>
    <row r="207" spans="1:12" s="1" customFormat="1" ht="20.25" customHeight="1">
      <c r="A207" s="29" t="s">
        <v>258</v>
      </c>
      <c r="B207" s="24">
        <f t="shared" si="13"/>
        <v>43302</v>
      </c>
      <c r="C207" s="24" t="s">
        <v>23</v>
      </c>
      <c r="D207" s="14">
        <f t="shared" si="12"/>
        <v>43302</v>
      </c>
      <c r="E207" s="25">
        <v>3393.01</v>
      </c>
      <c r="F207" s="26">
        <f t="shared" si="14"/>
        <v>882.18260000000009</v>
      </c>
      <c r="G207" s="25">
        <v>4969.58</v>
      </c>
      <c r="H207" s="26">
        <f t="shared" si="15"/>
        <v>1292.0907999999999</v>
      </c>
      <c r="I207" s="25">
        <v>633.47</v>
      </c>
      <c r="J207" s="37">
        <f>Table1[[#This Row],[tax of sell per day]]*0.26</f>
        <v>164.7022</v>
      </c>
      <c r="K207" s="37">
        <f>Table1[[#This Row],[Margin per day(PLN)]]*0.26</f>
        <v>245.20600000000002</v>
      </c>
      <c r="L207" s="30">
        <v>943.1</v>
      </c>
    </row>
    <row r="208" spans="1:12" s="1" customFormat="1" ht="20.25" customHeight="1">
      <c r="A208" s="29" t="s">
        <v>259</v>
      </c>
      <c r="B208" s="24">
        <f t="shared" si="13"/>
        <v>43303</v>
      </c>
      <c r="C208" s="45" t="s">
        <v>24</v>
      </c>
      <c r="D208" s="14">
        <f t="shared" si="12"/>
        <v>43303</v>
      </c>
      <c r="E208" s="25">
        <v>2652.09</v>
      </c>
      <c r="F208" s="26">
        <f t="shared" si="14"/>
        <v>689.54340000000002</v>
      </c>
      <c r="G208" s="25">
        <v>3993.64</v>
      </c>
      <c r="H208" s="26">
        <f t="shared" si="15"/>
        <v>1038.3463999999999</v>
      </c>
      <c r="I208" s="25">
        <v>577.66999999999996</v>
      </c>
      <c r="J208" s="37">
        <f>Table1[[#This Row],[tax of sell per day]]*0.26</f>
        <v>150.1942</v>
      </c>
      <c r="K208" s="37">
        <f>Table1[[#This Row],[Margin per day(PLN)]]*0.26</f>
        <v>198.6088</v>
      </c>
      <c r="L208" s="30">
        <v>763.88</v>
      </c>
    </row>
    <row r="209" spans="1:12" s="1" customFormat="1" ht="20.25" customHeight="1">
      <c r="A209" s="29" t="s">
        <v>260</v>
      </c>
      <c r="B209" s="24">
        <f t="shared" si="13"/>
        <v>43304</v>
      </c>
      <c r="C209" s="24" t="s">
        <v>23</v>
      </c>
      <c r="D209" s="14">
        <f t="shared" si="12"/>
        <v>43304</v>
      </c>
      <c r="E209" s="25">
        <v>2299.31</v>
      </c>
      <c r="F209" s="26">
        <f t="shared" si="14"/>
        <v>597.82060000000001</v>
      </c>
      <c r="G209" s="25">
        <v>3373.93</v>
      </c>
      <c r="H209" s="26">
        <f t="shared" si="15"/>
        <v>877.22180000000003</v>
      </c>
      <c r="I209" s="25">
        <v>422.77</v>
      </c>
      <c r="J209" s="37">
        <f>Table1[[#This Row],[tax of sell per day]]*0.26</f>
        <v>109.92019999999999</v>
      </c>
      <c r="K209" s="37">
        <f>Table1[[#This Row],[Margin per day(PLN)]]*0.26</f>
        <v>169.48100000000002</v>
      </c>
      <c r="L209" s="30">
        <v>651.85</v>
      </c>
    </row>
    <row r="210" spans="1:12" s="1" customFormat="1" ht="20.25" customHeight="1">
      <c r="A210" s="29" t="s">
        <v>261</v>
      </c>
      <c r="B210" s="24">
        <f t="shared" si="13"/>
        <v>43305</v>
      </c>
      <c r="C210" s="24" t="s">
        <v>23</v>
      </c>
      <c r="D210" s="14">
        <f t="shared" si="12"/>
        <v>43305</v>
      </c>
      <c r="E210" s="25">
        <v>2471.11</v>
      </c>
      <c r="F210" s="26">
        <f t="shared" si="14"/>
        <v>642.48860000000002</v>
      </c>
      <c r="G210" s="25">
        <v>3634.7</v>
      </c>
      <c r="H210" s="26">
        <f t="shared" si="15"/>
        <v>945.02199999999993</v>
      </c>
      <c r="I210" s="25">
        <v>472.73</v>
      </c>
      <c r="J210" s="37">
        <f>Table1[[#This Row],[tax of sell per day]]*0.26</f>
        <v>122.9098</v>
      </c>
      <c r="K210" s="37">
        <f>Table1[[#This Row],[Margin per day(PLN)]]*0.26</f>
        <v>179.62360000000001</v>
      </c>
      <c r="L210" s="30">
        <v>690.86</v>
      </c>
    </row>
    <row r="211" spans="1:12" s="1" customFormat="1" ht="20.25" customHeight="1">
      <c r="A211" s="29" t="s">
        <v>262</v>
      </c>
      <c r="B211" s="24">
        <f t="shared" si="13"/>
        <v>43306</v>
      </c>
      <c r="C211" s="24" t="s">
        <v>23</v>
      </c>
      <c r="D211" s="14">
        <f t="shared" si="12"/>
        <v>43306</v>
      </c>
      <c r="E211" s="25">
        <v>2392.87</v>
      </c>
      <c r="F211" s="26">
        <f t="shared" si="14"/>
        <v>622.14620000000002</v>
      </c>
      <c r="G211" s="25">
        <v>3516.46</v>
      </c>
      <c r="H211" s="26">
        <f t="shared" si="15"/>
        <v>914.27960000000007</v>
      </c>
      <c r="I211" s="25">
        <v>449.94</v>
      </c>
      <c r="J211" s="37">
        <f>Table1[[#This Row],[tax of sell per day]]*0.26</f>
        <v>116.98440000000001</v>
      </c>
      <c r="K211" s="37">
        <f>Table1[[#This Row],[Margin per day(PLN)]]*0.26</f>
        <v>175.149</v>
      </c>
      <c r="L211" s="30">
        <v>673.65</v>
      </c>
    </row>
    <row r="212" spans="1:12" s="1" customFormat="1" ht="20.25" customHeight="1">
      <c r="A212" s="29" t="s">
        <v>263</v>
      </c>
      <c r="B212" s="24">
        <f t="shared" si="13"/>
        <v>43307</v>
      </c>
      <c r="C212" s="24" t="s">
        <v>23</v>
      </c>
      <c r="D212" s="14">
        <f t="shared" si="12"/>
        <v>43307</v>
      </c>
      <c r="E212" s="25">
        <v>2599.44</v>
      </c>
      <c r="F212" s="26">
        <f t="shared" si="14"/>
        <v>675.85440000000006</v>
      </c>
      <c r="G212" s="25">
        <v>3796.7</v>
      </c>
      <c r="H212" s="26">
        <f t="shared" si="15"/>
        <v>987.14199999999994</v>
      </c>
      <c r="I212" s="25">
        <v>458.7</v>
      </c>
      <c r="J212" s="37">
        <f>Table1[[#This Row],[tax of sell per day]]*0.26</f>
        <v>119.262</v>
      </c>
      <c r="K212" s="37">
        <f>Table1[[#This Row],[Margin per day(PLN)]]*0.26</f>
        <v>192.0256</v>
      </c>
      <c r="L212" s="30">
        <v>738.56</v>
      </c>
    </row>
    <row r="213" spans="1:12" s="1" customFormat="1" ht="20.25" customHeight="1">
      <c r="A213" s="29" t="s">
        <v>264</v>
      </c>
      <c r="B213" s="24">
        <f t="shared" si="13"/>
        <v>43308</v>
      </c>
      <c r="C213" s="24" t="s">
        <v>23</v>
      </c>
      <c r="D213" s="14">
        <f t="shared" si="12"/>
        <v>43308</v>
      </c>
      <c r="E213" s="25">
        <v>2926.5</v>
      </c>
      <c r="F213" s="26">
        <f t="shared" si="14"/>
        <v>760.89</v>
      </c>
      <c r="G213" s="25">
        <v>4259.75</v>
      </c>
      <c r="H213" s="26">
        <f t="shared" si="15"/>
        <v>1107.5350000000001</v>
      </c>
      <c r="I213" s="25">
        <v>563.04999999999995</v>
      </c>
      <c r="J213" s="37">
        <f>Table1[[#This Row],[tax of sell per day]]*0.26</f>
        <v>146.393</v>
      </c>
      <c r="K213" s="37">
        <f>Table1[[#This Row],[Margin per day(PLN)]]*0.26</f>
        <v>200.25200000000001</v>
      </c>
      <c r="L213" s="30">
        <v>770.2</v>
      </c>
    </row>
    <row r="214" spans="1:12" s="1" customFormat="1" ht="20.25" customHeight="1">
      <c r="A214" s="29" t="s">
        <v>265</v>
      </c>
      <c r="B214" s="24">
        <f t="shared" si="13"/>
        <v>43309</v>
      </c>
      <c r="C214" s="24" t="s">
        <v>23</v>
      </c>
      <c r="D214" s="14">
        <f t="shared" si="12"/>
        <v>43309</v>
      </c>
      <c r="E214" s="25">
        <v>3158.79</v>
      </c>
      <c r="F214" s="26">
        <f t="shared" si="14"/>
        <v>821.28539999999998</v>
      </c>
      <c r="G214" s="25">
        <v>4553.5600000000004</v>
      </c>
      <c r="H214" s="26">
        <f t="shared" si="15"/>
        <v>1183.9256</v>
      </c>
      <c r="I214" s="25">
        <v>574.80999999999995</v>
      </c>
      <c r="J214" s="37">
        <f>Table1[[#This Row],[tax of sell per day]]*0.26</f>
        <v>149.45059999999998</v>
      </c>
      <c r="K214" s="37">
        <f>Table1[[#This Row],[Margin per day(PLN)]]*0.26</f>
        <v>213.18960000000001</v>
      </c>
      <c r="L214" s="30">
        <v>819.96</v>
      </c>
    </row>
    <row r="215" spans="1:12" s="1" customFormat="1" ht="20.25" customHeight="1">
      <c r="A215" s="29" t="s">
        <v>266</v>
      </c>
      <c r="B215" s="24">
        <f t="shared" si="13"/>
        <v>43310</v>
      </c>
      <c r="C215" s="24" t="s">
        <v>23</v>
      </c>
      <c r="D215" s="14">
        <f t="shared" si="12"/>
        <v>43310</v>
      </c>
      <c r="E215" s="25">
        <v>1644.33</v>
      </c>
      <c r="F215" s="26">
        <f t="shared" si="14"/>
        <v>427.5258</v>
      </c>
      <c r="G215" s="25">
        <v>2424.9</v>
      </c>
      <c r="H215" s="26">
        <f t="shared" si="15"/>
        <v>630.47400000000005</v>
      </c>
      <c r="I215" s="25">
        <v>352.73</v>
      </c>
      <c r="J215" s="37">
        <f>Table1[[#This Row],[tax of sell per day]]*0.26</f>
        <v>91.709800000000001</v>
      </c>
      <c r="K215" s="37">
        <f>Table1[[#This Row],[Margin per day(PLN)]]*0.26</f>
        <v>111.2384</v>
      </c>
      <c r="L215" s="30">
        <v>427.84</v>
      </c>
    </row>
    <row r="216" spans="1:12" s="1" customFormat="1" ht="20.25" customHeight="1">
      <c r="A216" s="29" t="s">
        <v>267</v>
      </c>
      <c r="B216" s="24">
        <f t="shared" si="13"/>
        <v>43311</v>
      </c>
      <c r="C216" s="24" t="s">
        <v>23</v>
      </c>
      <c r="D216" s="14">
        <f t="shared" si="12"/>
        <v>43311</v>
      </c>
      <c r="E216" s="25">
        <v>2714.87</v>
      </c>
      <c r="F216" s="26">
        <f t="shared" si="14"/>
        <v>705.86620000000005</v>
      </c>
      <c r="G216" s="25">
        <v>3960.67</v>
      </c>
      <c r="H216" s="26">
        <f t="shared" si="15"/>
        <v>1029.7742000000001</v>
      </c>
      <c r="I216" s="25">
        <v>478.05</v>
      </c>
      <c r="J216" s="37">
        <f>Table1[[#This Row],[tax of sell per day]]*0.26</f>
        <v>124.29300000000001</v>
      </c>
      <c r="K216" s="37">
        <f>Table1[[#This Row],[Margin per day(PLN)]]*0.26</f>
        <v>199.61500000000001</v>
      </c>
      <c r="L216" s="30">
        <v>767.75</v>
      </c>
    </row>
    <row r="217" spans="1:12" s="1" customFormat="1" ht="20.25" customHeight="1">
      <c r="A217" s="29" t="s">
        <v>268</v>
      </c>
      <c r="B217" s="24">
        <f t="shared" si="13"/>
        <v>43312</v>
      </c>
      <c r="C217" s="24" t="s">
        <v>23</v>
      </c>
      <c r="D217" s="14">
        <f t="shared" si="12"/>
        <v>43312</v>
      </c>
      <c r="E217" s="25">
        <v>2520.67</v>
      </c>
      <c r="F217" s="26">
        <f t="shared" si="14"/>
        <v>655.37420000000009</v>
      </c>
      <c r="G217" s="25">
        <v>3660.78</v>
      </c>
      <c r="H217" s="26">
        <f t="shared" si="15"/>
        <v>951.80280000000005</v>
      </c>
      <c r="I217" s="25">
        <v>455.72</v>
      </c>
      <c r="J217" s="37">
        <f>Table1[[#This Row],[tax of sell per day]]*0.26</f>
        <v>118.48720000000002</v>
      </c>
      <c r="K217" s="37">
        <f>Table1[[#This Row],[Margin per day(PLN)]]*0.26</f>
        <v>177.94140000000002</v>
      </c>
      <c r="L217" s="30">
        <v>684.39</v>
      </c>
    </row>
    <row r="218" spans="1:12" s="1" customFormat="1" ht="20.25" customHeight="1">
      <c r="A218" s="29" t="s">
        <v>269</v>
      </c>
      <c r="B218" s="24">
        <f t="shared" si="13"/>
        <v>43313</v>
      </c>
      <c r="C218" s="24" t="s">
        <v>23</v>
      </c>
      <c r="D218" s="14">
        <f t="shared" si="12"/>
        <v>43313</v>
      </c>
      <c r="E218" s="25">
        <v>2791.15</v>
      </c>
      <c r="F218" s="26">
        <f t="shared" si="14"/>
        <v>725.69900000000007</v>
      </c>
      <c r="G218" s="25">
        <v>4042.06</v>
      </c>
      <c r="H218" s="26">
        <f t="shared" si="15"/>
        <v>1050.9356</v>
      </c>
      <c r="I218" s="25">
        <v>507.16</v>
      </c>
      <c r="J218" s="37">
        <f>Table1[[#This Row],[tax of sell per day]]*0.26</f>
        <v>131.86160000000001</v>
      </c>
      <c r="K218" s="37">
        <f>Table1[[#This Row],[Margin per day(PLN)]]*0.26</f>
        <v>193.375</v>
      </c>
      <c r="L218" s="30">
        <v>743.75</v>
      </c>
    </row>
    <row r="219" spans="1:12" s="1" customFormat="1" ht="20.25" customHeight="1">
      <c r="A219" s="29" t="s">
        <v>270</v>
      </c>
      <c r="B219" s="24">
        <f t="shared" si="13"/>
        <v>43314</v>
      </c>
      <c r="C219" s="24" t="s">
        <v>23</v>
      </c>
      <c r="D219" s="14">
        <f t="shared" si="12"/>
        <v>43314</v>
      </c>
      <c r="E219" s="25">
        <v>2511.73</v>
      </c>
      <c r="F219" s="26">
        <f t="shared" si="14"/>
        <v>653.0498</v>
      </c>
      <c r="G219" s="25">
        <v>3655.72</v>
      </c>
      <c r="H219" s="26">
        <f t="shared" si="15"/>
        <v>950.48720000000003</v>
      </c>
      <c r="I219" s="25">
        <v>456.17</v>
      </c>
      <c r="J219" s="37">
        <f>Table1[[#This Row],[tax of sell per day]]*0.26</f>
        <v>118.60420000000001</v>
      </c>
      <c r="K219" s="37">
        <f>Table1[[#This Row],[Margin per day(PLN)]]*0.26</f>
        <v>178.83320000000001</v>
      </c>
      <c r="L219" s="30">
        <v>687.82</v>
      </c>
    </row>
    <row r="220" spans="1:12" s="1" customFormat="1" ht="20.25" customHeight="1">
      <c r="A220" s="29" t="s">
        <v>271</v>
      </c>
      <c r="B220" s="24">
        <f t="shared" si="13"/>
        <v>43315</v>
      </c>
      <c r="C220" s="24" t="s">
        <v>23</v>
      </c>
      <c r="D220" s="14">
        <f t="shared" si="12"/>
        <v>43315</v>
      </c>
      <c r="E220" s="25">
        <v>2720.45</v>
      </c>
      <c r="F220" s="26">
        <f t="shared" si="14"/>
        <v>707.31700000000001</v>
      </c>
      <c r="G220" s="25">
        <v>3976.89</v>
      </c>
      <c r="H220" s="26">
        <f t="shared" si="15"/>
        <v>1033.9914000000001</v>
      </c>
      <c r="I220" s="25">
        <v>501.03</v>
      </c>
      <c r="J220" s="37">
        <f>Table1[[#This Row],[tax of sell per day]]*0.26</f>
        <v>130.26779999999999</v>
      </c>
      <c r="K220" s="37">
        <f>Table1[[#This Row],[Margin per day(PLN)]]*0.26</f>
        <v>196.4066</v>
      </c>
      <c r="L220" s="30">
        <v>755.41</v>
      </c>
    </row>
    <row r="221" spans="1:12" s="1" customFormat="1" ht="20.25" customHeight="1">
      <c r="A221" s="29" t="s">
        <v>272</v>
      </c>
      <c r="B221" s="24">
        <f t="shared" si="13"/>
        <v>43316</v>
      </c>
      <c r="C221" s="24" t="s">
        <v>23</v>
      </c>
      <c r="D221" s="14">
        <f t="shared" si="12"/>
        <v>43316</v>
      </c>
      <c r="E221" s="25">
        <v>3094.15</v>
      </c>
      <c r="F221" s="26">
        <f t="shared" si="14"/>
        <v>804.47900000000004</v>
      </c>
      <c r="G221" s="25">
        <v>4487.57</v>
      </c>
      <c r="H221" s="26">
        <f t="shared" si="15"/>
        <v>1166.7682</v>
      </c>
      <c r="I221" s="25">
        <v>566.45000000000005</v>
      </c>
      <c r="J221" s="37">
        <f>Table1[[#This Row],[tax of sell per day]]*0.26</f>
        <v>147.27700000000002</v>
      </c>
      <c r="K221" s="37">
        <f>Table1[[#This Row],[Margin per day(PLN)]]*0.26</f>
        <v>215.01220000000001</v>
      </c>
      <c r="L221" s="30">
        <v>826.97</v>
      </c>
    </row>
    <row r="222" spans="1:12" s="1" customFormat="1" ht="20.25" customHeight="1">
      <c r="A222" s="29" t="s">
        <v>273</v>
      </c>
      <c r="B222" s="24">
        <f t="shared" si="13"/>
        <v>43317</v>
      </c>
      <c r="C222" s="24" t="s">
        <v>23</v>
      </c>
      <c r="D222" s="14">
        <f t="shared" si="12"/>
        <v>43317</v>
      </c>
      <c r="E222" s="25">
        <v>1769.36</v>
      </c>
      <c r="F222" s="26">
        <f t="shared" si="14"/>
        <v>460.03359999999998</v>
      </c>
      <c r="G222" s="25">
        <v>2637.52</v>
      </c>
      <c r="H222" s="26">
        <f t="shared" si="15"/>
        <v>685.75520000000006</v>
      </c>
      <c r="I222" s="25">
        <v>395.58</v>
      </c>
      <c r="J222" s="37">
        <f>Table1[[#This Row],[tax of sell per day]]*0.26</f>
        <v>102.85079999999999</v>
      </c>
      <c r="K222" s="37">
        <f>Table1[[#This Row],[Margin per day(PLN)]]*0.26</f>
        <v>122.8708</v>
      </c>
      <c r="L222" s="30">
        <v>472.58</v>
      </c>
    </row>
    <row r="223" spans="1:12" s="1" customFormat="1" ht="20.25" customHeight="1">
      <c r="A223" s="29" t="s">
        <v>274</v>
      </c>
      <c r="B223" s="24">
        <f t="shared" si="13"/>
        <v>43318</v>
      </c>
      <c r="C223" s="24" t="s">
        <v>23</v>
      </c>
      <c r="D223" s="14">
        <f t="shared" si="12"/>
        <v>43318</v>
      </c>
      <c r="E223" s="25">
        <v>2301.58</v>
      </c>
      <c r="F223" s="26">
        <f t="shared" si="14"/>
        <v>598.41079999999999</v>
      </c>
      <c r="G223" s="25">
        <v>3353.16</v>
      </c>
      <c r="H223" s="26">
        <f t="shared" si="15"/>
        <v>871.82159999999999</v>
      </c>
      <c r="I223" s="25">
        <v>413.72</v>
      </c>
      <c r="J223" s="37">
        <f>Table1[[#This Row],[tax of sell per day]]*0.26</f>
        <v>107.56720000000001</v>
      </c>
      <c r="K223" s="37">
        <f>Table1[[#This Row],[Margin per day(PLN)]]*0.26</f>
        <v>165.84360000000001</v>
      </c>
      <c r="L223" s="30">
        <v>637.86</v>
      </c>
    </row>
    <row r="224" spans="1:12" s="1" customFormat="1" ht="20.25" customHeight="1">
      <c r="A224" s="29" t="s">
        <v>275</v>
      </c>
      <c r="B224" s="24">
        <f t="shared" si="13"/>
        <v>43319</v>
      </c>
      <c r="C224" s="24" t="s">
        <v>23</v>
      </c>
      <c r="D224" s="14">
        <f t="shared" si="12"/>
        <v>43319</v>
      </c>
      <c r="E224" s="25">
        <v>2496.23</v>
      </c>
      <c r="F224" s="26">
        <f t="shared" si="14"/>
        <v>649.01980000000003</v>
      </c>
      <c r="G224" s="25">
        <v>3638.66</v>
      </c>
      <c r="H224" s="26">
        <f t="shared" si="15"/>
        <v>946.05160000000001</v>
      </c>
      <c r="I224" s="25">
        <v>483.87</v>
      </c>
      <c r="J224" s="37">
        <f>Table1[[#This Row],[tax of sell per day]]*0.26</f>
        <v>125.8062</v>
      </c>
      <c r="K224" s="37">
        <f>Table1[[#This Row],[Margin per day(PLN)]]*0.26</f>
        <v>171.22559999999999</v>
      </c>
      <c r="L224" s="30">
        <v>658.56</v>
      </c>
    </row>
    <row r="225" spans="1:12" s="1" customFormat="1" ht="20.25" customHeight="1">
      <c r="A225" s="29" t="s">
        <v>276</v>
      </c>
      <c r="B225" s="24">
        <f t="shared" si="13"/>
        <v>43320</v>
      </c>
      <c r="C225" s="24" t="s">
        <v>23</v>
      </c>
      <c r="D225" s="14">
        <f t="shared" si="12"/>
        <v>43320</v>
      </c>
      <c r="E225" s="25">
        <v>2897.4</v>
      </c>
      <c r="F225" s="26">
        <f t="shared" si="14"/>
        <v>753.32400000000007</v>
      </c>
      <c r="G225" s="25">
        <v>4215.63</v>
      </c>
      <c r="H225" s="26">
        <f t="shared" si="15"/>
        <v>1096.0638000000001</v>
      </c>
      <c r="I225" s="25">
        <v>528.47</v>
      </c>
      <c r="J225" s="37">
        <f>Table1[[#This Row],[tax of sell per day]]*0.26</f>
        <v>137.40220000000002</v>
      </c>
      <c r="K225" s="37">
        <f>Table1[[#This Row],[Margin per day(PLN)]]*0.26</f>
        <v>205.33760000000001</v>
      </c>
      <c r="L225" s="30">
        <v>789.76</v>
      </c>
    </row>
    <row r="226" spans="1:12" s="1" customFormat="1" ht="20.25" customHeight="1">
      <c r="A226" s="29" t="s">
        <v>277</v>
      </c>
      <c r="B226" s="24">
        <f t="shared" si="13"/>
        <v>43321</v>
      </c>
      <c r="C226" s="24" t="s">
        <v>23</v>
      </c>
      <c r="D226" s="14">
        <f t="shared" si="12"/>
        <v>43321</v>
      </c>
      <c r="E226" s="25">
        <v>2973.99</v>
      </c>
      <c r="F226" s="26">
        <f t="shared" si="14"/>
        <v>773.23739999999998</v>
      </c>
      <c r="G226" s="25">
        <v>4367.1000000000004</v>
      </c>
      <c r="H226" s="26">
        <f t="shared" si="15"/>
        <v>1135.4460000000001</v>
      </c>
      <c r="I226" s="25">
        <v>588.44000000000005</v>
      </c>
      <c r="J226" s="37">
        <f>Table1[[#This Row],[tax of sell per day]]*0.26</f>
        <v>152.99440000000001</v>
      </c>
      <c r="K226" s="37">
        <f>Table1[[#This Row],[Margin per day(PLN)]]*0.26</f>
        <v>209.21420000000001</v>
      </c>
      <c r="L226" s="30">
        <v>804.67</v>
      </c>
    </row>
    <row r="227" spans="1:12" s="1" customFormat="1" ht="20.25" customHeight="1">
      <c r="A227" s="29" t="s">
        <v>278</v>
      </c>
      <c r="B227" s="24">
        <f t="shared" si="13"/>
        <v>43322</v>
      </c>
      <c r="C227" s="24" t="s">
        <v>23</v>
      </c>
      <c r="D227" s="14">
        <f t="shared" si="12"/>
        <v>43322</v>
      </c>
      <c r="E227" s="25">
        <v>2778.86</v>
      </c>
      <c r="F227" s="26">
        <f t="shared" si="14"/>
        <v>722.50360000000001</v>
      </c>
      <c r="G227" s="25">
        <v>4022.66</v>
      </c>
      <c r="H227" s="26">
        <f t="shared" si="15"/>
        <v>1045.8915999999999</v>
      </c>
      <c r="I227" s="25">
        <v>513.12</v>
      </c>
      <c r="J227" s="37">
        <f>Table1[[#This Row],[tax of sell per day]]*0.26</f>
        <v>133.41120000000001</v>
      </c>
      <c r="K227" s="37">
        <f>Table1[[#This Row],[Margin per day(PLN)]]*0.26</f>
        <v>189.9768</v>
      </c>
      <c r="L227" s="30">
        <v>730.68</v>
      </c>
    </row>
    <row r="228" spans="1:12" s="1" customFormat="1" ht="20.25" customHeight="1">
      <c r="A228" s="29" t="s">
        <v>279</v>
      </c>
      <c r="B228" s="24">
        <f t="shared" si="13"/>
        <v>43323</v>
      </c>
      <c r="C228" s="24" t="s">
        <v>23</v>
      </c>
      <c r="D228" s="14">
        <f t="shared" si="12"/>
        <v>43323</v>
      </c>
      <c r="E228" s="25">
        <v>3322.23</v>
      </c>
      <c r="F228" s="26">
        <f t="shared" si="14"/>
        <v>863.77980000000002</v>
      </c>
      <c r="G228" s="25">
        <v>4790.46</v>
      </c>
      <c r="H228" s="26">
        <f t="shared" si="15"/>
        <v>1245.5196000000001</v>
      </c>
      <c r="I228" s="25">
        <v>594.95000000000005</v>
      </c>
      <c r="J228" s="37">
        <f>Table1[[#This Row],[tax of sell per day]]*0.26</f>
        <v>154.68700000000001</v>
      </c>
      <c r="K228" s="37">
        <f>Table1[[#This Row],[Margin per day(PLN)]]*0.26</f>
        <v>227.05279999999999</v>
      </c>
      <c r="L228" s="30">
        <v>873.28</v>
      </c>
    </row>
    <row r="229" spans="1:12" s="1" customFormat="1" ht="20.25" customHeight="1">
      <c r="A229" s="29" t="s">
        <v>280</v>
      </c>
      <c r="B229" s="24">
        <f t="shared" si="13"/>
        <v>43324</v>
      </c>
      <c r="C229" s="45" t="s">
        <v>24</v>
      </c>
      <c r="D229" s="14">
        <f t="shared" si="12"/>
        <v>43324</v>
      </c>
      <c r="E229" s="25">
        <v>2548.7399999999998</v>
      </c>
      <c r="F229" s="26">
        <f t="shared" si="14"/>
        <v>662.67239999999993</v>
      </c>
      <c r="G229" s="25">
        <v>3743.66</v>
      </c>
      <c r="H229" s="26">
        <f t="shared" si="15"/>
        <v>973.35159999999996</v>
      </c>
      <c r="I229" s="25">
        <v>533.15</v>
      </c>
      <c r="J229" s="37">
        <f>Table1[[#This Row],[tax of sell per day]]*0.26</f>
        <v>138.619</v>
      </c>
      <c r="K229" s="37">
        <f>Table1[[#This Row],[Margin per day(PLN)]]*0.26</f>
        <v>172.06020000000001</v>
      </c>
      <c r="L229" s="30">
        <v>661.77</v>
      </c>
    </row>
    <row r="230" spans="1:12" s="1" customFormat="1" ht="20.25" customHeight="1">
      <c r="A230" s="29" t="s">
        <v>281</v>
      </c>
      <c r="B230" s="24">
        <f t="shared" si="13"/>
        <v>43325</v>
      </c>
      <c r="C230" s="24" t="s">
        <v>23</v>
      </c>
      <c r="D230" s="14">
        <f t="shared" si="12"/>
        <v>43325</v>
      </c>
      <c r="E230" s="25">
        <v>2741.25</v>
      </c>
      <c r="F230" s="26">
        <f t="shared" si="14"/>
        <v>712.72500000000002</v>
      </c>
      <c r="G230" s="25">
        <v>3988.93</v>
      </c>
      <c r="H230" s="26">
        <f t="shared" si="15"/>
        <v>1037.1217999999999</v>
      </c>
      <c r="I230" s="25">
        <v>507.57</v>
      </c>
      <c r="J230" s="37">
        <f>Table1[[#This Row],[tax of sell per day]]*0.26</f>
        <v>131.9682</v>
      </c>
      <c r="K230" s="37">
        <f>Table1[[#This Row],[Margin per day(PLN)]]*0.26</f>
        <v>192.42860000000002</v>
      </c>
      <c r="L230" s="30">
        <v>740.11</v>
      </c>
    </row>
    <row r="231" spans="1:12" s="1" customFormat="1" ht="20.25" customHeight="1">
      <c r="A231" s="29" t="s">
        <v>282</v>
      </c>
      <c r="B231" s="24">
        <f t="shared" si="13"/>
        <v>43326</v>
      </c>
      <c r="C231" s="24" t="s">
        <v>23</v>
      </c>
      <c r="D231" s="14">
        <f t="shared" si="12"/>
        <v>43326</v>
      </c>
      <c r="E231" s="25">
        <v>3299.23</v>
      </c>
      <c r="F231" s="26">
        <f t="shared" si="14"/>
        <v>857.7998</v>
      </c>
      <c r="G231" s="25">
        <v>4720.66</v>
      </c>
      <c r="H231" s="26">
        <f t="shared" si="15"/>
        <v>1227.3715999999999</v>
      </c>
      <c r="I231" s="25">
        <v>567.70000000000005</v>
      </c>
      <c r="J231" s="37">
        <f>Table1[[#This Row],[tax of sell per day]]*0.26</f>
        <v>147.602</v>
      </c>
      <c r="K231" s="37">
        <f>Table1[[#This Row],[Margin per day(PLN)]]*0.26</f>
        <v>221.96980000000002</v>
      </c>
      <c r="L231" s="30">
        <v>853.73</v>
      </c>
    </row>
    <row r="232" spans="1:12" s="1" customFormat="1" ht="20.25" customHeight="1">
      <c r="A232" s="29" t="s">
        <v>283</v>
      </c>
      <c r="B232" s="24">
        <f t="shared" si="13"/>
        <v>43327</v>
      </c>
      <c r="C232" s="45" t="s">
        <v>24</v>
      </c>
      <c r="D232" s="14">
        <f t="shared" si="12"/>
        <v>43327</v>
      </c>
      <c r="E232" s="25">
        <v>2401.6</v>
      </c>
      <c r="F232" s="26">
        <f t="shared" si="14"/>
        <v>624.41600000000005</v>
      </c>
      <c r="G232" s="25">
        <v>3646.59</v>
      </c>
      <c r="H232" s="26">
        <f t="shared" si="15"/>
        <v>948.11340000000007</v>
      </c>
      <c r="I232" s="25">
        <v>554.79</v>
      </c>
      <c r="J232" s="37">
        <f>Table1[[#This Row],[tax of sell per day]]*0.26</f>
        <v>144.24539999999999</v>
      </c>
      <c r="K232" s="37">
        <f>Table1[[#This Row],[Margin per day(PLN)]]*0.26</f>
        <v>179.45200000000003</v>
      </c>
      <c r="L232" s="30">
        <v>690.2</v>
      </c>
    </row>
    <row r="233" spans="1:12" s="1" customFormat="1" ht="20.25" customHeight="1">
      <c r="A233" s="29" t="s">
        <v>284</v>
      </c>
      <c r="B233" s="24">
        <f t="shared" si="13"/>
        <v>43328</v>
      </c>
      <c r="C233" s="24" t="s">
        <v>23</v>
      </c>
      <c r="D233" s="14">
        <f t="shared" si="12"/>
        <v>43328</v>
      </c>
      <c r="E233" s="25">
        <v>2564.79</v>
      </c>
      <c r="F233" s="26">
        <f t="shared" si="14"/>
        <v>666.84540000000004</v>
      </c>
      <c r="G233" s="25">
        <v>3761.71</v>
      </c>
      <c r="H233" s="26">
        <f t="shared" si="15"/>
        <v>978.04460000000006</v>
      </c>
      <c r="I233" s="25">
        <v>487.72</v>
      </c>
      <c r="J233" s="37">
        <f>Table1[[#This Row],[tax of sell per day]]*0.26</f>
        <v>126.80720000000001</v>
      </c>
      <c r="K233" s="37">
        <f>Table1[[#This Row],[Margin per day(PLN)]]*0.26</f>
        <v>184.39200000000002</v>
      </c>
      <c r="L233" s="30">
        <v>709.2</v>
      </c>
    </row>
    <row r="234" spans="1:12" s="1" customFormat="1" ht="20.25" customHeight="1">
      <c r="A234" s="29" t="s">
        <v>285</v>
      </c>
      <c r="B234" s="24">
        <f t="shared" si="13"/>
        <v>43329</v>
      </c>
      <c r="C234" s="24" t="s">
        <v>23</v>
      </c>
      <c r="D234" s="14">
        <f t="shared" si="12"/>
        <v>43329</v>
      </c>
      <c r="E234" s="25">
        <v>2967.91</v>
      </c>
      <c r="F234" s="26">
        <f t="shared" si="14"/>
        <v>771.65660000000003</v>
      </c>
      <c r="G234" s="25">
        <v>4335.47</v>
      </c>
      <c r="H234" s="26">
        <f t="shared" si="15"/>
        <v>1127.2222000000002</v>
      </c>
      <c r="I234" s="25">
        <v>542.19000000000005</v>
      </c>
      <c r="J234" s="37">
        <f>Table1[[#This Row],[tax of sell per day]]*0.26</f>
        <v>140.96940000000001</v>
      </c>
      <c r="K234" s="37">
        <f>Table1[[#This Row],[Margin per day(PLN)]]*0.26</f>
        <v>214.59620000000001</v>
      </c>
      <c r="L234" s="30">
        <v>825.37</v>
      </c>
    </row>
    <row r="235" spans="1:12" s="1" customFormat="1" ht="20.25" customHeight="1">
      <c r="A235" s="29" t="s">
        <v>286</v>
      </c>
      <c r="B235" s="24">
        <f t="shared" si="13"/>
        <v>43330</v>
      </c>
      <c r="C235" s="24" t="s">
        <v>23</v>
      </c>
      <c r="D235" s="14">
        <f t="shared" si="12"/>
        <v>43330</v>
      </c>
      <c r="E235" s="25">
        <v>3470.14</v>
      </c>
      <c r="F235" s="26">
        <f t="shared" si="14"/>
        <v>902.2364</v>
      </c>
      <c r="G235" s="25">
        <v>4987.51</v>
      </c>
      <c r="H235" s="26">
        <f t="shared" si="15"/>
        <v>1296.7526</v>
      </c>
      <c r="I235" s="25">
        <v>637.03</v>
      </c>
      <c r="J235" s="37">
        <f>Table1[[#This Row],[tax of sell per day]]*0.26</f>
        <v>165.62780000000001</v>
      </c>
      <c r="K235" s="37">
        <f>Table1[[#This Row],[Margin per day(PLN)]]*0.26</f>
        <v>228.88840000000002</v>
      </c>
      <c r="L235" s="30">
        <v>880.34</v>
      </c>
    </row>
    <row r="236" spans="1:12" s="1" customFormat="1" ht="20.25" customHeight="1">
      <c r="A236" s="29" t="s">
        <v>287</v>
      </c>
      <c r="B236" s="24">
        <f t="shared" si="13"/>
        <v>43331</v>
      </c>
      <c r="C236" s="45" t="s">
        <v>24</v>
      </c>
      <c r="D236" s="14">
        <f t="shared" si="12"/>
        <v>43331</v>
      </c>
      <c r="E236" s="25">
        <v>1526.14</v>
      </c>
      <c r="F236" s="26">
        <f t="shared" si="14"/>
        <v>396.79640000000006</v>
      </c>
      <c r="G236" s="25">
        <v>2276.8200000000002</v>
      </c>
      <c r="H236" s="26">
        <f t="shared" si="15"/>
        <v>591.97320000000002</v>
      </c>
      <c r="I236" s="25">
        <v>309.24</v>
      </c>
      <c r="J236" s="37">
        <f>Table1[[#This Row],[tax of sell per day]]*0.26</f>
        <v>80.4024</v>
      </c>
      <c r="K236" s="37">
        <f>Table1[[#This Row],[Margin per day(PLN)]]*0.26</f>
        <v>114.7744</v>
      </c>
      <c r="L236" s="30">
        <v>441.44</v>
      </c>
    </row>
    <row r="237" spans="1:12" s="1" customFormat="1" ht="20.25" customHeight="1">
      <c r="A237" s="29" t="s">
        <v>288</v>
      </c>
      <c r="B237" s="24">
        <f t="shared" si="13"/>
        <v>43332</v>
      </c>
      <c r="C237" s="24" t="s">
        <v>23</v>
      </c>
      <c r="D237" s="14">
        <f t="shared" si="12"/>
        <v>43332</v>
      </c>
      <c r="E237" s="25">
        <v>2622.75</v>
      </c>
      <c r="F237" s="26">
        <f t="shared" si="14"/>
        <v>681.91500000000008</v>
      </c>
      <c r="G237" s="25">
        <v>3826.15</v>
      </c>
      <c r="H237" s="26">
        <f t="shared" si="15"/>
        <v>994.79900000000009</v>
      </c>
      <c r="I237" s="25">
        <v>486.64</v>
      </c>
      <c r="J237" s="37">
        <f>Table1[[#This Row],[tax of sell per day]]*0.26</f>
        <v>126.5264</v>
      </c>
      <c r="K237" s="37">
        <f>Table1[[#This Row],[Margin per day(PLN)]]*0.26</f>
        <v>186.35759999999999</v>
      </c>
      <c r="L237" s="30">
        <v>716.76</v>
      </c>
    </row>
    <row r="238" spans="1:12" s="1" customFormat="1" ht="20.25" customHeight="1">
      <c r="A238" s="29" t="s">
        <v>289</v>
      </c>
      <c r="B238" s="24">
        <f t="shared" si="13"/>
        <v>43333</v>
      </c>
      <c r="C238" s="24" t="s">
        <v>23</v>
      </c>
      <c r="D238" s="14">
        <f t="shared" si="12"/>
        <v>43333</v>
      </c>
      <c r="E238" s="25">
        <v>2500.06</v>
      </c>
      <c r="F238" s="26">
        <f t="shared" si="14"/>
        <v>650.01560000000006</v>
      </c>
      <c r="G238" s="25">
        <v>3581.79</v>
      </c>
      <c r="H238" s="26">
        <f t="shared" si="15"/>
        <v>931.2654</v>
      </c>
      <c r="I238" s="25">
        <v>470.29</v>
      </c>
      <c r="J238" s="37">
        <f>Table1[[#This Row],[tax of sell per day]]*0.26</f>
        <v>122.2754</v>
      </c>
      <c r="K238" s="37">
        <f>Table1[[#This Row],[Margin per day(PLN)]]*0.26</f>
        <v>158.97440000000003</v>
      </c>
      <c r="L238" s="30">
        <v>611.44000000000005</v>
      </c>
    </row>
    <row r="239" spans="1:12" s="1" customFormat="1" ht="20.25" customHeight="1">
      <c r="A239" s="29" t="s">
        <v>290</v>
      </c>
      <c r="B239" s="24">
        <f t="shared" si="13"/>
        <v>43334</v>
      </c>
      <c r="C239" s="24" t="s">
        <v>23</v>
      </c>
      <c r="D239" s="14">
        <f t="shared" si="12"/>
        <v>43334</v>
      </c>
      <c r="E239" s="25">
        <v>2591.52</v>
      </c>
      <c r="F239" s="26">
        <f t="shared" si="14"/>
        <v>673.79520000000002</v>
      </c>
      <c r="G239" s="25">
        <v>3669.52</v>
      </c>
      <c r="H239" s="26">
        <f t="shared" si="15"/>
        <v>954.0752</v>
      </c>
      <c r="I239" s="25">
        <v>483.03</v>
      </c>
      <c r="J239" s="37">
        <f>Table1[[#This Row],[tax of sell per day]]*0.26</f>
        <v>125.5878</v>
      </c>
      <c r="K239" s="37">
        <f>Table1[[#This Row],[Margin per day(PLN)]]*0.26</f>
        <v>154.69220000000001</v>
      </c>
      <c r="L239" s="30">
        <v>594.97</v>
      </c>
    </row>
    <row r="240" spans="1:12" s="1" customFormat="1" ht="20.25" customHeight="1">
      <c r="A240" s="29" t="s">
        <v>291</v>
      </c>
      <c r="B240" s="24">
        <f t="shared" si="13"/>
        <v>43335</v>
      </c>
      <c r="C240" s="24" t="s">
        <v>23</v>
      </c>
      <c r="D240" s="14">
        <f t="shared" si="12"/>
        <v>43335</v>
      </c>
      <c r="E240" s="25">
        <v>2554.52</v>
      </c>
      <c r="F240" s="26">
        <f t="shared" si="14"/>
        <v>664.17520000000002</v>
      </c>
      <c r="G240" s="25">
        <v>3693.3</v>
      </c>
      <c r="H240" s="26">
        <f t="shared" si="15"/>
        <v>960.25800000000004</v>
      </c>
      <c r="I240" s="25">
        <v>461.29</v>
      </c>
      <c r="J240" s="37">
        <f>Table1[[#This Row],[tax of sell per day]]*0.26</f>
        <v>119.93540000000002</v>
      </c>
      <c r="K240" s="37">
        <f>Table1[[#This Row],[Margin per day(PLN)]]*0.26</f>
        <v>176.1474</v>
      </c>
      <c r="L240" s="30">
        <v>677.49</v>
      </c>
    </row>
    <row r="241" spans="1:12" s="1" customFormat="1" ht="20.25" customHeight="1">
      <c r="A241" s="29" t="s">
        <v>292</v>
      </c>
      <c r="B241" s="24">
        <f t="shared" si="13"/>
        <v>43336</v>
      </c>
      <c r="C241" s="24" t="s">
        <v>23</v>
      </c>
      <c r="D241" s="14">
        <f t="shared" si="12"/>
        <v>43336</v>
      </c>
      <c r="E241" s="25">
        <v>2796.88</v>
      </c>
      <c r="F241" s="26">
        <f t="shared" si="14"/>
        <v>727.18880000000001</v>
      </c>
      <c r="G241" s="25">
        <v>4093.35</v>
      </c>
      <c r="H241" s="26">
        <f t="shared" si="15"/>
        <v>1064.271</v>
      </c>
      <c r="I241" s="25">
        <v>515.51</v>
      </c>
      <c r="J241" s="37">
        <f>Table1[[#This Row],[tax of sell per day]]*0.26</f>
        <v>134.0326</v>
      </c>
      <c r="K241" s="37">
        <f>Table1[[#This Row],[Margin per day(PLN)]]*0.26</f>
        <v>203.04960000000003</v>
      </c>
      <c r="L241" s="30">
        <v>780.96</v>
      </c>
    </row>
    <row r="242" spans="1:12" s="1" customFormat="1" ht="20.25" customHeight="1">
      <c r="A242" s="29" t="s">
        <v>293</v>
      </c>
      <c r="B242" s="24">
        <f t="shared" si="13"/>
        <v>43337</v>
      </c>
      <c r="C242" s="24" t="s">
        <v>23</v>
      </c>
      <c r="D242" s="14">
        <f t="shared" si="12"/>
        <v>43337</v>
      </c>
      <c r="E242" s="25">
        <v>2925.97</v>
      </c>
      <c r="F242" s="26">
        <f t="shared" si="14"/>
        <v>760.75220000000002</v>
      </c>
      <c r="G242" s="25">
        <v>4231.75</v>
      </c>
      <c r="H242" s="26">
        <f t="shared" si="15"/>
        <v>1100.2550000000001</v>
      </c>
      <c r="I242" s="25">
        <v>534.21</v>
      </c>
      <c r="J242" s="37">
        <f>Table1[[#This Row],[tax of sell per day]]*0.26</f>
        <v>138.89460000000003</v>
      </c>
      <c r="K242" s="37">
        <f>Table1[[#This Row],[Margin per day(PLN)]]*0.26</f>
        <v>200.60820000000001</v>
      </c>
      <c r="L242" s="30">
        <v>771.57</v>
      </c>
    </row>
    <row r="243" spans="1:12" s="1" customFormat="1" ht="20.25" customHeight="1">
      <c r="A243" s="29" t="s">
        <v>294</v>
      </c>
      <c r="B243" s="24">
        <f t="shared" si="13"/>
        <v>43338</v>
      </c>
      <c r="C243" s="24" t="s">
        <v>23</v>
      </c>
      <c r="D243" s="14">
        <f t="shared" si="12"/>
        <v>43338</v>
      </c>
      <c r="E243" s="25">
        <v>1382.96</v>
      </c>
      <c r="F243" s="26">
        <f t="shared" si="14"/>
        <v>359.56960000000004</v>
      </c>
      <c r="G243" s="25">
        <v>2077.27</v>
      </c>
      <c r="H243" s="26">
        <f t="shared" si="15"/>
        <v>540.09019999999998</v>
      </c>
      <c r="I243" s="25">
        <v>285.67</v>
      </c>
      <c r="J243" s="37">
        <f>Table1[[#This Row],[tax of sell per day]]*0.26</f>
        <v>74.274200000000008</v>
      </c>
      <c r="K243" s="37">
        <f>Table1[[#This Row],[Margin per day(PLN)]]*0.26</f>
        <v>106.24639999999999</v>
      </c>
      <c r="L243" s="30">
        <v>408.64</v>
      </c>
    </row>
    <row r="244" spans="1:12" s="1" customFormat="1" ht="20.25" customHeight="1">
      <c r="A244" s="29" t="s">
        <v>295</v>
      </c>
      <c r="B244" s="24">
        <f t="shared" si="13"/>
        <v>43339</v>
      </c>
      <c r="C244" s="24" t="s">
        <v>23</v>
      </c>
      <c r="D244" s="14">
        <f t="shared" si="12"/>
        <v>43339</v>
      </c>
      <c r="E244" s="25">
        <v>2222.27</v>
      </c>
      <c r="F244" s="26">
        <f t="shared" si="14"/>
        <v>577.79020000000003</v>
      </c>
      <c r="G244" s="25">
        <v>3217.89</v>
      </c>
      <c r="H244" s="26">
        <f t="shared" si="15"/>
        <v>836.65139999999997</v>
      </c>
      <c r="I244" s="25">
        <v>394.59</v>
      </c>
      <c r="J244" s="37">
        <f>Table1[[#This Row],[tax of sell per day]]*0.26</f>
        <v>102.5934</v>
      </c>
      <c r="K244" s="37">
        <f>Table1[[#This Row],[Margin per day(PLN)]]*0.26</f>
        <v>156.26779999999999</v>
      </c>
      <c r="L244" s="30">
        <v>601.03</v>
      </c>
    </row>
    <row r="245" spans="1:12" s="1" customFormat="1" ht="20.25" customHeight="1">
      <c r="A245" s="29" t="s">
        <v>296</v>
      </c>
      <c r="B245" s="24">
        <f t="shared" si="13"/>
        <v>43340</v>
      </c>
      <c r="C245" s="24" t="s">
        <v>23</v>
      </c>
      <c r="D245" s="14">
        <f t="shared" si="12"/>
        <v>43340</v>
      </c>
      <c r="E245" s="25">
        <v>2072.04</v>
      </c>
      <c r="F245" s="26">
        <f t="shared" si="14"/>
        <v>538.73040000000003</v>
      </c>
      <c r="G245" s="25">
        <v>2991.56</v>
      </c>
      <c r="H245" s="26">
        <f t="shared" si="15"/>
        <v>777.80560000000003</v>
      </c>
      <c r="I245" s="25">
        <v>372.37</v>
      </c>
      <c r="J245" s="37">
        <f>Table1[[#This Row],[tax of sell per day]]*0.26</f>
        <v>96.816200000000009</v>
      </c>
      <c r="K245" s="37">
        <f>Table1[[#This Row],[Margin per day(PLN)]]*0.26</f>
        <v>142.25899999999999</v>
      </c>
      <c r="L245" s="30">
        <v>547.15</v>
      </c>
    </row>
    <row r="246" spans="1:12" s="1" customFormat="1" ht="20.25" customHeight="1">
      <c r="A246" s="29" t="s">
        <v>297</v>
      </c>
      <c r="B246" s="24">
        <f t="shared" si="13"/>
        <v>43341</v>
      </c>
      <c r="C246" s="24" t="s">
        <v>23</v>
      </c>
      <c r="D246" s="14">
        <f t="shared" si="12"/>
        <v>43341</v>
      </c>
      <c r="E246" s="25">
        <v>2445.48</v>
      </c>
      <c r="F246" s="26">
        <f t="shared" si="14"/>
        <v>635.82479999999998</v>
      </c>
      <c r="G246" s="25">
        <v>3516.83</v>
      </c>
      <c r="H246" s="26">
        <f t="shared" si="15"/>
        <v>914.37580000000003</v>
      </c>
      <c r="I246" s="25">
        <v>446.41</v>
      </c>
      <c r="J246" s="37">
        <f>Table1[[#This Row],[tax of sell per day]]*0.26</f>
        <v>116.06660000000001</v>
      </c>
      <c r="K246" s="37">
        <f>Table1[[#This Row],[Margin per day(PLN)]]*0.26</f>
        <v>162.48440000000002</v>
      </c>
      <c r="L246" s="30">
        <v>624.94000000000005</v>
      </c>
    </row>
    <row r="247" spans="1:12" s="1" customFormat="1" ht="20.25" customHeight="1">
      <c r="A247" s="29" t="s">
        <v>298</v>
      </c>
      <c r="B247" s="24">
        <f t="shared" si="13"/>
        <v>43342</v>
      </c>
      <c r="C247" s="24" t="s">
        <v>23</v>
      </c>
      <c r="D247" s="14">
        <f t="shared" si="12"/>
        <v>43342</v>
      </c>
      <c r="E247" s="25">
        <v>2517.88</v>
      </c>
      <c r="F247" s="26">
        <f t="shared" si="14"/>
        <v>654.64880000000005</v>
      </c>
      <c r="G247" s="25">
        <v>3546.53</v>
      </c>
      <c r="H247" s="26">
        <f t="shared" si="15"/>
        <v>922.09780000000012</v>
      </c>
      <c r="I247" s="25">
        <v>450.95</v>
      </c>
      <c r="J247" s="37">
        <f>Table1[[#This Row],[tax of sell per day]]*0.26</f>
        <v>117.247</v>
      </c>
      <c r="K247" s="37">
        <f>Table1[[#This Row],[Margin per day(PLN)]]*0.26</f>
        <v>150.20200000000003</v>
      </c>
      <c r="L247" s="30">
        <v>577.70000000000005</v>
      </c>
    </row>
    <row r="248" spans="1:12" s="1" customFormat="1" ht="20.25" customHeight="1">
      <c r="A248" s="29" t="s">
        <v>299</v>
      </c>
      <c r="B248" s="24">
        <f t="shared" si="13"/>
        <v>43343</v>
      </c>
      <c r="C248" s="24" t="s">
        <v>23</v>
      </c>
      <c r="D248" s="14">
        <f t="shared" si="12"/>
        <v>43343</v>
      </c>
      <c r="E248" s="25">
        <v>2963.33</v>
      </c>
      <c r="F248" s="26">
        <f t="shared" si="14"/>
        <v>770.46580000000006</v>
      </c>
      <c r="G248" s="25">
        <v>4221.7700000000004</v>
      </c>
      <c r="H248" s="26">
        <f t="shared" si="15"/>
        <v>1097.6602000000003</v>
      </c>
      <c r="I248" s="25">
        <v>544.84</v>
      </c>
      <c r="J248" s="37">
        <f>Table1[[#This Row],[tax of sell per day]]*0.26</f>
        <v>141.6584</v>
      </c>
      <c r="K248" s="37">
        <f>Table1[[#This Row],[Margin per day(PLN)]]*0.26</f>
        <v>185.536</v>
      </c>
      <c r="L248" s="30">
        <v>713.6</v>
      </c>
    </row>
    <row r="249" spans="1:12" s="1" customFormat="1" ht="20.25" customHeight="1">
      <c r="A249" s="29" t="s">
        <v>300</v>
      </c>
      <c r="B249" s="24">
        <f t="shared" si="13"/>
        <v>43344</v>
      </c>
      <c r="C249" s="24" t="s">
        <v>23</v>
      </c>
      <c r="D249" s="14">
        <f t="shared" si="12"/>
        <v>43344</v>
      </c>
      <c r="E249" s="25">
        <v>3634.82</v>
      </c>
      <c r="F249" s="26">
        <f t="shared" si="14"/>
        <v>945.05320000000006</v>
      </c>
      <c r="G249" s="25">
        <v>5325.8</v>
      </c>
      <c r="H249" s="26">
        <f t="shared" si="15"/>
        <v>1384.7080000000001</v>
      </c>
      <c r="I249" s="25">
        <v>736.87</v>
      </c>
      <c r="J249" s="37">
        <f>Table1[[#This Row],[tax of sell per day]]*0.26</f>
        <v>191.58620000000002</v>
      </c>
      <c r="K249" s="37">
        <f>Table1[[#This Row],[Margin per day(PLN)]]*0.26</f>
        <v>248.0686</v>
      </c>
      <c r="L249" s="30">
        <v>954.11</v>
      </c>
    </row>
    <row r="250" spans="1:12" s="1" customFormat="1" ht="20.25" customHeight="1">
      <c r="A250" s="29" t="s">
        <v>301</v>
      </c>
      <c r="B250" s="24">
        <f t="shared" si="13"/>
        <v>43345</v>
      </c>
      <c r="C250" s="24" t="s">
        <v>23</v>
      </c>
      <c r="D250" s="14">
        <f t="shared" si="12"/>
        <v>43345</v>
      </c>
      <c r="E250" s="25">
        <v>1771.04</v>
      </c>
      <c r="F250" s="26">
        <f t="shared" si="14"/>
        <v>460.47039999999998</v>
      </c>
      <c r="G250" s="25">
        <v>2597.66</v>
      </c>
      <c r="H250" s="26">
        <f t="shared" si="15"/>
        <v>675.39160000000004</v>
      </c>
      <c r="I250" s="25">
        <v>373.57</v>
      </c>
      <c r="J250" s="37">
        <f>Table1[[#This Row],[tax of sell per day]]*0.26</f>
        <v>97.128200000000007</v>
      </c>
      <c r="K250" s="37">
        <f>Table1[[#This Row],[Margin per day(PLN)]]*0.26</f>
        <v>117.79300000000001</v>
      </c>
      <c r="L250" s="30">
        <v>453.05</v>
      </c>
    </row>
    <row r="251" spans="1:12" s="1" customFormat="1" ht="20.25" customHeight="1">
      <c r="A251" s="29" t="s">
        <v>302</v>
      </c>
      <c r="B251" s="24">
        <f t="shared" si="13"/>
        <v>43346</v>
      </c>
      <c r="C251" s="24" t="s">
        <v>23</v>
      </c>
      <c r="D251" s="14">
        <f t="shared" si="12"/>
        <v>43346</v>
      </c>
      <c r="E251" s="25">
        <v>2011.04</v>
      </c>
      <c r="F251" s="26">
        <f t="shared" si="14"/>
        <v>522.87040000000002</v>
      </c>
      <c r="G251" s="25">
        <v>2920.77</v>
      </c>
      <c r="H251" s="26">
        <f t="shared" si="15"/>
        <v>759.40020000000004</v>
      </c>
      <c r="I251" s="25">
        <v>367.42</v>
      </c>
      <c r="J251" s="37">
        <f>Table1[[#This Row],[tax of sell per day]]*0.26</f>
        <v>95.529200000000003</v>
      </c>
      <c r="K251" s="37">
        <f>Table1[[#This Row],[Margin per day(PLN)]]*0.26</f>
        <v>141.00059999999999</v>
      </c>
      <c r="L251" s="30">
        <v>542.30999999999995</v>
      </c>
    </row>
    <row r="252" spans="1:12" s="1" customFormat="1" ht="20.25" customHeight="1">
      <c r="A252" s="29" t="s">
        <v>303</v>
      </c>
      <c r="B252" s="24">
        <f t="shared" si="13"/>
        <v>43347</v>
      </c>
      <c r="C252" s="24" t="s">
        <v>23</v>
      </c>
      <c r="D252" s="14">
        <f t="shared" si="12"/>
        <v>43347</v>
      </c>
      <c r="E252" s="25">
        <v>2402.65</v>
      </c>
      <c r="F252" s="26">
        <f t="shared" si="14"/>
        <v>624.68900000000008</v>
      </c>
      <c r="G252" s="25">
        <v>3349.67</v>
      </c>
      <c r="H252" s="26">
        <f t="shared" si="15"/>
        <v>870.91420000000005</v>
      </c>
      <c r="I252" s="25">
        <v>435.03</v>
      </c>
      <c r="J252" s="37">
        <f>Table1[[#This Row],[tax of sell per day]]*0.26</f>
        <v>113.1078</v>
      </c>
      <c r="K252" s="37">
        <f>Table1[[#This Row],[Margin per day(PLN)]]*0.26</f>
        <v>133.1174</v>
      </c>
      <c r="L252" s="30">
        <v>511.99</v>
      </c>
    </row>
    <row r="253" spans="1:12" s="1" customFormat="1" ht="20.25" customHeight="1">
      <c r="A253" s="29" t="s">
        <v>304</v>
      </c>
      <c r="B253" s="24">
        <f t="shared" si="13"/>
        <v>43348</v>
      </c>
      <c r="C253" s="24" t="s">
        <v>23</v>
      </c>
      <c r="D253" s="14">
        <f t="shared" si="12"/>
        <v>43348</v>
      </c>
      <c r="E253" s="25">
        <v>2378.85</v>
      </c>
      <c r="F253" s="26">
        <f t="shared" si="14"/>
        <v>618.50099999999998</v>
      </c>
      <c r="G253" s="25">
        <v>3381.15</v>
      </c>
      <c r="H253" s="26">
        <f t="shared" si="15"/>
        <v>879.09900000000005</v>
      </c>
      <c r="I253" s="25">
        <v>437.49</v>
      </c>
      <c r="J253" s="37">
        <f>Table1[[#This Row],[tax of sell per day]]*0.26</f>
        <v>113.74740000000001</v>
      </c>
      <c r="K253" s="37">
        <f>Table1[[#This Row],[Margin per day(PLN)]]*0.26</f>
        <v>146.85059999999999</v>
      </c>
      <c r="L253" s="30">
        <v>564.80999999999995</v>
      </c>
    </row>
    <row r="254" spans="1:12" s="1" customFormat="1" ht="20.25" customHeight="1">
      <c r="A254" s="29" t="s">
        <v>305</v>
      </c>
      <c r="B254" s="24">
        <f t="shared" si="13"/>
        <v>43349</v>
      </c>
      <c r="C254" s="24" t="s">
        <v>23</v>
      </c>
      <c r="D254" s="14">
        <f t="shared" si="12"/>
        <v>43349</v>
      </c>
      <c r="E254" s="25">
        <v>2293.25</v>
      </c>
      <c r="F254" s="26">
        <f t="shared" si="14"/>
        <v>596.245</v>
      </c>
      <c r="G254" s="25">
        <v>3334.25</v>
      </c>
      <c r="H254" s="26">
        <f t="shared" si="15"/>
        <v>866.90500000000009</v>
      </c>
      <c r="I254" s="25">
        <v>425.96</v>
      </c>
      <c r="J254" s="37">
        <f>Table1[[#This Row],[tax of sell per day]]*0.26</f>
        <v>110.7496</v>
      </c>
      <c r="K254" s="37">
        <f>Table1[[#This Row],[Margin per day(PLN)]]*0.26</f>
        <v>159.91040000000001</v>
      </c>
      <c r="L254" s="30">
        <v>615.04</v>
      </c>
    </row>
    <row r="255" spans="1:12" s="1" customFormat="1" ht="20.25" customHeight="1">
      <c r="A255" s="29" t="s">
        <v>306</v>
      </c>
      <c r="B255" s="24">
        <f t="shared" si="13"/>
        <v>43350</v>
      </c>
      <c r="C255" s="24" t="s">
        <v>23</v>
      </c>
      <c r="D255" s="14">
        <f t="shared" si="12"/>
        <v>43350</v>
      </c>
      <c r="E255" s="25">
        <v>2768.72</v>
      </c>
      <c r="F255" s="26">
        <f t="shared" si="14"/>
        <v>719.86720000000003</v>
      </c>
      <c r="G255" s="25">
        <v>4009.1</v>
      </c>
      <c r="H255" s="26">
        <f t="shared" si="15"/>
        <v>1042.366</v>
      </c>
      <c r="I255" s="25">
        <v>528.87</v>
      </c>
      <c r="J255" s="37">
        <f>Table1[[#This Row],[tax of sell per day]]*0.26</f>
        <v>137.50620000000001</v>
      </c>
      <c r="K255" s="37">
        <f>Table1[[#This Row],[Margin per day(PLN)]]*0.26</f>
        <v>184.99260000000001</v>
      </c>
      <c r="L255" s="30">
        <v>711.51</v>
      </c>
    </row>
    <row r="256" spans="1:12" s="1" customFormat="1" ht="20.25" customHeight="1">
      <c r="A256" s="29" t="s">
        <v>307</v>
      </c>
      <c r="B256" s="24">
        <f t="shared" si="13"/>
        <v>43351</v>
      </c>
      <c r="C256" s="24" t="s">
        <v>23</v>
      </c>
      <c r="D256" s="14">
        <f t="shared" si="12"/>
        <v>43351</v>
      </c>
      <c r="E256" s="25">
        <v>2942.11</v>
      </c>
      <c r="F256" s="26">
        <f t="shared" si="14"/>
        <v>764.94860000000006</v>
      </c>
      <c r="G256" s="25">
        <v>4247.5600000000004</v>
      </c>
      <c r="H256" s="26">
        <f t="shared" si="15"/>
        <v>1104.3656000000001</v>
      </c>
      <c r="I256" s="25">
        <v>528.33000000000004</v>
      </c>
      <c r="J256" s="37">
        <f>Table1[[#This Row],[tax of sell per day]]*0.26</f>
        <v>137.36580000000001</v>
      </c>
      <c r="K256" s="37">
        <f>Table1[[#This Row],[Margin per day(PLN)]]*0.26</f>
        <v>202.05119999999999</v>
      </c>
      <c r="L256" s="30">
        <v>777.12</v>
      </c>
    </row>
    <row r="257" spans="1:12" s="1" customFormat="1" ht="20.25" customHeight="1">
      <c r="A257" s="29" t="s">
        <v>308</v>
      </c>
      <c r="B257" s="24">
        <f t="shared" si="13"/>
        <v>43352</v>
      </c>
      <c r="C257" s="45" t="s">
        <v>24</v>
      </c>
      <c r="D257" s="14">
        <f t="shared" si="12"/>
        <v>43352</v>
      </c>
      <c r="E257" s="25">
        <v>2873.13</v>
      </c>
      <c r="F257" s="26">
        <f t="shared" si="14"/>
        <v>747.01380000000006</v>
      </c>
      <c r="G257" s="25">
        <v>4348.09</v>
      </c>
      <c r="H257" s="26">
        <f t="shared" si="15"/>
        <v>1130.5034000000001</v>
      </c>
      <c r="I257" s="25">
        <v>600.19000000000005</v>
      </c>
      <c r="J257" s="37">
        <f>Table1[[#This Row],[tax of sell per day]]*0.26</f>
        <v>156.04940000000002</v>
      </c>
      <c r="K257" s="37">
        <f>Table1[[#This Row],[Margin per day(PLN)]]*0.26</f>
        <v>227.4402</v>
      </c>
      <c r="L257" s="30">
        <v>874.77</v>
      </c>
    </row>
    <row r="258" spans="1:12" s="1" customFormat="1" ht="20.25" customHeight="1">
      <c r="A258" s="29" t="s">
        <v>309</v>
      </c>
      <c r="B258" s="24">
        <f t="shared" si="13"/>
        <v>43353</v>
      </c>
      <c r="C258" s="24" t="s">
        <v>23</v>
      </c>
      <c r="D258" s="14">
        <f t="shared" ref="D258:D321" si="16">B258</f>
        <v>43353</v>
      </c>
      <c r="E258" s="25">
        <v>2519.61</v>
      </c>
      <c r="F258" s="26">
        <f t="shared" si="14"/>
        <v>655.09860000000003</v>
      </c>
      <c r="G258" s="25">
        <v>3692.54</v>
      </c>
      <c r="H258" s="26">
        <f t="shared" si="15"/>
        <v>960.06040000000007</v>
      </c>
      <c r="I258" s="25">
        <v>460.11</v>
      </c>
      <c r="J258" s="37">
        <f>Table1[[#This Row],[tax of sell per day]]*0.26</f>
        <v>119.62860000000001</v>
      </c>
      <c r="K258" s="37">
        <f>Table1[[#This Row],[Margin per day(PLN)]]*0.26</f>
        <v>185.33320000000003</v>
      </c>
      <c r="L258" s="30">
        <v>712.82</v>
      </c>
    </row>
    <row r="259" spans="1:12" s="1" customFormat="1" ht="20.25" customHeight="1">
      <c r="A259" s="29" t="s">
        <v>310</v>
      </c>
      <c r="B259" s="24">
        <f t="shared" ref="B259:B322" si="17">DATE(RIGHT(A259,4),MID(A259,4,2),LEFT(A259,2))</f>
        <v>43354</v>
      </c>
      <c r="C259" s="24" t="s">
        <v>23</v>
      </c>
      <c r="D259" s="14">
        <f t="shared" si="16"/>
        <v>43354</v>
      </c>
      <c r="E259" s="25">
        <v>2325.19</v>
      </c>
      <c r="F259" s="26">
        <f t="shared" ref="F259:F322" si="18">E259*0.26</f>
        <v>604.54939999999999</v>
      </c>
      <c r="G259" s="25">
        <v>3279.01</v>
      </c>
      <c r="H259" s="26">
        <f t="shared" ref="H259:H322" si="19">G259*0.26</f>
        <v>852.54260000000011</v>
      </c>
      <c r="I259" s="25">
        <v>400.51</v>
      </c>
      <c r="J259" s="37">
        <f>Table1[[#This Row],[tax of sell per day]]*0.26</f>
        <v>104.1326</v>
      </c>
      <c r="K259" s="37">
        <f>Table1[[#This Row],[Margin per day(PLN)]]*0.26</f>
        <v>143.86059999999998</v>
      </c>
      <c r="L259" s="30">
        <v>553.30999999999995</v>
      </c>
    </row>
    <row r="260" spans="1:12" s="1" customFormat="1" ht="20.25" customHeight="1">
      <c r="A260" s="29" t="s">
        <v>311</v>
      </c>
      <c r="B260" s="24">
        <f t="shared" si="17"/>
        <v>43355</v>
      </c>
      <c r="C260" s="24" t="s">
        <v>23</v>
      </c>
      <c r="D260" s="14">
        <f t="shared" si="16"/>
        <v>43355</v>
      </c>
      <c r="E260" s="25">
        <v>2343.4499999999998</v>
      </c>
      <c r="F260" s="26">
        <f t="shared" si="18"/>
        <v>609.29700000000003</v>
      </c>
      <c r="G260" s="25">
        <v>3339.02</v>
      </c>
      <c r="H260" s="26">
        <f t="shared" si="19"/>
        <v>868.14520000000005</v>
      </c>
      <c r="I260" s="25">
        <v>423.54</v>
      </c>
      <c r="J260" s="37">
        <f>Table1[[#This Row],[tax of sell per day]]*0.26</f>
        <v>110.1204</v>
      </c>
      <c r="K260" s="37">
        <f>Table1[[#This Row],[Margin per day(PLN)]]*0.26</f>
        <v>148.7278</v>
      </c>
      <c r="L260" s="30">
        <v>572.03</v>
      </c>
    </row>
    <row r="261" spans="1:12" s="1" customFormat="1" ht="20.25" customHeight="1">
      <c r="A261" s="29" t="s">
        <v>312</v>
      </c>
      <c r="B261" s="24">
        <f t="shared" si="17"/>
        <v>43356</v>
      </c>
      <c r="C261" s="24" t="s">
        <v>23</v>
      </c>
      <c r="D261" s="14">
        <f t="shared" si="16"/>
        <v>43356</v>
      </c>
      <c r="E261" s="25">
        <v>2290.37</v>
      </c>
      <c r="F261" s="26">
        <f t="shared" si="18"/>
        <v>595.49620000000004</v>
      </c>
      <c r="G261" s="25">
        <v>3316.48</v>
      </c>
      <c r="H261" s="26">
        <f t="shared" si="19"/>
        <v>862.28480000000002</v>
      </c>
      <c r="I261" s="25">
        <v>413.77</v>
      </c>
      <c r="J261" s="37">
        <f>Table1[[#This Row],[tax of sell per day]]*0.26</f>
        <v>107.5802</v>
      </c>
      <c r="K261" s="37">
        <f>Table1[[#This Row],[Margin per day(PLN)]]*0.26</f>
        <v>159.20840000000001</v>
      </c>
      <c r="L261" s="30">
        <v>612.34</v>
      </c>
    </row>
    <row r="262" spans="1:12" s="1" customFormat="1" ht="20.25" customHeight="1">
      <c r="A262" s="29" t="s">
        <v>313</v>
      </c>
      <c r="B262" s="24">
        <f t="shared" si="17"/>
        <v>43357</v>
      </c>
      <c r="C262" s="24" t="s">
        <v>23</v>
      </c>
      <c r="D262" s="14">
        <f t="shared" si="16"/>
        <v>43357</v>
      </c>
      <c r="E262" s="25">
        <v>2890.19</v>
      </c>
      <c r="F262" s="26">
        <f t="shared" si="18"/>
        <v>751.44940000000008</v>
      </c>
      <c r="G262" s="25">
        <v>4186.32</v>
      </c>
      <c r="H262" s="26">
        <f t="shared" si="19"/>
        <v>1088.4431999999999</v>
      </c>
      <c r="I262" s="25">
        <v>533.95000000000005</v>
      </c>
      <c r="J262" s="37">
        <f>Table1[[#This Row],[tax of sell per day]]*0.26</f>
        <v>138.82700000000003</v>
      </c>
      <c r="K262" s="37">
        <f>Table1[[#This Row],[Margin per day(PLN)]]*0.26</f>
        <v>198.16679999999999</v>
      </c>
      <c r="L262" s="30">
        <v>762.18</v>
      </c>
    </row>
    <row r="263" spans="1:12" s="1" customFormat="1" ht="20.25" customHeight="1">
      <c r="A263" s="29" t="s">
        <v>314</v>
      </c>
      <c r="B263" s="24">
        <f t="shared" si="17"/>
        <v>43358</v>
      </c>
      <c r="C263" s="24" t="s">
        <v>23</v>
      </c>
      <c r="D263" s="14">
        <f t="shared" si="16"/>
        <v>43358</v>
      </c>
      <c r="E263" s="25">
        <v>3457.23</v>
      </c>
      <c r="F263" s="26">
        <f t="shared" si="18"/>
        <v>898.87980000000005</v>
      </c>
      <c r="G263" s="25">
        <v>5016.97</v>
      </c>
      <c r="H263" s="26">
        <f t="shared" si="19"/>
        <v>1304.4122000000002</v>
      </c>
      <c r="I263" s="25">
        <v>657.01</v>
      </c>
      <c r="J263" s="37">
        <f>Table1[[#This Row],[tax of sell per day]]*0.26</f>
        <v>170.82259999999999</v>
      </c>
      <c r="K263" s="37">
        <f>Table1[[#This Row],[Margin per day(PLN)]]*0.26</f>
        <v>234.7098</v>
      </c>
      <c r="L263" s="30">
        <v>902.73</v>
      </c>
    </row>
    <row r="264" spans="1:12" s="1" customFormat="1" ht="20.25" customHeight="1">
      <c r="A264" s="29" t="s">
        <v>315</v>
      </c>
      <c r="B264" s="24">
        <f t="shared" si="17"/>
        <v>43359</v>
      </c>
      <c r="C264" s="45" t="s">
        <v>24</v>
      </c>
      <c r="D264" s="14">
        <f t="shared" si="16"/>
        <v>43359</v>
      </c>
      <c r="E264" s="25">
        <v>2529.44</v>
      </c>
      <c r="F264" s="26">
        <f t="shared" si="18"/>
        <v>657.65440000000001</v>
      </c>
      <c r="G264" s="25">
        <v>3760.2</v>
      </c>
      <c r="H264" s="26">
        <f t="shared" si="19"/>
        <v>977.65199999999993</v>
      </c>
      <c r="I264" s="25">
        <v>532.6</v>
      </c>
      <c r="J264" s="37">
        <f>Table1[[#This Row],[tax of sell per day]]*0.26</f>
        <v>138.476</v>
      </c>
      <c r="K264" s="37">
        <f>Table1[[#This Row],[Margin per day(PLN)]]*0.26</f>
        <v>181.52160000000001</v>
      </c>
      <c r="L264" s="30">
        <v>698.16</v>
      </c>
    </row>
    <row r="265" spans="1:12" s="1" customFormat="1" ht="20.25" customHeight="1">
      <c r="A265" s="29" t="s">
        <v>316</v>
      </c>
      <c r="B265" s="24">
        <f t="shared" si="17"/>
        <v>43360</v>
      </c>
      <c r="C265" s="24" t="s">
        <v>23</v>
      </c>
      <c r="D265" s="14">
        <f t="shared" si="16"/>
        <v>43360</v>
      </c>
      <c r="E265" s="25">
        <v>2069.36</v>
      </c>
      <c r="F265" s="26">
        <f t="shared" si="18"/>
        <v>538.03360000000009</v>
      </c>
      <c r="G265" s="25">
        <v>2969.54</v>
      </c>
      <c r="H265" s="26">
        <f t="shared" si="19"/>
        <v>772.08040000000005</v>
      </c>
      <c r="I265" s="25">
        <v>387.81</v>
      </c>
      <c r="J265" s="37">
        <f>Table1[[#This Row],[tax of sell per day]]*0.26</f>
        <v>100.8306</v>
      </c>
      <c r="K265" s="37">
        <f>Table1[[#This Row],[Margin per day(PLN)]]*0.26</f>
        <v>133.21620000000001</v>
      </c>
      <c r="L265" s="30">
        <v>512.37</v>
      </c>
    </row>
    <row r="266" spans="1:12" s="1" customFormat="1" ht="20.25" customHeight="1">
      <c r="A266" s="29" t="s">
        <v>317</v>
      </c>
      <c r="B266" s="24">
        <f t="shared" si="17"/>
        <v>43361</v>
      </c>
      <c r="C266" s="24" t="s">
        <v>23</v>
      </c>
      <c r="D266" s="14">
        <f t="shared" si="16"/>
        <v>43361</v>
      </c>
      <c r="E266" s="25">
        <v>1858.5</v>
      </c>
      <c r="F266" s="26">
        <f t="shared" si="18"/>
        <v>483.21000000000004</v>
      </c>
      <c r="G266" s="25">
        <v>2751.58</v>
      </c>
      <c r="H266" s="26">
        <f t="shared" si="19"/>
        <v>715.41079999999999</v>
      </c>
      <c r="I266" s="25">
        <v>327.38</v>
      </c>
      <c r="J266" s="37">
        <f>Table1[[#This Row],[tax of sell per day]]*0.26</f>
        <v>85.118800000000007</v>
      </c>
      <c r="K266" s="37">
        <f>Table1[[#This Row],[Margin per day(PLN)]]*0.26</f>
        <v>147.08200000000002</v>
      </c>
      <c r="L266" s="30">
        <v>565.70000000000005</v>
      </c>
    </row>
    <row r="267" spans="1:12" s="1" customFormat="1" ht="20.25" customHeight="1">
      <c r="A267" s="29" t="s">
        <v>318</v>
      </c>
      <c r="B267" s="24">
        <f t="shared" si="17"/>
        <v>43362</v>
      </c>
      <c r="C267" s="24" t="s">
        <v>23</v>
      </c>
      <c r="D267" s="14">
        <f t="shared" si="16"/>
        <v>43362</v>
      </c>
      <c r="E267" s="25">
        <v>2307.75</v>
      </c>
      <c r="F267" s="26">
        <f t="shared" si="18"/>
        <v>600.01499999999999</v>
      </c>
      <c r="G267" s="25">
        <v>3391.42</v>
      </c>
      <c r="H267" s="26">
        <f t="shared" si="19"/>
        <v>881.76920000000007</v>
      </c>
      <c r="I267" s="25">
        <v>440.72</v>
      </c>
      <c r="J267" s="37">
        <f>Table1[[#This Row],[tax of sell per day]]*0.26</f>
        <v>114.58720000000001</v>
      </c>
      <c r="K267" s="37">
        <f>Table1[[#This Row],[Margin per day(PLN)]]*0.26</f>
        <v>167.16700000000003</v>
      </c>
      <c r="L267" s="30">
        <v>642.95000000000005</v>
      </c>
    </row>
    <row r="268" spans="1:12" s="1" customFormat="1" ht="20.25" customHeight="1">
      <c r="A268" s="29" t="s">
        <v>319</v>
      </c>
      <c r="B268" s="24">
        <f t="shared" si="17"/>
        <v>43363</v>
      </c>
      <c r="C268" s="24" t="s">
        <v>23</v>
      </c>
      <c r="D268" s="14">
        <f t="shared" si="16"/>
        <v>43363</v>
      </c>
      <c r="E268" s="25">
        <v>2311.63</v>
      </c>
      <c r="F268" s="26">
        <f t="shared" si="18"/>
        <v>601.02380000000005</v>
      </c>
      <c r="G268" s="25">
        <v>3344.06</v>
      </c>
      <c r="H268" s="26">
        <f t="shared" si="19"/>
        <v>869.4556</v>
      </c>
      <c r="I268" s="25">
        <v>406.65</v>
      </c>
      <c r="J268" s="37">
        <f>Table1[[#This Row],[tax of sell per day]]*0.26</f>
        <v>105.729</v>
      </c>
      <c r="K268" s="37">
        <f>Table1[[#This Row],[Margin per day(PLN)]]*0.26</f>
        <v>162.7028</v>
      </c>
      <c r="L268" s="30">
        <v>625.78</v>
      </c>
    </row>
    <row r="269" spans="1:12" s="1" customFormat="1" ht="20.25" customHeight="1">
      <c r="A269" s="29" t="s">
        <v>320</v>
      </c>
      <c r="B269" s="24">
        <f t="shared" si="17"/>
        <v>43364</v>
      </c>
      <c r="C269" s="24" t="s">
        <v>23</v>
      </c>
      <c r="D269" s="14">
        <f t="shared" si="16"/>
        <v>43364</v>
      </c>
      <c r="E269" s="25">
        <v>2698.23</v>
      </c>
      <c r="F269" s="26">
        <f t="shared" si="18"/>
        <v>701.53980000000001</v>
      </c>
      <c r="G269" s="25">
        <v>3975.31</v>
      </c>
      <c r="H269" s="26">
        <f t="shared" si="19"/>
        <v>1033.5806</v>
      </c>
      <c r="I269" s="25">
        <v>506.65</v>
      </c>
      <c r="J269" s="37">
        <f>Table1[[#This Row],[tax of sell per day]]*0.26</f>
        <v>131.72899999999998</v>
      </c>
      <c r="K269" s="37">
        <f>Table1[[#This Row],[Margin per day(PLN)]]*0.26</f>
        <v>200.31180000000001</v>
      </c>
      <c r="L269" s="30">
        <v>770.43</v>
      </c>
    </row>
    <row r="270" spans="1:12" s="1" customFormat="1" ht="20.25" customHeight="1">
      <c r="A270" s="29" t="s">
        <v>321</v>
      </c>
      <c r="B270" s="24">
        <f t="shared" si="17"/>
        <v>43365</v>
      </c>
      <c r="C270" s="24" t="s">
        <v>23</v>
      </c>
      <c r="D270" s="14">
        <f t="shared" si="16"/>
        <v>43365</v>
      </c>
      <c r="E270" s="25">
        <v>3585.85</v>
      </c>
      <c r="F270" s="26">
        <f t="shared" si="18"/>
        <v>932.32100000000003</v>
      </c>
      <c r="G270" s="25">
        <v>5221.78</v>
      </c>
      <c r="H270" s="26">
        <f t="shared" si="19"/>
        <v>1357.6628000000001</v>
      </c>
      <c r="I270" s="25">
        <v>666.14</v>
      </c>
      <c r="J270" s="37">
        <f>Table1[[#This Row],[tax of sell per day]]*0.26</f>
        <v>173.19640000000001</v>
      </c>
      <c r="K270" s="37">
        <f>Table1[[#This Row],[Margin per day(PLN)]]*0.26</f>
        <v>252.1454</v>
      </c>
      <c r="L270" s="30">
        <v>969.79</v>
      </c>
    </row>
    <row r="271" spans="1:12" s="1" customFormat="1" ht="20.25" customHeight="1">
      <c r="A271" s="29" t="s">
        <v>322</v>
      </c>
      <c r="B271" s="24">
        <f t="shared" si="17"/>
        <v>43366</v>
      </c>
      <c r="C271" s="45" t="s">
        <v>24</v>
      </c>
      <c r="D271" s="14">
        <f t="shared" si="16"/>
        <v>43366</v>
      </c>
      <c r="E271" s="25">
        <v>2538.16</v>
      </c>
      <c r="F271" s="26">
        <f t="shared" si="18"/>
        <v>659.92160000000001</v>
      </c>
      <c r="G271" s="25">
        <v>3779.01</v>
      </c>
      <c r="H271" s="26">
        <f t="shared" si="19"/>
        <v>982.54260000000011</v>
      </c>
      <c r="I271" s="25">
        <v>537</v>
      </c>
      <c r="J271" s="37">
        <f>Table1[[#This Row],[tax of sell per day]]*0.26</f>
        <v>139.62</v>
      </c>
      <c r="K271" s="37">
        <f>Table1[[#This Row],[Margin per day(PLN)]]*0.26</f>
        <v>183.001</v>
      </c>
      <c r="L271" s="30">
        <v>703.85</v>
      </c>
    </row>
    <row r="272" spans="1:12" s="1" customFormat="1" ht="20.25" customHeight="1">
      <c r="A272" s="29" t="s">
        <v>323</v>
      </c>
      <c r="B272" s="24">
        <f t="shared" si="17"/>
        <v>43367</v>
      </c>
      <c r="C272" s="24" t="s">
        <v>23</v>
      </c>
      <c r="D272" s="14">
        <f t="shared" si="16"/>
        <v>43367</v>
      </c>
      <c r="E272" s="25">
        <v>2334.8200000000002</v>
      </c>
      <c r="F272" s="26">
        <f t="shared" si="18"/>
        <v>607.05320000000006</v>
      </c>
      <c r="G272" s="25">
        <v>3378.04</v>
      </c>
      <c r="H272" s="26">
        <f t="shared" si="19"/>
        <v>878.29039999999998</v>
      </c>
      <c r="I272" s="25">
        <v>421.16</v>
      </c>
      <c r="J272" s="37">
        <f>Table1[[#This Row],[tax of sell per day]]*0.26</f>
        <v>109.50160000000001</v>
      </c>
      <c r="K272" s="37">
        <f>Table1[[#This Row],[Margin per day(PLN)]]*0.26</f>
        <v>161.73560000000001</v>
      </c>
      <c r="L272" s="30">
        <v>622.05999999999995</v>
      </c>
    </row>
    <row r="273" spans="1:12" s="1" customFormat="1" ht="20.25" customHeight="1">
      <c r="A273" s="29" t="s">
        <v>324</v>
      </c>
      <c r="B273" s="24">
        <f t="shared" si="17"/>
        <v>43368</v>
      </c>
      <c r="C273" s="24" t="s">
        <v>23</v>
      </c>
      <c r="D273" s="14">
        <f t="shared" si="16"/>
        <v>43368</v>
      </c>
      <c r="E273" s="25">
        <v>1769.85</v>
      </c>
      <c r="F273" s="26">
        <f t="shared" si="18"/>
        <v>460.161</v>
      </c>
      <c r="G273" s="25">
        <v>2564.17</v>
      </c>
      <c r="H273" s="26">
        <f t="shared" si="19"/>
        <v>666.68420000000003</v>
      </c>
      <c r="I273" s="25">
        <v>317.7</v>
      </c>
      <c r="J273" s="37">
        <f>Table1[[#This Row],[tax of sell per day]]*0.26</f>
        <v>82.602000000000004</v>
      </c>
      <c r="K273" s="37">
        <f>Table1[[#This Row],[Margin per day(PLN)]]*0.26</f>
        <v>123.9212</v>
      </c>
      <c r="L273" s="30">
        <v>476.62</v>
      </c>
    </row>
    <row r="274" spans="1:12" s="1" customFormat="1" ht="20.25" customHeight="1">
      <c r="A274" s="29" t="s">
        <v>325</v>
      </c>
      <c r="B274" s="24">
        <f t="shared" si="17"/>
        <v>43369</v>
      </c>
      <c r="C274" s="24" t="s">
        <v>23</v>
      </c>
      <c r="D274" s="14">
        <f t="shared" si="16"/>
        <v>43369</v>
      </c>
      <c r="E274" s="25">
        <v>2146.14</v>
      </c>
      <c r="F274" s="26">
        <f t="shared" si="18"/>
        <v>557.99639999999999</v>
      </c>
      <c r="G274" s="25">
        <v>3108.26</v>
      </c>
      <c r="H274" s="26">
        <f t="shared" si="19"/>
        <v>808.14760000000012</v>
      </c>
      <c r="I274" s="25">
        <v>387.21</v>
      </c>
      <c r="J274" s="37">
        <f>Table1[[#This Row],[tax of sell per day]]*0.26</f>
        <v>100.6746</v>
      </c>
      <c r="K274" s="37">
        <f>Table1[[#This Row],[Margin per day(PLN)]]*0.26</f>
        <v>149.47659999999999</v>
      </c>
      <c r="L274" s="30">
        <v>574.91</v>
      </c>
    </row>
    <row r="275" spans="1:12" s="1" customFormat="1" ht="20.25" customHeight="1">
      <c r="A275" s="29" t="s">
        <v>326</v>
      </c>
      <c r="B275" s="24">
        <f t="shared" si="17"/>
        <v>43370</v>
      </c>
      <c r="C275" s="24" t="s">
        <v>23</v>
      </c>
      <c r="D275" s="14">
        <f t="shared" si="16"/>
        <v>43370</v>
      </c>
      <c r="E275" s="25">
        <v>2295.77</v>
      </c>
      <c r="F275" s="26">
        <f t="shared" si="18"/>
        <v>596.90020000000004</v>
      </c>
      <c r="G275" s="25">
        <v>3367.39</v>
      </c>
      <c r="H275" s="26">
        <f t="shared" si="19"/>
        <v>875.52139999999997</v>
      </c>
      <c r="I275" s="25">
        <v>407.72</v>
      </c>
      <c r="J275" s="37">
        <f>Table1[[#This Row],[tax of sell per day]]*0.26</f>
        <v>106.00720000000001</v>
      </c>
      <c r="K275" s="37">
        <f>Table1[[#This Row],[Margin per day(PLN)]]*0.26</f>
        <v>172.614</v>
      </c>
      <c r="L275" s="30">
        <v>663.9</v>
      </c>
    </row>
    <row r="276" spans="1:12" s="1" customFormat="1" ht="20.25" customHeight="1">
      <c r="A276" s="29" t="s">
        <v>327</v>
      </c>
      <c r="B276" s="24">
        <f t="shared" si="17"/>
        <v>43371</v>
      </c>
      <c r="C276" s="24" t="s">
        <v>23</v>
      </c>
      <c r="D276" s="14">
        <f t="shared" si="16"/>
        <v>43371</v>
      </c>
      <c r="E276" s="25">
        <v>2826.1</v>
      </c>
      <c r="F276" s="26">
        <f t="shared" si="18"/>
        <v>734.78600000000006</v>
      </c>
      <c r="G276" s="25">
        <v>4093.02</v>
      </c>
      <c r="H276" s="26">
        <f t="shared" si="19"/>
        <v>1064.1852000000001</v>
      </c>
      <c r="I276" s="25">
        <v>524.13</v>
      </c>
      <c r="J276" s="37">
        <f>Table1[[#This Row],[tax of sell per day]]*0.26</f>
        <v>136.27379999999999</v>
      </c>
      <c r="K276" s="37">
        <f>Table1[[#This Row],[Margin per day(PLN)]]*0.26</f>
        <v>193.12539999999998</v>
      </c>
      <c r="L276" s="30">
        <v>742.79</v>
      </c>
    </row>
    <row r="277" spans="1:12" s="1" customFormat="1" ht="20.25" customHeight="1">
      <c r="A277" s="29" t="s">
        <v>328</v>
      </c>
      <c r="B277" s="24">
        <f t="shared" si="17"/>
        <v>43372</v>
      </c>
      <c r="C277" s="24" t="s">
        <v>23</v>
      </c>
      <c r="D277" s="14">
        <f t="shared" si="16"/>
        <v>43372</v>
      </c>
      <c r="E277" s="25">
        <v>2964.47</v>
      </c>
      <c r="F277" s="26">
        <f t="shared" si="18"/>
        <v>770.76220000000001</v>
      </c>
      <c r="G277" s="25">
        <v>4328.54</v>
      </c>
      <c r="H277" s="26">
        <f t="shared" si="19"/>
        <v>1125.4204</v>
      </c>
      <c r="I277" s="25">
        <v>532.89</v>
      </c>
      <c r="J277" s="37">
        <f>Table1[[#This Row],[tax of sell per day]]*0.26</f>
        <v>138.5514</v>
      </c>
      <c r="K277" s="37">
        <f>Table1[[#This Row],[Margin per day(PLN)]]*0.26</f>
        <v>216.10679999999999</v>
      </c>
      <c r="L277" s="30">
        <v>831.18</v>
      </c>
    </row>
    <row r="278" spans="1:12" s="1" customFormat="1" ht="20.25" customHeight="1">
      <c r="A278" s="29" t="s">
        <v>329</v>
      </c>
      <c r="B278" s="24">
        <f t="shared" si="17"/>
        <v>43373</v>
      </c>
      <c r="C278" s="24" t="s">
        <v>23</v>
      </c>
      <c r="D278" s="14">
        <f t="shared" si="16"/>
        <v>43373</v>
      </c>
      <c r="E278" s="25">
        <v>1428.14</v>
      </c>
      <c r="F278" s="26">
        <f t="shared" si="18"/>
        <v>371.31640000000004</v>
      </c>
      <c r="G278" s="25">
        <v>2157.33</v>
      </c>
      <c r="H278" s="26">
        <f t="shared" si="19"/>
        <v>560.9058</v>
      </c>
      <c r="I278" s="25">
        <v>320.68</v>
      </c>
      <c r="J278" s="37">
        <f>Table1[[#This Row],[tax of sell per day]]*0.26</f>
        <v>83.376800000000003</v>
      </c>
      <c r="K278" s="37">
        <f>Table1[[#This Row],[Margin per day(PLN)]]*0.26</f>
        <v>106.21259999999999</v>
      </c>
      <c r="L278" s="30">
        <v>408.51</v>
      </c>
    </row>
    <row r="279" spans="1:12" s="1" customFormat="1" ht="20.25" customHeight="1">
      <c r="A279" s="29" t="s">
        <v>330</v>
      </c>
      <c r="B279" s="24">
        <f t="shared" si="17"/>
        <v>43374</v>
      </c>
      <c r="C279" s="24" t="s">
        <v>23</v>
      </c>
      <c r="D279" s="14">
        <f t="shared" si="16"/>
        <v>43374</v>
      </c>
      <c r="E279" s="25">
        <v>2423.87</v>
      </c>
      <c r="F279" s="26">
        <f t="shared" si="18"/>
        <v>630.20619999999997</v>
      </c>
      <c r="G279" s="25">
        <v>3522.07</v>
      </c>
      <c r="H279" s="26">
        <f t="shared" si="19"/>
        <v>915.73820000000012</v>
      </c>
      <c r="I279" s="25">
        <v>446</v>
      </c>
      <c r="J279" s="37">
        <f>Table1[[#This Row],[tax of sell per day]]*0.26</f>
        <v>115.96000000000001</v>
      </c>
      <c r="K279" s="37">
        <f>Table1[[#This Row],[Margin per day(PLN)]]*0.26</f>
        <v>169.57200000000003</v>
      </c>
      <c r="L279" s="30">
        <v>652.20000000000005</v>
      </c>
    </row>
    <row r="280" spans="1:12" s="1" customFormat="1" ht="20.25" customHeight="1">
      <c r="A280" s="29" t="s">
        <v>331</v>
      </c>
      <c r="B280" s="24">
        <f t="shared" si="17"/>
        <v>43375</v>
      </c>
      <c r="C280" s="24" t="s">
        <v>23</v>
      </c>
      <c r="D280" s="14">
        <f t="shared" si="16"/>
        <v>43375</v>
      </c>
      <c r="E280" s="25">
        <v>1849.28</v>
      </c>
      <c r="F280" s="26">
        <f t="shared" si="18"/>
        <v>480.81279999999998</v>
      </c>
      <c r="G280" s="25">
        <v>2672.38</v>
      </c>
      <c r="H280" s="26">
        <f t="shared" si="19"/>
        <v>694.81880000000001</v>
      </c>
      <c r="I280" s="25">
        <v>327.20999999999998</v>
      </c>
      <c r="J280" s="37">
        <f>Table1[[#This Row],[tax of sell per day]]*0.26</f>
        <v>85.074600000000004</v>
      </c>
      <c r="K280" s="37">
        <f>Table1[[#This Row],[Margin per day(PLN)]]*0.26</f>
        <v>128.9314</v>
      </c>
      <c r="L280" s="30">
        <v>495.89</v>
      </c>
    </row>
    <row r="281" spans="1:12" s="1" customFormat="1" ht="20.25" customHeight="1">
      <c r="A281" s="29" t="s">
        <v>332</v>
      </c>
      <c r="B281" s="24">
        <f t="shared" si="17"/>
        <v>43376</v>
      </c>
      <c r="C281" s="24" t="s">
        <v>23</v>
      </c>
      <c r="D281" s="14">
        <f t="shared" si="16"/>
        <v>43376</v>
      </c>
      <c r="E281" s="25">
        <v>2164.7399999999998</v>
      </c>
      <c r="F281" s="26">
        <f t="shared" si="18"/>
        <v>562.83240000000001</v>
      </c>
      <c r="G281" s="25">
        <v>3184.2</v>
      </c>
      <c r="H281" s="26">
        <f t="shared" si="19"/>
        <v>827.89199999999994</v>
      </c>
      <c r="I281" s="25">
        <v>397.12</v>
      </c>
      <c r="J281" s="37">
        <f>Table1[[#This Row],[tax of sell per day]]*0.26</f>
        <v>103.25120000000001</v>
      </c>
      <c r="K281" s="37">
        <f>Table1[[#This Row],[Margin per day(PLN)]]*0.26</f>
        <v>161.80840000000001</v>
      </c>
      <c r="L281" s="30">
        <v>622.34</v>
      </c>
    </row>
    <row r="282" spans="1:12" s="1" customFormat="1" ht="20.25" customHeight="1">
      <c r="A282" s="29" t="s">
        <v>333</v>
      </c>
      <c r="B282" s="24">
        <f t="shared" si="17"/>
        <v>43377</v>
      </c>
      <c r="C282" s="24" t="s">
        <v>23</v>
      </c>
      <c r="D282" s="14">
        <f t="shared" si="16"/>
        <v>43377</v>
      </c>
      <c r="E282" s="25">
        <v>1936.18</v>
      </c>
      <c r="F282" s="26">
        <f t="shared" si="18"/>
        <v>503.40680000000003</v>
      </c>
      <c r="G282" s="25">
        <v>2792.77</v>
      </c>
      <c r="H282" s="26">
        <f t="shared" si="19"/>
        <v>726.12020000000007</v>
      </c>
      <c r="I282" s="25">
        <v>359.97</v>
      </c>
      <c r="J282" s="37">
        <f>Table1[[#This Row],[tax of sell per day]]*0.26</f>
        <v>93.592200000000005</v>
      </c>
      <c r="K282" s="37">
        <f>Table1[[#This Row],[Margin per day(PLN)]]*0.26</f>
        <v>129.12120000000002</v>
      </c>
      <c r="L282" s="30">
        <v>496.62</v>
      </c>
    </row>
    <row r="283" spans="1:12" s="1" customFormat="1" ht="20.25" customHeight="1">
      <c r="A283" s="29" t="s">
        <v>334</v>
      </c>
      <c r="B283" s="24">
        <f t="shared" si="17"/>
        <v>43378</v>
      </c>
      <c r="C283" s="24" t="s">
        <v>23</v>
      </c>
      <c r="D283" s="14">
        <f t="shared" si="16"/>
        <v>43378</v>
      </c>
      <c r="E283" s="25">
        <v>2523.6999999999998</v>
      </c>
      <c r="F283" s="26">
        <f t="shared" si="18"/>
        <v>656.16199999999992</v>
      </c>
      <c r="G283" s="25">
        <v>3635.61</v>
      </c>
      <c r="H283" s="26">
        <f t="shared" si="19"/>
        <v>945.25860000000011</v>
      </c>
      <c r="I283" s="25">
        <v>474.16</v>
      </c>
      <c r="J283" s="37">
        <f>Table1[[#This Row],[tax of sell per day]]*0.26</f>
        <v>123.28160000000001</v>
      </c>
      <c r="K283" s="37">
        <f>Table1[[#This Row],[Margin per day(PLN)]]*0.26</f>
        <v>165.815</v>
      </c>
      <c r="L283" s="30">
        <v>637.75</v>
      </c>
    </row>
    <row r="284" spans="1:12" s="1" customFormat="1" ht="20.25" customHeight="1">
      <c r="A284" s="29" t="s">
        <v>335</v>
      </c>
      <c r="B284" s="24">
        <f t="shared" si="17"/>
        <v>43379</v>
      </c>
      <c r="C284" s="24" t="s">
        <v>23</v>
      </c>
      <c r="D284" s="14">
        <f t="shared" si="16"/>
        <v>43379</v>
      </c>
      <c r="E284" s="25">
        <v>3018.1</v>
      </c>
      <c r="F284" s="26">
        <f t="shared" si="18"/>
        <v>784.70600000000002</v>
      </c>
      <c r="G284" s="25">
        <v>4348.1499999999996</v>
      </c>
      <c r="H284" s="26">
        <f t="shared" si="19"/>
        <v>1130.519</v>
      </c>
      <c r="I284" s="25">
        <v>518.11</v>
      </c>
      <c r="J284" s="37">
        <f>Table1[[#This Row],[tax of sell per day]]*0.26</f>
        <v>134.70860000000002</v>
      </c>
      <c r="K284" s="37">
        <f>Table1[[#This Row],[Margin per day(PLN)]]*0.26</f>
        <v>211.10440000000003</v>
      </c>
      <c r="L284" s="30">
        <v>811.94</v>
      </c>
    </row>
    <row r="285" spans="1:12" s="1" customFormat="1" ht="20.25" customHeight="1">
      <c r="A285" s="29" t="s">
        <v>336</v>
      </c>
      <c r="B285" s="24">
        <f t="shared" si="17"/>
        <v>43380</v>
      </c>
      <c r="C285" s="24" t="s">
        <v>23</v>
      </c>
      <c r="D285" s="14">
        <f t="shared" si="16"/>
        <v>43380</v>
      </c>
      <c r="E285" s="25">
        <v>1111.8599999999999</v>
      </c>
      <c r="F285" s="26">
        <f t="shared" si="18"/>
        <v>289.08359999999999</v>
      </c>
      <c r="G285" s="25">
        <v>1690.06</v>
      </c>
      <c r="H285" s="26">
        <f t="shared" si="19"/>
        <v>439.41559999999998</v>
      </c>
      <c r="I285" s="25">
        <v>239.31</v>
      </c>
      <c r="J285" s="37">
        <f>Table1[[#This Row],[tax of sell per day]]*0.26</f>
        <v>62.220600000000005</v>
      </c>
      <c r="K285" s="37">
        <f>Table1[[#This Row],[Margin per day(PLN)]]*0.26</f>
        <v>88.111400000000003</v>
      </c>
      <c r="L285" s="30">
        <v>338.89</v>
      </c>
    </row>
    <row r="286" spans="1:12" s="1" customFormat="1" ht="20.25" customHeight="1">
      <c r="A286" s="29" t="s">
        <v>337</v>
      </c>
      <c r="B286" s="24">
        <f t="shared" si="17"/>
        <v>43381</v>
      </c>
      <c r="C286" s="24" t="s">
        <v>23</v>
      </c>
      <c r="D286" s="14">
        <f t="shared" si="16"/>
        <v>43381</v>
      </c>
      <c r="E286" s="25">
        <v>2064.21</v>
      </c>
      <c r="F286" s="26">
        <f t="shared" si="18"/>
        <v>536.69460000000004</v>
      </c>
      <c r="G286" s="25">
        <v>3021.46</v>
      </c>
      <c r="H286" s="26">
        <f t="shared" si="19"/>
        <v>785.57960000000003</v>
      </c>
      <c r="I286" s="25">
        <v>389.88</v>
      </c>
      <c r="J286" s="37">
        <f>Table1[[#This Row],[tax of sell per day]]*0.26</f>
        <v>101.36880000000001</v>
      </c>
      <c r="K286" s="37">
        <f>Table1[[#This Row],[Margin per day(PLN)]]*0.26</f>
        <v>147.5162</v>
      </c>
      <c r="L286" s="30">
        <v>567.37</v>
      </c>
    </row>
    <row r="287" spans="1:12" s="1" customFormat="1" ht="20.25" customHeight="1">
      <c r="A287" s="29" t="s">
        <v>338</v>
      </c>
      <c r="B287" s="24">
        <f t="shared" si="17"/>
        <v>43382</v>
      </c>
      <c r="C287" s="24" t="s">
        <v>23</v>
      </c>
      <c r="D287" s="14">
        <f t="shared" si="16"/>
        <v>43382</v>
      </c>
      <c r="E287" s="25">
        <v>2277.27</v>
      </c>
      <c r="F287" s="26">
        <f t="shared" si="18"/>
        <v>592.09019999999998</v>
      </c>
      <c r="G287" s="25">
        <v>3376.6</v>
      </c>
      <c r="H287" s="26">
        <f t="shared" si="19"/>
        <v>877.91600000000005</v>
      </c>
      <c r="I287" s="25">
        <v>409.23</v>
      </c>
      <c r="J287" s="37">
        <f>Table1[[#This Row],[tax of sell per day]]*0.26</f>
        <v>106.39980000000001</v>
      </c>
      <c r="K287" s="37">
        <f>Table1[[#This Row],[Margin per day(PLN)]]*0.26</f>
        <v>179.42600000000002</v>
      </c>
      <c r="L287" s="30">
        <v>690.1</v>
      </c>
    </row>
    <row r="288" spans="1:12" s="1" customFormat="1" ht="20.25" customHeight="1">
      <c r="A288" s="29" t="s">
        <v>339</v>
      </c>
      <c r="B288" s="24">
        <f t="shared" si="17"/>
        <v>43383</v>
      </c>
      <c r="C288" s="24" t="s">
        <v>23</v>
      </c>
      <c r="D288" s="14">
        <f t="shared" si="16"/>
        <v>43383</v>
      </c>
      <c r="E288" s="25">
        <v>2248.83</v>
      </c>
      <c r="F288" s="26">
        <f t="shared" si="18"/>
        <v>584.69579999999996</v>
      </c>
      <c r="G288" s="25">
        <v>3277.5</v>
      </c>
      <c r="H288" s="26">
        <f t="shared" si="19"/>
        <v>852.15</v>
      </c>
      <c r="I288" s="25">
        <v>445.86</v>
      </c>
      <c r="J288" s="37">
        <f>Table1[[#This Row],[tax of sell per day]]*0.26</f>
        <v>115.92360000000001</v>
      </c>
      <c r="K288" s="37">
        <f>Table1[[#This Row],[Margin per day(PLN)]]*0.26</f>
        <v>151.53059999999999</v>
      </c>
      <c r="L288" s="30">
        <v>582.80999999999995</v>
      </c>
    </row>
    <row r="289" spans="1:12" s="1" customFormat="1" ht="20.25" customHeight="1">
      <c r="A289" s="29" t="s">
        <v>340</v>
      </c>
      <c r="B289" s="24">
        <f t="shared" si="17"/>
        <v>43384</v>
      </c>
      <c r="C289" s="24" t="s">
        <v>23</v>
      </c>
      <c r="D289" s="14">
        <f t="shared" si="16"/>
        <v>43384</v>
      </c>
      <c r="E289" s="25">
        <v>2017.98</v>
      </c>
      <c r="F289" s="26">
        <f t="shared" si="18"/>
        <v>524.6748</v>
      </c>
      <c r="G289" s="25">
        <v>3017.56</v>
      </c>
      <c r="H289" s="26">
        <f t="shared" si="19"/>
        <v>784.56560000000002</v>
      </c>
      <c r="I289" s="25">
        <v>367.63</v>
      </c>
      <c r="J289" s="37">
        <f>Table1[[#This Row],[tax of sell per day]]*0.26</f>
        <v>95.583799999999997</v>
      </c>
      <c r="K289" s="37">
        <f>Table1[[#This Row],[Margin per day(PLN)]]*0.26</f>
        <v>164.30700000000002</v>
      </c>
      <c r="L289" s="30">
        <v>631.95000000000005</v>
      </c>
    </row>
    <row r="290" spans="1:12" s="1" customFormat="1" ht="20.25" customHeight="1">
      <c r="A290" s="29" t="s">
        <v>341</v>
      </c>
      <c r="B290" s="24">
        <f t="shared" si="17"/>
        <v>43385</v>
      </c>
      <c r="C290" s="24" t="s">
        <v>23</v>
      </c>
      <c r="D290" s="14">
        <f t="shared" si="16"/>
        <v>43385</v>
      </c>
      <c r="E290" s="25">
        <v>2260.0500000000002</v>
      </c>
      <c r="F290" s="26">
        <f t="shared" si="18"/>
        <v>587.61300000000006</v>
      </c>
      <c r="G290" s="25">
        <v>3384.25</v>
      </c>
      <c r="H290" s="26">
        <f t="shared" si="19"/>
        <v>879.90500000000009</v>
      </c>
      <c r="I290" s="25">
        <v>428.9</v>
      </c>
      <c r="J290" s="37">
        <f>Table1[[#This Row],[tax of sell per day]]*0.26</f>
        <v>111.514</v>
      </c>
      <c r="K290" s="37">
        <f>Table1[[#This Row],[Margin per day(PLN)]]*0.26</f>
        <v>180.77799999999999</v>
      </c>
      <c r="L290" s="30">
        <v>695.3</v>
      </c>
    </row>
    <row r="291" spans="1:12" s="1" customFormat="1" ht="20.25" customHeight="1">
      <c r="A291" s="29" t="s">
        <v>342</v>
      </c>
      <c r="B291" s="24">
        <f t="shared" si="17"/>
        <v>43386</v>
      </c>
      <c r="C291" s="24" t="s">
        <v>23</v>
      </c>
      <c r="D291" s="14">
        <f t="shared" si="16"/>
        <v>43386</v>
      </c>
      <c r="E291" s="25">
        <v>3129.93</v>
      </c>
      <c r="F291" s="26">
        <f t="shared" si="18"/>
        <v>813.78179999999998</v>
      </c>
      <c r="G291" s="25">
        <v>4622.21</v>
      </c>
      <c r="H291" s="26">
        <f t="shared" si="19"/>
        <v>1201.7746</v>
      </c>
      <c r="I291" s="25">
        <v>589.54999999999995</v>
      </c>
      <c r="J291" s="37">
        <f>Table1[[#This Row],[tax of sell per day]]*0.26</f>
        <v>153.28299999999999</v>
      </c>
      <c r="K291" s="37">
        <f>Table1[[#This Row],[Margin per day(PLN)]]*0.26</f>
        <v>234.7098</v>
      </c>
      <c r="L291" s="30">
        <v>902.73</v>
      </c>
    </row>
    <row r="292" spans="1:12" s="1" customFormat="1" ht="20.25" customHeight="1">
      <c r="A292" s="29" t="s">
        <v>343</v>
      </c>
      <c r="B292" s="24">
        <f t="shared" si="17"/>
        <v>43387</v>
      </c>
      <c r="C292" s="45" t="s">
        <v>24</v>
      </c>
      <c r="D292" s="14">
        <f t="shared" si="16"/>
        <v>43387</v>
      </c>
      <c r="E292" s="25">
        <v>2294.71</v>
      </c>
      <c r="F292" s="26">
        <f t="shared" si="18"/>
        <v>596.62459999999999</v>
      </c>
      <c r="G292" s="25">
        <v>3450.93</v>
      </c>
      <c r="H292" s="26">
        <f t="shared" si="19"/>
        <v>897.24180000000001</v>
      </c>
      <c r="I292" s="25">
        <v>505.85</v>
      </c>
      <c r="J292" s="37">
        <f>Table1[[#This Row],[tax of sell per day]]*0.26</f>
        <v>131.52100000000002</v>
      </c>
      <c r="K292" s="37">
        <f>Table1[[#This Row],[Margin per day(PLN)]]*0.26</f>
        <v>169.09620000000001</v>
      </c>
      <c r="L292" s="30">
        <v>650.37</v>
      </c>
    </row>
    <row r="293" spans="1:12" s="1" customFormat="1" ht="20.25" customHeight="1">
      <c r="A293" s="29" t="s">
        <v>344</v>
      </c>
      <c r="B293" s="24">
        <f t="shared" si="17"/>
        <v>43388</v>
      </c>
      <c r="C293" s="24" t="s">
        <v>23</v>
      </c>
      <c r="D293" s="14">
        <f t="shared" si="16"/>
        <v>43388</v>
      </c>
      <c r="E293" s="25">
        <v>2355.89</v>
      </c>
      <c r="F293" s="26">
        <f t="shared" si="18"/>
        <v>612.53139999999996</v>
      </c>
      <c r="G293" s="25">
        <v>3461.83</v>
      </c>
      <c r="H293" s="26">
        <f t="shared" si="19"/>
        <v>900.07579999999996</v>
      </c>
      <c r="I293" s="25">
        <v>454.21</v>
      </c>
      <c r="J293" s="37">
        <f>Table1[[#This Row],[tax of sell per day]]*0.26</f>
        <v>118.0946</v>
      </c>
      <c r="K293" s="37">
        <f>Table1[[#This Row],[Margin per day(PLN)]]*0.26</f>
        <v>169.44980000000001</v>
      </c>
      <c r="L293" s="30">
        <v>651.73</v>
      </c>
    </row>
    <row r="294" spans="1:12" s="1" customFormat="1" ht="20.25" customHeight="1">
      <c r="A294" s="29" t="s">
        <v>345</v>
      </c>
      <c r="B294" s="24">
        <f t="shared" si="17"/>
        <v>43389</v>
      </c>
      <c r="C294" s="24" t="s">
        <v>23</v>
      </c>
      <c r="D294" s="14">
        <f t="shared" si="16"/>
        <v>43389</v>
      </c>
      <c r="E294" s="25">
        <v>2315.31</v>
      </c>
      <c r="F294" s="26">
        <f t="shared" si="18"/>
        <v>601.98059999999998</v>
      </c>
      <c r="G294" s="25">
        <v>3438.75</v>
      </c>
      <c r="H294" s="26">
        <f t="shared" si="19"/>
        <v>894.07500000000005</v>
      </c>
      <c r="I294" s="25">
        <v>424.77</v>
      </c>
      <c r="J294" s="37">
        <f>Table1[[#This Row],[tax of sell per day]]*0.26</f>
        <v>110.4402</v>
      </c>
      <c r="K294" s="37">
        <f>Table1[[#This Row],[Margin per day(PLN)]]*0.26</f>
        <v>181.6542</v>
      </c>
      <c r="L294" s="30">
        <v>698.67</v>
      </c>
    </row>
    <row r="295" spans="1:12" s="1" customFormat="1" ht="20.25" customHeight="1">
      <c r="A295" s="29" t="s">
        <v>346</v>
      </c>
      <c r="B295" s="24">
        <f t="shared" si="17"/>
        <v>43390</v>
      </c>
      <c r="C295" s="24" t="s">
        <v>23</v>
      </c>
      <c r="D295" s="14">
        <f t="shared" si="16"/>
        <v>43390</v>
      </c>
      <c r="E295" s="25">
        <v>1895.34</v>
      </c>
      <c r="F295" s="26">
        <f t="shared" si="18"/>
        <v>492.78839999999997</v>
      </c>
      <c r="G295" s="25">
        <v>2793.44</v>
      </c>
      <c r="H295" s="26">
        <f t="shared" si="19"/>
        <v>726.2944</v>
      </c>
      <c r="I295" s="25">
        <v>360.43</v>
      </c>
      <c r="J295" s="37">
        <f>Table1[[#This Row],[tax of sell per day]]*0.26</f>
        <v>93.711800000000011</v>
      </c>
      <c r="K295" s="37">
        <f>Table1[[#This Row],[Margin per day(PLN)]]*0.26</f>
        <v>139.79419999999999</v>
      </c>
      <c r="L295" s="30">
        <v>537.66999999999996</v>
      </c>
    </row>
    <row r="296" spans="1:12" s="1" customFormat="1" ht="20.25" customHeight="1">
      <c r="A296" s="29" t="s">
        <v>347</v>
      </c>
      <c r="B296" s="24">
        <f t="shared" si="17"/>
        <v>43391</v>
      </c>
      <c r="C296" s="24" t="s">
        <v>23</v>
      </c>
      <c r="D296" s="14">
        <f t="shared" si="16"/>
        <v>43391</v>
      </c>
      <c r="E296" s="25">
        <v>2089.61</v>
      </c>
      <c r="F296" s="26">
        <f t="shared" si="18"/>
        <v>543.29860000000008</v>
      </c>
      <c r="G296" s="25">
        <v>3023.57</v>
      </c>
      <c r="H296" s="26">
        <f t="shared" si="19"/>
        <v>786.12820000000011</v>
      </c>
      <c r="I296" s="25">
        <v>378.29</v>
      </c>
      <c r="J296" s="37">
        <f>Table1[[#This Row],[tax of sell per day]]*0.26</f>
        <v>98.355400000000003</v>
      </c>
      <c r="K296" s="37">
        <f>Table1[[#This Row],[Margin per day(PLN)]]*0.26</f>
        <v>144.4742</v>
      </c>
      <c r="L296" s="30">
        <v>555.66999999999996</v>
      </c>
    </row>
    <row r="297" spans="1:12" s="1" customFormat="1" ht="20.25" customHeight="1">
      <c r="A297" s="29" t="s">
        <v>348</v>
      </c>
      <c r="B297" s="24">
        <f t="shared" si="17"/>
        <v>43392</v>
      </c>
      <c r="C297" s="24" t="s">
        <v>23</v>
      </c>
      <c r="D297" s="14">
        <f t="shared" si="16"/>
        <v>43392</v>
      </c>
      <c r="E297" s="25">
        <v>2375.5500000000002</v>
      </c>
      <c r="F297" s="26">
        <f t="shared" si="18"/>
        <v>617.64300000000003</v>
      </c>
      <c r="G297" s="25">
        <v>3492.8</v>
      </c>
      <c r="H297" s="26">
        <f t="shared" si="19"/>
        <v>908.12800000000004</v>
      </c>
      <c r="I297" s="25">
        <v>444.6</v>
      </c>
      <c r="J297" s="37">
        <f>Table1[[#This Row],[tax of sell per day]]*0.26</f>
        <v>115.596</v>
      </c>
      <c r="K297" s="37">
        <f>Table1[[#This Row],[Margin per day(PLN)]]*0.26</f>
        <v>174.88900000000001</v>
      </c>
      <c r="L297" s="30">
        <v>672.65</v>
      </c>
    </row>
    <row r="298" spans="1:12" s="1" customFormat="1" ht="20.25" customHeight="1">
      <c r="A298" s="29" t="s">
        <v>349</v>
      </c>
      <c r="B298" s="24">
        <f t="shared" si="17"/>
        <v>43393</v>
      </c>
      <c r="C298" s="24" t="s">
        <v>23</v>
      </c>
      <c r="D298" s="14">
        <f t="shared" si="16"/>
        <v>43393</v>
      </c>
      <c r="E298" s="25">
        <v>2960.63</v>
      </c>
      <c r="F298" s="26">
        <f t="shared" si="18"/>
        <v>769.76380000000006</v>
      </c>
      <c r="G298" s="25">
        <v>4278.91</v>
      </c>
      <c r="H298" s="26">
        <f t="shared" si="19"/>
        <v>1112.5165999999999</v>
      </c>
      <c r="I298" s="25">
        <v>535.22</v>
      </c>
      <c r="J298" s="37">
        <f>Table1[[#This Row],[tax of sell per day]]*0.26</f>
        <v>139.15720000000002</v>
      </c>
      <c r="K298" s="37">
        <f>Table1[[#This Row],[Margin per day(PLN)]]*0.26</f>
        <v>203.59559999999999</v>
      </c>
      <c r="L298" s="30">
        <v>783.06</v>
      </c>
    </row>
    <row r="299" spans="1:12" s="1" customFormat="1" ht="20.25" customHeight="1">
      <c r="A299" s="29" t="s">
        <v>350</v>
      </c>
      <c r="B299" s="24">
        <f t="shared" si="17"/>
        <v>43395</v>
      </c>
      <c r="C299" s="24" t="s">
        <v>23</v>
      </c>
      <c r="D299" s="14">
        <f t="shared" si="16"/>
        <v>43395</v>
      </c>
      <c r="E299" s="25">
        <v>2092.9</v>
      </c>
      <c r="F299" s="26">
        <f t="shared" si="18"/>
        <v>544.154</v>
      </c>
      <c r="G299" s="25">
        <v>2969.41</v>
      </c>
      <c r="H299" s="26">
        <f t="shared" si="19"/>
        <v>772.04660000000001</v>
      </c>
      <c r="I299" s="25">
        <v>357.78</v>
      </c>
      <c r="J299" s="37">
        <f>Table1[[#This Row],[tax of sell per day]]*0.26</f>
        <v>93.022799999999989</v>
      </c>
      <c r="K299" s="37">
        <f>Table1[[#This Row],[Margin per day(PLN)]]*0.26</f>
        <v>134.8698</v>
      </c>
      <c r="L299" s="30">
        <v>518.73</v>
      </c>
    </row>
    <row r="300" spans="1:12" s="1" customFormat="1" ht="20.25" customHeight="1">
      <c r="A300" s="29" t="s">
        <v>351</v>
      </c>
      <c r="B300" s="24">
        <f t="shared" si="17"/>
        <v>43396</v>
      </c>
      <c r="C300" s="24" t="s">
        <v>23</v>
      </c>
      <c r="D300" s="14">
        <f t="shared" si="16"/>
        <v>43396</v>
      </c>
      <c r="E300" s="25">
        <v>1767.11</v>
      </c>
      <c r="F300" s="26">
        <f t="shared" si="18"/>
        <v>459.4486</v>
      </c>
      <c r="G300" s="25">
        <v>2433.12</v>
      </c>
      <c r="H300" s="26">
        <f t="shared" si="19"/>
        <v>632.61119999999994</v>
      </c>
      <c r="I300" s="25">
        <v>276.31</v>
      </c>
      <c r="J300" s="37">
        <f>Table1[[#This Row],[tax of sell per day]]*0.26</f>
        <v>71.840600000000009</v>
      </c>
      <c r="K300" s="37">
        <f>Table1[[#This Row],[Margin per day(PLN)]]*0.26</f>
        <v>101.322</v>
      </c>
      <c r="L300" s="30">
        <v>389.7</v>
      </c>
    </row>
    <row r="301" spans="1:12" s="1" customFormat="1" ht="20.25" customHeight="1">
      <c r="A301" s="29" t="s">
        <v>352</v>
      </c>
      <c r="B301" s="24">
        <f t="shared" si="17"/>
        <v>43397</v>
      </c>
      <c r="C301" s="24" t="s">
        <v>23</v>
      </c>
      <c r="D301" s="14">
        <f t="shared" si="16"/>
        <v>43397</v>
      </c>
      <c r="E301" s="25">
        <v>2066.44</v>
      </c>
      <c r="F301" s="26">
        <f t="shared" si="18"/>
        <v>537.27440000000001</v>
      </c>
      <c r="G301" s="25">
        <v>2927.23</v>
      </c>
      <c r="H301" s="26">
        <f t="shared" si="19"/>
        <v>761.07979999999998</v>
      </c>
      <c r="I301" s="25">
        <v>351.31</v>
      </c>
      <c r="J301" s="37">
        <f>Table1[[#This Row],[tax of sell per day]]*0.26</f>
        <v>91.340600000000009</v>
      </c>
      <c r="K301" s="37">
        <f>Table1[[#This Row],[Margin per day(PLN)]]*0.26</f>
        <v>132.4648</v>
      </c>
      <c r="L301" s="30">
        <v>509.48</v>
      </c>
    </row>
    <row r="302" spans="1:12" s="1" customFormat="1" ht="20.25" customHeight="1">
      <c r="A302" s="29" t="s">
        <v>353</v>
      </c>
      <c r="B302" s="24">
        <f t="shared" si="17"/>
        <v>43398</v>
      </c>
      <c r="C302" s="24" t="s">
        <v>23</v>
      </c>
      <c r="D302" s="14">
        <f t="shared" si="16"/>
        <v>43398</v>
      </c>
      <c r="E302" s="25">
        <v>2079.79</v>
      </c>
      <c r="F302" s="26">
        <f t="shared" si="18"/>
        <v>540.74540000000002</v>
      </c>
      <c r="G302" s="25">
        <v>3072.61</v>
      </c>
      <c r="H302" s="26">
        <f t="shared" si="19"/>
        <v>798.87860000000001</v>
      </c>
      <c r="I302" s="25">
        <v>389.07</v>
      </c>
      <c r="J302" s="37">
        <f>Table1[[#This Row],[tax of sell per day]]*0.26</f>
        <v>101.15820000000001</v>
      </c>
      <c r="K302" s="37">
        <f>Table1[[#This Row],[Margin per day(PLN)]]*0.26</f>
        <v>156.97499999999999</v>
      </c>
      <c r="L302" s="30">
        <v>603.75</v>
      </c>
    </row>
    <row r="303" spans="1:12" s="1" customFormat="1" ht="20.25" customHeight="1">
      <c r="A303" s="29" t="s">
        <v>354</v>
      </c>
      <c r="B303" s="24">
        <f t="shared" si="17"/>
        <v>43399</v>
      </c>
      <c r="C303" s="24" t="s">
        <v>23</v>
      </c>
      <c r="D303" s="14">
        <f t="shared" si="16"/>
        <v>43399</v>
      </c>
      <c r="E303" s="25">
        <v>2095.3200000000002</v>
      </c>
      <c r="F303" s="26">
        <f t="shared" si="18"/>
        <v>544.78320000000008</v>
      </c>
      <c r="G303" s="25">
        <v>3057.1</v>
      </c>
      <c r="H303" s="26">
        <f t="shared" si="19"/>
        <v>794.846</v>
      </c>
      <c r="I303" s="25">
        <v>389.87</v>
      </c>
      <c r="J303" s="37">
        <f>Table1[[#This Row],[tax of sell per day]]*0.26</f>
        <v>101.36620000000001</v>
      </c>
      <c r="K303" s="37">
        <f>Table1[[#This Row],[Margin per day(PLN)]]*0.26</f>
        <v>148.69659999999999</v>
      </c>
      <c r="L303" s="30">
        <v>571.91</v>
      </c>
    </row>
    <row r="304" spans="1:12" s="1" customFormat="1" ht="20.25" customHeight="1">
      <c r="A304" s="29" t="s">
        <v>355</v>
      </c>
      <c r="B304" s="24">
        <f t="shared" si="17"/>
        <v>43400</v>
      </c>
      <c r="C304" s="24" t="s">
        <v>23</v>
      </c>
      <c r="D304" s="14">
        <f t="shared" si="16"/>
        <v>43400</v>
      </c>
      <c r="E304" s="25">
        <v>3262.43</v>
      </c>
      <c r="F304" s="26">
        <f t="shared" si="18"/>
        <v>848.23180000000002</v>
      </c>
      <c r="G304" s="25">
        <v>4731.8900000000003</v>
      </c>
      <c r="H304" s="26">
        <f t="shared" si="19"/>
        <v>1230.2914000000001</v>
      </c>
      <c r="I304" s="25">
        <v>581.88</v>
      </c>
      <c r="J304" s="37">
        <f>Table1[[#This Row],[tax of sell per day]]*0.26</f>
        <v>151.28880000000001</v>
      </c>
      <c r="K304" s="37">
        <f>Table1[[#This Row],[Margin per day(PLN)]]*0.26</f>
        <v>230.77080000000001</v>
      </c>
      <c r="L304" s="30">
        <v>887.58</v>
      </c>
    </row>
    <row r="305" spans="1:12" s="1" customFormat="1" ht="20.25" customHeight="1">
      <c r="A305" s="29" t="s">
        <v>356</v>
      </c>
      <c r="B305" s="24">
        <f t="shared" si="17"/>
        <v>43401</v>
      </c>
      <c r="C305" s="24" t="s">
        <v>23</v>
      </c>
      <c r="D305" s="14">
        <f t="shared" si="16"/>
        <v>43401</v>
      </c>
      <c r="E305" s="25">
        <v>1294.9000000000001</v>
      </c>
      <c r="F305" s="26">
        <f t="shared" si="18"/>
        <v>336.67400000000004</v>
      </c>
      <c r="G305" s="25">
        <v>1900.04</v>
      </c>
      <c r="H305" s="26">
        <f t="shared" si="19"/>
        <v>494.0104</v>
      </c>
      <c r="I305" s="25">
        <v>287.27999999999997</v>
      </c>
      <c r="J305" s="37">
        <f>Table1[[#This Row],[tax of sell per day]]*0.26</f>
        <v>74.692799999999991</v>
      </c>
      <c r="K305" s="37">
        <f>Table1[[#This Row],[Margin per day(PLN)]]*0.26</f>
        <v>82.643600000000006</v>
      </c>
      <c r="L305" s="30">
        <v>317.86</v>
      </c>
    </row>
    <row r="306" spans="1:12" s="1" customFormat="1" ht="20.25" customHeight="1">
      <c r="A306" s="29" t="s">
        <v>357</v>
      </c>
      <c r="B306" s="24">
        <f t="shared" si="17"/>
        <v>43402</v>
      </c>
      <c r="C306" s="24" t="s">
        <v>23</v>
      </c>
      <c r="D306" s="14">
        <f t="shared" si="16"/>
        <v>43402</v>
      </c>
      <c r="E306" s="25">
        <v>2108.23</v>
      </c>
      <c r="F306" s="26">
        <f t="shared" si="18"/>
        <v>548.13980000000004</v>
      </c>
      <c r="G306" s="25">
        <v>2968.75</v>
      </c>
      <c r="H306" s="26">
        <f t="shared" si="19"/>
        <v>771.875</v>
      </c>
      <c r="I306" s="25">
        <v>380.16</v>
      </c>
      <c r="J306" s="37">
        <f>Table1[[#This Row],[tax of sell per day]]*0.26</f>
        <v>98.841600000000014</v>
      </c>
      <c r="K306" s="37">
        <f>Table1[[#This Row],[Margin per day(PLN)]]*0.26</f>
        <v>124.89360000000001</v>
      </c>
      <c r="L306" s="30">
        <v>480.36</v>
      </c>
    </row>
    <row r="307" spans="1:12" s="1" customFormat="1" ht="20.25" customHeight="1">
      <c r="A307" s="29" t="s">
        <v>358</v>
      </c>
      <c r="B307" s="24">
        <f t="shared" si="17"/>
        <v>43403</v>
      </c>
      <c r="C307" s="24" t="s">
        <v>23</v>
      </c>
      <c r="D307" s="14">
        <f t="shared" si="16"/>
        <v>43403</v>
      </c>
      <c r="E307" s="25">
        <v>2257.1999999999998</v>
      </c>
      <c r="F307" s="26">
        <f t="shared" si="18"/>
        <v>586.87199999999996</v>
      </c>
      <c r="G307" s="25">
        <v>3238.31</v>
      </c>
      <c r="H307" s="26">
        <f t="shared" si="19"/>
        <v>841.9606</v>
      </c>
      <c r="I307" s="25">
        <v>396.84</v>
      </c>
      <c r="J307" s="37">
        <f>Table1[[#This Row],[tax of sell per day]]*0.26</f>
        <v>103.1784</v>
      </c>
      <c r="K307" s="37">
        <f>Table1[[#This Row],[Margin per day(PLN)]]*0.26</f>
        <v>151.9102</v>
      </c>
      <c r="L307" s="30">
        <v>584.27</v>
      </c>
    </row>
    <row r="308" spans="1:12" s="1" customFormat="1" ht="20.25" customHeight="1">
      <c r="A308" s="29" t="s">
        <v>359</v>
      </c>
      <c r="B308" s="24">
        <f t="shared" si="17"/>
        <v>43404</v>
      </c>
      <c r="C308" s="24" t="s">
        <v>23</v>
      </c>
      <c r="D308" s="14">
        <f t="shared" si="16"/>
        <v>43404</v>
      </c>
      <c r="E308" s="25">
        <v>3591.39</v>
      </c>
      <c r="F308" s="26">
        <f t="shared" si="18"/>
        <v>933.76139999999998</v>
      </c>
      <c r="G308" s="25">
        <v>5114.83</v>
      </c>
      <c r="H308" s="26">
        <f t="shared" si="19"/>
        <v>1329.8558</v>
      </c>
      <c r="I308" s="25">
        <v>641.79</v>
      </c>
      <c r="J308" s="37">
        <f>Table1[[#This Row],[tax of sell per day]]*0.26</f>
        <v>166.86539999999999</v>
      </c>
      <c r="K308" s="37">
        <f>Table1[[#This Row],[Margin per day(PLN)]]*0.26</f>
        <v>229.22900000000001</v>
      </c>
      <c r="L308" s="30">
        <v>881.65</v>
      </c>
    </row>
    <row r="309" spans="1:12" s="1" customFormat="1" ht="20.25" customHeight="1">
      <c r="A309" s="29" t="s">
        <v>360</v>
      </c>
      <c r="B309" s="24">
        <f t="shared" si="17"/>
        <v>43405</v>
      </c>
      <c r="C309" s="45" t="s">
        <v>24</v>
      </c>
      <c r="D309" s="14">
        <f t="shared" si="16"/>
        <v>43405</v>
      </c>
      <c r="E309" s="25">
        <v>396.81</v>
      </c>
      <c r="F309" s="26">
        <f t="shared" si="18"/>
        <v>103.17060000000001</v>
      </c>
      <c r="G309" s="25">
        <v>584.30999999999995</v>
      </c>
      <c r="H309" s="26">
        <f t="shared" si="19"/>
        <v>151.92059999999998</v>
      </c>
      <c r="I309" s="25">
        <v>83.55</v>
      </c>
      <c r="J309" s="37">
        <f>Table1[[#This Row],[tax of sell per day]]*0.26</f>
        <v>21.722999999999999</v>
      </c>
      <c r="K309" s="37">
        <f>Table1[[#This Row],[Margin per day(PLN)]]*0.26</f>
        <v>27.027000000000001</v>
      </c>
      <c r="L309" s="30">
        <v>103.95</v>
      </c>
    </row>
    <row r="310" spans="1:12" s="1" customFormat="1" ht="20.25" customHeight="1">
      <c r="A310" s="29" t="s">
        <v>361</v>
      </c>
      <c r="B310" s="24">
        <f t="shared" si="17"/>
        <v>43406</v>
      </c>
      <c r="C310" s="24" t="s">
        <v>23</v>
      </c>
      <c r="D310" s="14">
        <f t="shared" si="16"/>
        <v>43406</v>
      </c>
      <c r="E310" s="25">
        <v>2510.1999999999998</v>
      </c>
      <c r="F310" s="26">
        <f t="shared" si="18"/>
        <v>652.65199999999993</v>
      </c>
      <c r="G310" s="25">
        <v>3655.65</v>
      </c>
      <c r="H310" s="26">
        <f t="shared" si="19"/>
        <v>950.46900000000005</v>
      </c>
      <c r="I310" s="25">
        <v>471.86</v>
      </c>
      <c r="J310" s="37">
        <f>Table1[[#This Row],[tax of sell per day]]*0.26</f>
        <v>122.68360000000001</v>
      </c>
      <c r="K310" s="37">
        <f>Table1[[#This Row],[Margin per day(PLN)]]*0.26</f>
        <v>175.13340000000002</v>
      </c>
      <c r="L310" s="30">
        <v>673.59</v>
      </c>
    </row>
    <row r="311" spans="1:12" s="1" customFormat="1" ht="20.25" customHeight="1">
      <c r="A311" s="29" t="s">
        <v>362</v>
      </c>
      <c r="B311" s="24">
        <f t="shared" si="17"/>
        <v>43407</v>
      </c>
      <c r="C311" s="24" t="s">
        <v>23</v>
      </c>
      <c r="D311" s="14">
        <f t="shared" si="16"/>
        <v>43407</v>
      </c>
      <c r="E311" s="25">
        <v>2872.22</v>
      </c>
      <c r="F311" s="26">
        <f t="shared" si="18"/>
        <v>746.77719999999999</v>
      </c>
      <c r="G311" s="25">
        <v>4158.62</v>
      </c>
      <c r="H311" s="26">
        <f t="shared" si="19"/>
        <v>1081.2411999999999</v>
      </c>
      <c r="I311" s="25">
        <v>540.12</v>
      </c>
      <c r="J311" s="37">
        <f>Table1[[#This Row],[tax of sell per day]]*0.26</f>
        <v>140.43120000000002</v>
      </c>
      <c r="K311" s="37">
        <f>Table1[[#This Row],[Margin per day(PLN)]]*0.26</f>
        <v>194.03280000000001</v>
      </c>
      <c r="L311" s="30">
        <v>746.28</v>
      </c>
    </row>
    <row r="312" spans="1:12" s="1" customFormat="1" ht="20.25" customHeight="1">
      <c r="A312" s="29" t="s">
        <v>363</v>
      </c>
      <c r="B312" s="24">
        <f t="shared" si="17"/>
        <v>43408</v>
      </c>
      <c r="C312" s="24" t="s">
        <v>23</v>
      </c>
      <c r="D312" s="14">
        <f t="shared" si="16"/>
        <v>43408</v>
      </c>
      <c r="E312" s="25">
        <v>857.75</v>
      </c>
      <c r="F312" s="26">
        <f t="shared" si="18"/>
        <v>223.01500000000001</v>
      </c>
      <c r="G312" s="25">
        <v>1268.72</v>
      </c>
      <c r="H312" s="26">
        <f t="shared" si="19"/>
        <v>329.86720000000003</v>
      </c>
      <c r="I312" s="25">
        <v>177.51</v>
      </c>
      <c r="J312" s="37">
        <f>Table1[[#This Row],[tax of sell per day]]*0.26</f>
        <v>46.1526</v>
      </c>
      <c r="K312" s="37">
        <f>Table1[[#This Row],[Margin per day(PLN)]]*0.26</f>
        <v>60.699600000000004</v>
      </c>
      <c r="L312" s="30">
        <v>233.46</v>
      </c>
    </row>
    <row r="313" spans="1:12" s="1" customFormat="1" ht="20.25" customHeight="1">
      <c r="A313" s="29" t="s">
        <v>364</v>
      </c>
      <c r="B313" s="24">
        <f t="shared" si="17"/>
        <v>43409</v>
      </c>
      <c r="C313" s="24" t="s">
        <v>23</v>
      </c>
      <c r="D313" s="14">
        <f t="shared" si="16"/>
        <v>43409</v>
      </c>
      <c r="E313" s="25">
        <v>2107.1999999999998</v>
      </c>
      <c r="F313" s="26">
        <f t="shared" si="18"/>
        <v>547.87199999999996</v>
      </c>
      <c r="G313" s="25">
        <v>3003.36</v>
      </c>
      <c r="H313" s="26">
        <f t="shared" si="19"/>
        <v>780.87360000000001</v>
      </c>
      <c r="I313" s="25">
        <v>373.72</v>
      </c>
      <c r="J313" s="37">
        <f>Table1[[#This Row],[tax of sell per day]]*0.26</f>
        <v>97.167200000000008</v>
      </c>
      <c r="K313" s="37">
        <f>Table1[[#This Row],[Margin per day(PLN)]]*0.26</f>
        <v>135.83440000000002</v>
      </c>
      <c r="L313" s="30">
        <v>522.44000000000005</v>
      </c>
    </row>
    <row r="314" spans="1:12" s="1" customFormat="1" ht="20.25" customHeight="1">
      <c r="A314" s="29" t="s">
        <v>365</v>
      </c>
      <c r="B314" s="24">
        <f t="shared" si="17"/>
        <v>43410</v>
      </c>
      <c r="C314" s="24" t="s">
        <v>23</v>
      </c>
      <c r="D314" s="14">
        <f t="shared" si="16"/>
        <v>43410</v>
      </c>
      <c r="E314" s="25">
        <v>2042.23</v>
      </c>
      <c r="F314" s="26">
        <f t="shared" si="18"/>
        <v>530.97980000000007</v>
      </c>
      <c r="G314" s="25">
        <v>2916.4</v>
      </c>
      <c r="H314" s="26">
        <f t="shared" si="19"/>
        <v>758.26400000000001</v>
      </c>
      <c r="I314" s="25">
        <v>356.26</v>
      </c>
      <c r="J314" s="37">
        <f>Table1[[#This Row],[tax of sell per day]]*0.26</f>
        <v>92.627600000000001</v>
      </c>
      <c r="K314" s="37">
        <f>Table1[[#This Row],[Margin per day(PLN)]]*0.26</f>
        <v>134.6566</v>
      </c>
      <c r="L314" s="30">
        <v>517.91</v>
      </c>
    </row>
    <row r="315" spans="1:12" s="1" customFormat="1" ht="20.25" customHeight="1">
      <c r="A315" s="29" t="s">
        <v>366</v>
      </c>
      <c r="B315" s="24">
        <f t="shared" si="17"/>
        <v>43411</v>
      </c>
      <c r="C315" s="24" t="s">
        <v>23</v>
      </c>
      <c r="D315" s="14">
        <f t="shared" si="16"/>
        <v>43411</v>
      </c>
      <c r="E315" s="25">
        <v>2007.41</v>
      </c>
      <c r="F315" s="26">
        <f t="shared" si="18"/>
        <v>521.92660000000001</v>
      </c>
      <c r="G315" s="25">
        <v>2826.26</v>
      </c>
      <c r="H315" s="26">
        <f t="shared" si="19"/>
        <v>734.82760000000007</v>
      </c>
      <c r="I315" s="25">
        <v>366.63</v>
      </c>
      <c r="J315" s="37">
        <f>Table1[[#This Row],[tax of sell per day]]*0.26</f>
        <v>95.323800000000006</v>
      </c>
      <c r="K315" s="37">
        <f>Table1[[#This Row],[Margin per day(PLN)]]*0.26</f>
        <v>117.5772</v>
      </c>
      <c r="L315" s="30">
        <v>452.22</v>
      </c>
    </row>
    <row r="316" spans="1:12" s="1" customFormat="1" ht="20.25" customHeight="1">
      <c r="A316" s="29" t="s">
        <v>367</v>
      </c>
      <c r="B316" s="24">
        <f t="shared" si="17"/>
        <v>43412</v>
      </c>
      <c r="C316" s="24" t="s">
        <v>23</v>
      </c>
      <c r="D316" s="14">
        <f t="shared" si="16"/>
        <v>43412</v>
      </c>
      <c r="E316" s="25">
        <v>2173.77</v>
      </c>
      <c r="F316" s="26">
        <f t="shared" si="18"/>
        <v>565.18020000000001</v>
      </c>
      <c r="G316" s="25">
        <v>3092.87</v>
      </c>
      <c r="H316" s="26">
        <f t="shared" si="19"/>
        <v>804.14620000000002</v>
      </c>
      <c r="I316" s="25">
        <v>371.16</v>
      </c>
      <c r="J316" s="37">
        <f>Table1[[#This Row],[tax of sell per day]]*0.26</f>
        <v>96.50160000000001</v>
      </c>
      <c r="K316" s="37">
        <f>Table1[[#This Row],[Margin per day(PLN)]]*0.26</f>
        <v>142.46440000000001</v>
      </c>
      <c r="L316" s="30">
        <v>547.94000000000005</v>
      </c>
    </row>
    <row r="317" spans="1:12" s="1" customFormat="1" ht="20.25" customHeight="1">
      <c r="A317" s="29" t="s">
        <v>368</v>
      </c>
      <c r="B317" s="24">
        <f t="shared" si="17"/>
        <v>43413</v>
      </c>
      <c r="C317" s="24" t="s">
        <v>23</v>
      </c>
      <c r="D317" s="14">
        <f t="shared" si="16"/>
        <v>43413</v>
      </c>
      <c r="E317" s="25">
        <v>3019.66</v>
      </c>
      <c r="F317" s="26">
        <f t="shared" si="18"/>
        <v>785.11159999999995</v>
      </c>
      <c r="G317" s="25">
        <v>4326.5</v>
      </c>
      <c r="H317" s="26">
        <f t="shared" si="19"/>
        <v>1124.8900000000001</v>
      </c>
      <c r="I317" s="25">
        <v>540.25</v>
      </c>
      <c r="J317" s="37">
        <f>Table1[[#This Row],[tax of sell per day]]*0.26</f>
        <v>140.465</v>
      </c>
      <c r="K317" s="37">
        <f>Table1[[#This Row],[Margin per day(PLN)]]*0.26</f>
        <v>199.3134</v>
      </c>
      <c r="L317" s="30">
        <v>766.59</v>
      </c>
    </row>
    <row r="318" spans="1:12" s="1" customFormat="1" ht="20.25" customHeight="1">
      <c r="A318" s="29" t="s">
        <v>369</v>
      </c>
      <c r="B318" s="24">
        <f t="shared" si="17"/>
        <v>43414</v>
      </c>
      <c r="C318" s="24" t="s">
        <v>23</v>
      </c>
      <c r="D318" s="14">
        <f t="shared" si="16"/>
        <v>43414</v>
      </c>
      <c r="E318" s="25">
        <v>3772.85</v>
      </c>
      <c r="F318" s="26">
        <f t="shared" si="18"/>
        <v>980.94100000000003</v>
      </c>
      <c r="G318" s="25">
        <v>5364.4</v>
      </c>
      <c r="H318" s="26">
        <f t="shared" si="19"/>
        <v>1394.7439999999999</v>
      </c>
      <c r="I318" s="25">
        <v>602</v>
      </c>
      <c r="J318" s="37">
        <f>Table1[[#This Row],[tax of sell per day]]*0.26</f>
        <v>156.52000000000001</v>
      </c>
      <c r="K318" s="37">
        <f>Table1[[#This Row],[Margin per day(PLN)]]*0.26</f>
        <v>257.28300000000002</v>
      </c>
      <c r="L318" s="30">
        <v>989.55</v>
      </c>
    </row>
    <row r="319" spans="1:12" s="1" customFormat="1" ht="20.25" customHeight="1">
      <c r="A319" s="29" t="s">
        <v>370</v>
      </c>
      <c r="B319" s="24">
        <f t="shared" si="17"/>
        <v>43415</v>
      </c>
      <c r="C319" s="45" t="s">
        <v>24</v>
      </c>
      <c r="D319" s="14">
        <f t="shared" si="16"/>
        <v>43415</v>
      </c>
      <c r="E319" s="25">
        <v>2283.4699999999998</v>
      </c>
      <c r="F319" s="26">
        <f t="shared" si="18"/>
        <v>593.70219999999995</v>
      </c>
      <c r="G319" s="25">
        <v>3447.79</v>
      </c>
      <c r="H319" s="26">
        <f t="shared" si="19"/>
        <v>896.42539999999997</v>
      </c>
      <c r="I319" s="25">
        <v>518.73</v>
      </c>
      <c r="J319" s="37">
        <f>Table1[[#This Row],[tax of sell per day]]*0.26</f>
        <v>134.8698</v>
      </c>
      <c r="K319" s="37">
        <f>Table1[[#This Row],[Margin per day(PLN)]]*0.26</f>
        <v>167.85340000000002</v>
      </c>
      <c r="L319" s="30">
        <v>645.59</v>
      </c>
    </row>
    <row r="320" spans="1:12" s="1" customFormat="1" ht="20.25" customHeight="1">
      <c r="A320" s="29" t="s">
        <v>371</v>
      </c>
      <c r="B320" s="24">
        <f t="shared" si="17"/>
        <v>43416</v>
      </c>
      <c r="C320" s="24" t="s">
        <v>23</v>
      </c>
      <c r="D320" s="14">
        <f t="shared" si="16"/>
        <v>43416</v>
      </c>
      <c r="E320" s="25">
        <v>2513.58</v>
      </c>
      <c r="F320" s="26">
        <f t="shared" si="18"/>
        <v>653.5308</v>
      </c>
      <c r="G320" s="25">
        <v>3793.4</v>
      </c>
      <c r="H320" s="26">
        <f t="shared" si="19"/>
        <v>986.28400000000011</v>
      </c>
      <c r="I320" s="25">
        <v>508.21</v>
      </c>
      <c r="J320" s="37">
        <f>Table1[[#This Row],[tax of sell per day]]*0.26</f>
        <v>132.13460000000001</v>
      </c>
      <c r="K320" s="37">
        <f>Table1[[#This Row],[Margin per day(PLN)]]*0.26</f>
        <v>200.61860000000001</v>
      </c>
      <c r="L320" s="30">
        <v>771.61</v>
      </c>
    </row>
    <row r="321" spans="1:12" s="1" customFormat="1" ht="20.25" customHeight="1">
      <c r="A321" s="29" t="s">
        <v>372</v>
      </c>
      <c r="B321" s="24">
        <f t="shared" si="17"/>
        <v>43417</v>
      </c>
      <c r="C321" s="24" t="s">
        <v>23</v>
      </c>
      <c r="D321" s="14">
        <f t="shared" si="16"/>
        <v>43417</v>
      </c>
      <c r="E321" s="25">
        <v>2027.45</v>
      </c>
      <c r="F321" s="26">
        <f t="shared" si="18"/>
        <v>527.13700000000006</v>
      </c>
      <c r="G321" s="25">
        <v>2942.91</v>
      </c>
      <c r="H321" s="26">
        <f t="shared" si="19"/>
        <v>765.15660000000003</v>
      </c>
      <c r="I321" s="25">
        <v>376.99</v>
      </c>
      <c r="J321" s="37">
        <f>Table1[[#This Row],[tax of sell per day]]*0.26</f>
        <v>98.017400000000009</v>
      </c>
      <c r="K321" s="37">
        <f>Table1[[#This Row],[Margin per day(PLN)]]*0.26</f>
        <v>140.00220000000002</v>
      </c>
      <c r="L321" s="30">
        <v>538.47</v>
      </c>
    </row>
    <row r="322" spans="1:12" s="1" customFormat="1" ht="20.25" customHeight="1">
      <c r="A322" s="29" t="s">
        <v>373</v>
      </c>
      <c r="B322" s="24">
        <f t="shared" si="17"/>
        <v>43418</v>
      </c>
      <c r="C322" s="24" t="s">
        <v>23</v>
      </c>
      <c r="D322" s="14">
        <f t="shared" ref="D322:D362" si="20">B322</f>
        <v>43418</v>
      </c>
      <c r="E322" s="25">
        <v>2120.02</v>
      </c>
      <c r="F322" s="26">
        <f t="shared" si="18"/>
        <v>551.20519999999999</v>
      </c>
      <c r="G322" s="25">
        <v>3076.3</v>
      </c>
      <c r="H322" s="26">
        <f t="shared" si="19"/>
        <v>799.83800000000008</v>
      </c>
      <c r="I322" s="25">
        <v>382.09</v>
      </c>
      <c r="J322" s="37">
        <f>Table1[[#This Row],[tax of sell per day]]*0.26</f>
        <v>99.343400000000003</v>
      </c>
      <c r="K322" s="37">
        <f>Table1[[#This Row],[Margin per day(PLN)]]*0.26</f>
        <v>149.28940000000003</v>
      </c>
      <c r="L322" s="30">
        <v>574.19000000000005</v>
      </c>
    </row>
    <row r="323" spans="1:12" s="1" customFormat="1" ht="20.25" customHeight="1">
      <c r="A323" s="29" t="s">
        <v>374</v>
      </c>
      <c r="B323" s="24">
        <f t="shared" ref="B323:B362" si="21">DATE(RIGHT(A323,4),MID(A323,4,2),LEFT(A323,2))</f>
        <v>43419</v>
      </c>
      <c r="C323" s="24" t="s">
        <v>23</v>
      </c>
      <c r="D323" s="14">
        <f t="shared" si="20"/>
        <v>43419</v>
      </c>
      <c r="E323" s="25">
        <v>1982.82</v>
      </c>
      <c r="F323" s="26">
        <f t="shared" ref="E323:F363" si="22">E323*0.26</f>
        <v>515.53319999999997</v>
      </c>
      <c r="G323" s="25">
        <v>2858.96</v>
      </c>
      <c r="H323" s="26">
        <f t="shared" ref="G323:H363" si="23">G323*0.26</f>
        <v>743.32960000000003</v>
      </c>
      <c r="I323" s="25">
        <v>339.95</v>
      </c>
      <c r="J323" s="37">
        <f>Table1[[#This Row],[tax of sell per day]]*0.26</f>
        <v>88.387</v>
      </c>
      <c r="K323" s="37">
        <f>Table1[[#This Row],[Margin per day(PLN)]]*0.26</f>
        <v>139.40940000000001</v>
      </c>
      <c r="L323" s="30">
        <v>536.19000000000005</v>
      </c>
    </row>
    <row r="324" spans="1:12" s="1" customFormat="1" ht="20.25" customHeight="1">
      <c r="A324" s="29" t="s">
        <v>375</v>
      </c>
      <c r="B324" s="24">
        <f t="shared" si="21"/>
        <v>43420</v>
      </c>
      <c r="C324" s="24" t="s">
        <v>23</v>
      </c>
      <c r="D324" s="14">
        <f t="shared" si="20"/>
        <v>43420</v>
      </c>
      <c r="E324" s="25">
        <v>2585.1</v>
      </c>
      <c r="F324" s="26">
        <f t="shared" si="22"/>
        <v>672.12599999999998</v>
      </c>
      <c r="G324" s="25">
        <v>3773.14</v>
      </c>
      <c r="H324" s="26">
        <f t="shared" si="23"/>
        <v>981.01639999999998</v>
      </c>
      <c r="I324" s="25">
        <v>488.28</v>
      </c>
      <c r="J324" s="37">
        <f>Table1[[#This Row],[tax of sell per day]]*0.26</f>
        <v>126.9528</v>
      </c>
      <c r="K324" s="37">
        <f>Table1[[#This Row],[Margin per day(PLN)]]*0.26</f>
        <v>181.9376</v>
      </c>
      <c r="L324" s="30">
        <v>699.76</v>
      </c>
    </row>
    <row r="325" spans="1:12" s="1" customFormat="1" ht="20.25" customHeight="1">
      <c r="A325" s="29" t="s">
        <v>376</v>
      </c>
      <c r="B325" s="24">
        <f t="shared" si="21"/>
        <v>43421</v>
      </c>
      <c r="C325" s="24" t="s">
        <v>23</v>
      </c>
      <c r="D325" s="14">
        <f t="shared" si="20"/>
        <v>43421</v>
      </c>
      <c r="E325" s="25">
        <v>3240.54</v>
      </c>
      <c r="F325" s="26">
        <f t="shared" si="22"/>
        <v>842.54039999999998</v>
      </c>
      <c r="G325" s="25">
        <v>4587.84</v>
      </c>
      <c r="H325" s="26">
        <f t="shared" si="23"/>
        <v>1192.8384000000001</v>
      </c>
      <c r="I325" s="25">
        <v>556.11</v>
      </c>
      <c r="J325" s="37">
        <f>Table1[[#This Row],[tax of sell per day]]*0.26</f>
        <v>144.58860000000001</v>
      </c>
      <c r="K325" s="37">
        <f>Table1[[#This Row],[Margin per day(PLN)]]*0.26</f>
        <v>205.70940000000002</v>
      </c>
      <c r="L325" s="30">
        <v>791.19</v>
      </c>
    </row>
    <row r="326" spans="1:12" s="1" customFormat="1" ht="20.25" customHeight="1">
      <c r="A326" s="29" t="s">
        <v>377</v>
      </c>
      <c r="B326" s="24">
        <f t="shared" si="21"/>
        <v>43422</v>
      </c>
      <c r="C326" s="45" t="s">
        <v>24</v>
      </c>
      <c r="D326" s="14">
        <f t="shared" si="20"/>
        <v>43422</v>
      </c>
      <c r="E326" s="25">
        <v>1874.63</v>
      </c>
      <c r="F326" s="26">
        <f t="shared" si="22"/>
        <v>487.40380000000005</v>
      </c>
      <c r="G326" s="25">
        <v>2828.14</v>
      </c>
      <c r="H326" s="26">
        <f t="shared" si="23"/>
        <v>735.31640000000004</v>
      </c>
      <c r="I326" s="25">
        <v>398.24</v>
      </c>
      <c r="J326" s="37">
        <f>Table1[[#This Row],[tax of sell per day]]*0.26</f>
        <v>103.5424</v>
      </c>
      <c r="K326" s="37">
        <f>Table1[[#This Row],[Margin per day(PLN)]]*0.26</f>
        <v>144.37020000000001</v>
      </c>
      <c r="L326" s="30">
        <v>555.27</v>
      </c>
    </row>
    <row r="327" spans="1:12" s="1" customFormat="1" ht="20.25" customHeight="1">
      <c r="A327" s="29" t="s">
        <v>378</v>
      </c>
      <c r="B327" s="24">
        <f t="shared" si="21"/>
        <v>43423</v>
      </c>
      <c r="C327" s="24" t="s">
        <v>23</v>
      </c>
      <c r="D327" s="14">
        <f t="shared" si="20"/>
        <v>43423</v>
      </c>
      <c r="E327" s="25">
        <v>1808.6</v>
      </c>
      <c r="F327" s="26">
        <f t="shared" si="22"/>
        <v>470.23599999999999</v>
      </c>
      <c r="G327" s="25">
        <v>2629.13</v>
      </c>
      <c r="H327" s="26">
        <f t="shared" si="23"/>
        <v>683.57380000000001</v>
      </c>
      <c r="I327" s="25">
        <v>319.95</v>
      </c>
      <c r="J327" s="37">
        <f>Table1[[#This Row],[tax of sell per day]]*0.26</f>
        <v>83.186999999999998</v>
      </c>
      <c r="K327" s="37">
        <f>Table1[[#This Row],[Margin per day(PLN)]]*0.26</f>
        <v>130.1508</v>
      </c>
      <c r="L327" s="30">
        <v>500.58</v>
      </c>
    </row>
    <row r="328" spans="1:12" s="1" customFormat="1" ht="20.25" customHeight="1">
      <c r="A328" s="29" t="s">
        <v>379</v>
      </c>
      <c r="B328" s="24">
        <f t="shared" si="21"/>
        <v>43424</v>
      </c>
      <c r="C328" s="24" t="s">
        <v>23</v>
      </c>
      <c r="D328" s="14">
        <f t="shared" si="20"/>
        <v>43424</v>
      </c>
      <c r="E328" s="25">
        <v>1970.63</v>
      </c>
      <c r="F328" s="26">
        <f t="shared" si="22"/>
        <v>512.36380000000008</v>
      </c>
      <c r="G328" s="25">
        <v>2863.28</v>
      </c>
      <c r="H328" s="26">
        <f t="shared" si="23"/>
        <v>744.45280000000002</v>
      </c>
      <c r="I328" s="25">
        <v>350.31</v>
      </c>
      <c r="J328" s="37">
        <f>Table1[[#This Row],[tax of sell per day]]*0.26</f>
        <v>91.080600000000004</v>
      </c>
      <c r="K328" s="37">
        <f>Table1[[#This Row],[Margin per day(PLN)]]*0.26</f>
        <v>141.00840000000002</v>
      </c>
      <c r="L328" s="30">
        <v>542.34</v>
      </c>
    </row>
    <row r="329" spans="1:12" s="1" customFormat="1" ht="20.25" customHeight="1">
      <c r="A329" s="29" t="s">
        <v>380</v>
      </c>
      <c r="B329" s="24">
        <f t="shared" si="21"/>
        <v>43425</v>
      </c>
      <c r="C329" s="24" t="s">
        <v>23</v>
      </c>
      <c r="D329" s="14">
        <f t="shared" si="20"/>
        <v>43425</v>
      </c>
      <c r="E329" s="25">
        <v>1737.11</v>
      </c>
      <c r="F329" s="26">
        <f t="shared" si="22"/>
        <v>451.64859999999999</v>
      </c>
      <c r="G329" s="25">
        <v>2465.98</v>
      </c>
      <c r="H329" s="26">
        <f t="shared" si="23"/>
        <v>641.15480000000002</v>
      </c>
      <c r="I329" s="25">
        <v>291.27999999999997</v>
      </c>
      <c r="J329" s="37">
        <f>Table1[[#This Row],[tax of sell per day]]*0.26</f>
        <v>75.732799999999997</v>
      </c>
      <c r="K329" s="37">
        <f>Table1[[#This Row],[Margin per day(PLN)]]*0.26</f>
        <v>113.7734</v>
      </c>
      <c r="L329" s="30">
        <v>437.59</v>
      </c>
    </row>
    <row r="330" spans="1:12" s="1" customFormat="1" ht="20.25" customHeight="1">
      <c r="A330" s="29" t="s">
        <v>381</v>
      </c>
      <c r="B330" s="24">
        <f t="shared" si="21"/>
        <v>43426</v>
      </c>
      <c r="C330" s="24" t="s">
        <v>23</v>
      </c>
      <c r="D330" s="14">
        <f t="shared" si="20"/>
        <v>43426</v>
      </c>
      <c r="E330" s="25">
        <v>1678.62</v>
      </c>
      <c r="F330" s="26">
        <f t="shared" si="22"/>
        <v>436.44119999999998</v>
      </c>
      <c r="G330" s="25">
        <v>2461.44</v>
      </c>
      <c r="H330" s="26">
        <f t="shared" si="23"/>
        <v>639.97440000000006</v>
      </c>
      <c r="I330" s="25">
        <v>310.26</v>
      </c>
      <c r="J330" s="37">
        <f>Table1[[#This Row],[tax of sell per day]]*0.26</f>
        <v>80.667600000000007</v>
      </c>
      <c r="K330" s="37">
        <f>Table1[[#This Row],[Margin per day(PLN)]]*0.26</f>
        <v>122.8656</v>
      </c>
      <c r="L330" s="30">
        <v>472.56</v>
      </c>
    </row>
    <row r="331" spans="1:12" s="1" customFormat="1" ht="20.25" customHeight="1">
      <c r="A331" s="29" t="s">
        <v>382</v>
      </c>
      <c r="B331" s="24">
        <f t="shared" si="21"/>
        <v>43427</v>
      </c>
      <c r="C331" s="24" t="s">
        <v>23</v>
      </c>
      <c r="D331" s="14">
        <f t="shared" si="20"/>
        <v>43427</v>
      </c>
      <c r="E331" s="25">
        <v>2658.45</v>
      </c>
      <c r="F331" s="26">
        <f t="shared" si="22"/>
        <v>691.197</v>
      </c>
      <c r="G331" s="25">
        <v>3855.13</v>
      </c>
      <c r="H331" s="26">
        <f t="shared" si="23"/>
        <v>1002.3338000000001</v>
      </c>
      <c r="I331" s="25">
        <v>474.75</v>
      </c>
      <c r="J331" s="37">
        <f>Table1[[#This Row],[tax of sell per day]]*0.26</f>
        <v>123.435</v>
      </c>
      <c r="K331" s="37">
        <f>Table1[[#This Row],[Margin per day(PLN)]]*0.26</f>
        <v>187.70179999999999</v>
      </c>
      <c r="L331" s="30">
        <v>721.93</v>
      </c>
    </row>
    <row r="332" spans="1:12" s="1" customFormat="1" ht="20.25" customHeight="1">
      <c r="A332" s="29" t="s">
        <v>383</v>
      </c>
      <c r="B332" s="24">
        <f t="shared" si="21"/>
        <v>43428</v>
      </c>
      <c r="C332" s="24" t="s">
        <v>23</v>
      </c>
      <c r="D332" s="14">
        <f t="shared" si="20"/>
        <v>43428</v>
      </c>
      <c r="E332" s="25">
        <v>3111.6</v>
      </c>
      <c r="F332" s="26">
        <f t="shared" si="22"/>
        <v>809.01599999999996</v>
      </c>
      <c r="G332" s="25">
        <v>4534.47</v>
      </c>
      <c r="H332" s="26">
        <f t="shared" si="23"/>
        <v>1178.9622000000002</v>
      </c>
      <c r="I332" s="25">
        <v>552.28</v>
      </c>
      <c r="J332" s="37">
        <f>Table1[[#This Row],[tax of sell per day]]*0.26</f>
        <v>143.59280000000001</v>
      </c>
      <c r="K332" s="37">
        <f>Table1[[#This Row],[Margin per day(PLN)]]*0.26</f>
        <v>226.35340000000002</v>
      </c>
      <c r="L332" s="30">
        <v>870.59</v>
      </c>
    </row>
    <row r="333" spans="1:12" s="1" customFormat="1" ht="20.25" customHeight="1">
      <c r="A333" s="29" t="s">
        <v>384</v>
      </c>
      <c r="B333" s="24">
        <f t="shared" si="21"/>
        <v>43429</v>
      </c>
      <c r="C333" s="24" t="s">
        <v>23</v>
      </c>
      <c r="D333" s="14">
        <f t="shared" si="20"/>
        <v>43429</v>
      </c>
      <c r="E333" s="25">
        <v>1125.6300000000001</v>
      </c>
      <c r="F333" s="26">
        <f t="shared" si="22"/>
        <v>292.66380000000004</v>
      </c>
      <c r="G333" s="25">
        <v>1675.96</v>
      </c>
      <c r="H333" s="26">
        <f t="shared" si="23"/>
        <v>435.74960000000004</v>
      </c>
      <c r="I333" s="25">
        <v>254.49</v>
      </c>
      <c r="J333" s="37">
        <f>Table1[[#This Row],[tax of sell per day]]*0.26</f>
        <v>66.167400000000001</v>
      </c>
      <c r="K333" s="37">
        <f>Table1[[#This Row],[Margin per day(PLN)]]*0.26</f>
        <v>76.918399999999991</v>
      </c>
      <c r="L333" s="30">
        <v>295.83999999999997</v>
      </c>
    </row>
    <row r="334" spans="1:12" s="1" customFormat="1" ht="20.25" customHeight="1">
      <c r="A334" s="29" t="s">
        <v>385</v>
      </c>
      <c r="B334" s="24">
        <f t="shared" si="21"/>
        <v>43430</v>
      </c>
      <c r="C334" s="24" t="s">
        <v>23</v>
      </c>
      <c r="D334" s="14">
        <f t="shared" si="20"/>
        <v>43430</v>
      </c>
      <c r="E334" s="25">
        <v>1769.09</v>
      </c>
      <c r="F334" s="26">
        <f t="shared" si="22"/>
        <v>459.96339999999998</v>
      </c>
      <c r="G334" s="25">
        <v>2608.0700000000002</v>
      </c>
      <c r="H334" s="26">
        <f t="shared" si="23"/>
        <v>678.09820000000002</v>
      </c>
      <c r="I334" s="25">
        <v>318.37</v>
      </c>
      <c r="J334" s="37">
        <f>Table1[[#This Row],[tax of sell per day]]*0.26</f>
        <v>82.776200000000003</v>
      </c>
      <c r="K334" s="37">
        <f>Table1[[#This Row],[Margin per day(PLN)]]*0.26</f>
        <v>135.3586</v>
      </c>
      <c r="L334" s="30">
        <v>520.61</v>
      </c>
    </row>
    <row r="335" spans="1:12" s="1" customFormat="1" ht="20.25" customHeight="1">
      <c r="A335" s="29" t="s">
        <v>386</v>
      </c>
      <c r="B335" s="24">
        <f t="shared" si="21"/>
        <v>43431</v>
      </c>
      <c r="C335" s="24" t="s">
        <v>23</v>
      </c>
      <c r="D335" s="14">
        <f t="shared" si="20"/>
        <v>43431</v>
      </c>
      <c r="E335" s="25">
        <v>1785.25</v>
      </c>
      <c r="F335" s="26">
        <f t="shared" si="22"/>
        <v>464.16500000000002</v>
      </c>
      <c r="G335" s="25">
        <v>2535.4899999999998</v>
      </c>
      <c r="H335" s="26">
        <f t="shared" si="23"/>
        <v>659.22739999999999</v>
      </c>
      <c r="I335" s="25">
        <v>312.39</v>
      </c>
      <c r="J335" s="37">
        <f>Table1[[#This Row],[tax of sell per day]]*0.26</f>
        <v>81.221400000000003</v>
      </c>
      <c r="K335" s="37">
        <f>Table1[[#This Row],[Margin per day(PLN)]]*0.26</f>
        <v>113.84100000000001</v>
      </c>
      <c r="L335" s="30">
        <v>437.85</v>
      </c>
    </row>
    <row r="336" spans="1:12" s="1" customFormat="1" ht="20.25" customHeight="1">
      <c r="A336" s="29" t="s">
        <v>387</v>
      </c>
      <c r="B336" s="24">
        <f t="shared" si="21"/>
        <v>43432</v>
      </c>
      <c r="C336" s="24" t="s">
        <v>23</v>
      </c>
      <c r="D336" s="14">
        <f t="shared" si="20"/>
        <v>43432</v>
      </c>
      <c r="E336" s="25">
        <v>2098</v>
      </c>
      <c r="F336" s="26">
        <f t="shared" si="22"/>
        <v>545.48</v>
      </c>
      <c r="G336" s="25">
        <v>2980.55</v>
      </c>
      <c r="H336" s="26">
        <f t="shared" si="23"/>
        <v>774.9430000000001</v>
      </c>
      <c r="I336" s="25">
        <v>360.53</v>
      </c>
      <c r="J336" s="37">
        <f>Table1[[#This Row],[tax of sell per day]]*0.26</f>
        <v>93.737799999999993</v>
      </c>
      <c r="K336" s="37">
        <f>Table1[[#This Row],[Margin per day(PLN)]]*0.26</f>
        <v>135.7252</v>
      </c>
      <c r="L336" s="30">
        <v>522.02</v>
      </c>
    </row>
    <row r="337" spans="1:12" s="1" customFormat="1" ht="20.25" customHeight="1">
      <c r="A337" s="29" t="s">
        <v>388</v>
      </c>
      <c r="B337" s="24">
        <f t="shared" si="21"/>
        <v>43433</v>
      </c>
      <c r="C337" s="24" t="s">
        <v>23</v>
      </c>
      <c r="D337" s="14">
        <f t="shared" si="20"/>
        <v>43433</v>
      </c>
      <c r="E337" s="25">
        <v>1924.46</v>
      </c>
      <c r="F337" s="26">
        <f t="shared" si="22"/>
        <v>500.3596</v>
      </c>
      <c r="G337" s="25">
        <v>2762.31</v>
      </c>
      <c r="H337" s="26">
        <f t="shared" si="23"/>
        <v>718.20060000000001</v>
      </c>
      <c r="I337" s="25">
        <v>328.09</v>
      </c>
      <c r="J337" s="37">
        <f>Table1[[#This Row],[tax of sell per day]]*0.26</f>
        <v>85.303399999999996</v>
      </c>
      <c r="K337" s="37">
        <f>Table1[[#This Row],[Margin per day(PLN)]]*0.26</f>
        <v>132.5376</v>
      </c>
      <c r="L337" s="30">
        <v>509.76</v>
      </c>
    </row>
    <row r="338" spans="1:12" s="1" customFormat="1" ht="20.25" customHeight="1">
      <c r="A338" s="29" t="s">
        <v>389</v>
      </c>
      <c r="B338" s="24">
        <f t="shared" si="21"/>
        <v>43434</v>
      </c>
      <c r="C338" s="24" t="s">
        <v>23</v>
      </c>
      <c r="D338" s="14">
        <f t="shared" si="20"/>
        <v>43434</v>
      </c>
      <c r="E338" s="25">
        <v>2192.2399999999998</v>
      </c>
      <c r="F338" s="26">
        <f t="shared" si="22"/>
        <v>569.98239999999998</v>
      </c>
      <c r="G338" s="25">
        <v>3187.18</v>
      </c>
      <c r="H338" s="26">
        <f t="shared" si="23"/>
        <v>828.66679999999997</v>
      </c>
      <c r="I338" s="25">
        <v>432.26</v>
      </c>
      <c r="J338" s="37">
        <f>Table1[[#This Row],[tax of sell per day]]*0.26</f>
        <v>112.38760000000001</v>
      </c>
      <c r="K338" s="37">
        <f>Table1[[#This Row],[Margin per day(PLN)]]*0.26</f>
        <v>146.29679999999999</v>
      </c>
      <c r="L338" s="30">
        <v>562.67999999999995</v>
      </c>
    </row>
    <row r="339" spans="1:12" s="1" customFormat="1" ht="20.25" customHeight="1">
      <c r="A339" s="29" t="s">
        <v>390</v>
      </c>
      <c r="B339" s="24">
        <f t="shared" si="21"/>
        <v>43435</v>
      </c>
      <c r="C339" s="24" t="s">
        <v>23</v>
      </c>
      <c r="D339" s="14">
        <f t="shared" si="20"/>
        <v>43435</v>
      </c>
      <c r="E339" s="25">
        <v>2838.86</v>
      </c>
      <c r="F339" s="26">
        <f t="shared" si="22"/>
        <v>738.10360000000003</v>
      </c>
      <c r="G339" s="25">
        <v>3988.51</v>
      </c>
      <c r="H339" s="26">
        <f t="shared" si="23"/>
        <v>1037.0126</v>
      </c>
      <c r="I339" s="25">
        <v>462.76</v>
      </c>
      <c r="J339" s="37">
        <f>Table1[[#This Row],[tax of sell per day]]*0.26</f>
        <v>120.3176</v>
      </c>
      <c r="K339" s="37">
        <f>Table1[[#This Row],[Margin per day(PLN)]]*0.26</f>
        <v>178.59139999999999</v>
      </c>
      <c r="L339" s="30">
        <v>686.89</v>
      </c>
    </row>
    <row r="340" spans="1:12" s="1" customFormat="1" ht="20.25" customHeight="1">
      <c r="A340" s="29" t="s">
        <v>391</v>
      </c>
      <c r="B340" s="24">
        <f t="shared" si="21"/>
        <v>43436</v>
      </c>
      <c r="C340" s="24" t="s">
        <v>23</v>
      </c>
      <c r="D340" s="14">
        <f t="shared" si="20"/>
        <v>43436</v>
      </c>
      <c r="E340" s="25">
        <v>1214.18</v>
      </c>
      <c r="F340" s="26">
        <f t="shared" si="22"/>
        <v>315.68680000000001</v>
      </c>
      <c r="G340" s="25">
        <v>1852.31</v>
      </c>
      <c r="H340" s="26">
        <f t="shared" si="23"/>
        <v>481.60059999999999</v>
      </c>
      <c r="I340" s="25">
        <v>263.77999999999997</v>
      </c>
      <c r="J340" s="37">
        <f>Table1[[#This Row],[tax of sell per day]]*0.26</f>
        <v>68.582799999999992</v>
      </c>
      <c r="K340" s="37">
        <f>Table1[[#This Row],[Margin per day(PLN)]]*0.26</f>
        <v>97.331000000000003</v>
      </c>
      <c r="L340" s="30">
        <v>374.35</v>
      </c>
    </row>
    <row r="341" spans="1:12" s="1" customFormat="1" ht="20.25" customHeight="1">
      <c r="A341" s="29" t="s">
        <v>392</v>
      </c>
      <c r="B341" s="24">
        <f t="shared" si="21"/>
        <v>43437</v>
      </c>
      <c r="C341" s="24" t="s">
        <v>23</v>
      </c>
      <c r="D341" s="14">
        <f t="shared" si="20"/>
        <v>43437</v>
      </c>
      <c r="E341" s="25">
        <v>1878.76</v>
      </c>
      <c r="F341" s="26">
        <f t="shared" si="22"/>
        <v>488.4776</v>
      </c>
      <c r="G341" s="25">
        <v>2721.83</v>
      </c>
      <c r="H341" s="26">
        <f t="shared" si="23"/>
        <v>707.67579999999998</v>
      </c>
      <c r="I341" s="25">
        <v>329.35</v>
      </c>
      <c r="J341" s="37">
        <f>Table1[[#This Row],[tax of sell per day]]*0.26</f>
        <v>85.631000000000014</v>
      </c>
      <c r="K341" s="37">
        <f>Table1[[#This Row],[Margin per day(PLN)]]*0.26</f>
        <v>133.56720000000001</v>
      </c>
      <c r="L341" s="30">
        <v>513.72</v>
      </c>
    </row>
    <row r="342" spans="1:12" s="1" customFormat="1" ht="20.25" customHeight="1">
      <c r="A342" s="29" t="s">
        <v>393</v>
      </c>
      <c r="B342" s="24">
        <f t="shared" si="21"/>
        <v>43438</v>
      </c>
      <c r="C342" s="24" t="s">
        <v>23</v>
      </c>
      <c r="D342" s="14">
        <f t="shared" si="20"/>
        <v>43438</v>
      </c>
      <c r="E342" s="25">
        <v>1873.09</v>
      </c>
      <c r="F342" s="26">
        <f t="shared" si="22"/>
        <v>487.0034</v>
      </c>
      <c r="G342" s="25">
        <v>2696.48</v>
      </c>
      <c r="H342" s="26">
        <f t="shared" si="23"/>
        <v>701.08479999999997</v>
      </c>
      <c r="I342" s="25">
        <v>333.31</v>
      </c>
      <c r="J342" s="37">
        <f>Table1[[#This Row],[tax of sell per day]]*0.26</f>
        <v>86.660600000000002</v>
      </c>
      <c r="K342" s="37">
        <f>Table1[[#This Row],[Margin per day(PLN)]]*0.26</f>
        <v>127.4208</v>
      </c>
      <c r="L342" s="30">
        <v>490.08</v>
      </c>
    </row>
    <row r="343" spans="1:12" s="1" customFormat="1" ht="20.25" customHeight="1">
      <c r="A343" s="29" t="s">
        <v>394</v>
      </c>
      <c r="B343" s="24">
        <f t="shared" si="21"/>
        <v>43439</v>
      </c>
      <c r="C343" s="24" t="s">
        <v>23</v>
      </c>
      <c r="D343" s="14">
        <f t="shared" si="20"/>
        <v>43439</v>
      </c>
      <c r="E343" s="25">
        <v>2157.09</v>
      </c>
      <c r="F343" s="26">
        <f t="shared" si="22"/>
        <v>560.84340000000009</v>
      </c>
      <c r="G343" s="25">
        <v>3136.35</v>
      </c>
      <c r="H343" s="26">
        <f t="shared" si="23"/>
        <v>815.45100000000002</v>
      </c>
      <c r="I343" s="25">
        <v>390.95</v>
      </c>
      <c r="J343" s="37">
        <f>Table1[[#This Row],[tax of sell per day]]*0.26</f>
        <v>101.64700000000001</v>
      </c>
      <c r="K343" s="37">
        <f>Table1[[#This Row],[Margin per day(PLN)]]*0.26</f>
        <v>152.9606</v>
      </c>
      <c r="L343" s="30">
        <v>588.30999999999995</v>
      </c>
    </row>
    <row r="344" spans="1:12" s="1" customFormat="1" ht="20.25" customHeight="1">
      <c r="A344" s="29" t="s">
        <v>395</v>
      </c>
      <c r="B344" s="24">
        <f t="shared" si="21"/>
        <v>43440</v>
      </c>
      <c r="C344" s="24" t="s">
        <v>23</v>
      </c>
      <c r="D344" s="14">
        <f t="shared" si="20"/>
        <v>43440</v>
      </c>
      <c r="E344" s="25">
        <v>2164.13</v>
      </c>
      <c r="F344" s="26">
        <f t="shared" si="22"/>
        <v>562.67380000000003</v>
      </c>
      <c r="G344" s="25">
        <v>3200.47</v>
      </c>
      <c r="H344" s="26">
        <f t="shared" si="23"/>
        <v>832.12220000000002</v>
      </c>
      <c r="I344" s="25">
        <v>393.56</v>
      </c>
      <c r="J344" s="37">
        <f>Table1[[#This Row],[tax of sell per day]]*0.26</f>
        <v>102.32560000000001</v>
      </c>
      <c r="K344" s="37">
        <f>Table1[[#This Row],[Margin per day(PLN)]]*0.26</f>
        <v>167.12280000000001</v>
      </c>
      <c r="L344" s="30">
        <v>642.78</v>
      </c>
    </row>
    <row r="345" spans="1:12" s="1" customFormat="1" ht="20.25" customHeight="1">
      <c r="A345" s="29" t="s">
        <v>396</v>
      </c>
      <c r="B345" s="24">
        <f t="shared" si="21"/>
        <v>43441</v>
      </c>
      <c r="C345" s="24" t="s">
        <v>23</v>
      </c>
      <c r="D345" s="14">
        <f t="shared" si="20"/>
        <v>43441</v>
      </c>
      <c r="E345" s="25">
        <v>2250.3000000000002</v>
      </c>
      <c r="F345" s="26">
        <f t="shared" si="22"/>
        <v>585.07800000000009</v>
      </c>
      <c r="G345" s="25">
        <v>3249.44</v>
      </c>
      <c r="H345" s="26">
        <f t="shared" si="23"/>
        <v>844.85440000000006</v>
      </c>
      <c r="I345" s="25">
        <v>400</v>
      </c>
      <c r="J345" s="37">
        <f>Table1[[#This Row],[tax of sell per day]]*0.26</f>
        <v>104</v>
      </c>
      <c r="K345" s="37">
        <f>Table1[[#This Row],[Margin per day(PLN)]]*0.26</f>
        <v>155.7764</v>
      </c>
      <c r="L345" s="30">
        <v>599.14</v>
      </c>
    </row>
    <row r="346" spans="1:12" s="1" customFormat="1" ht="20.25" customHeight="1">
      <c r="A346" s="29" t="s">
        <v>397</v>
      </c>
      <c r="B346" s="24">
        <f t="shared" si="21"/>
        <v>43442</v>
      </c>
      <c r="C346" s="24" t="s">
        <v>23</v>
      </c>
      <c r="D346" s="14">
        <f t="shared" si="20"/>
        <v>43442</v>
      </c>
      <c r="E346" s="25">
        <v>2788.95</v>
      </c>
      <c r="F346" s="26">
        <f t="shared" si="22"/>
        <v>725.12699999999995</v>
      </c>
      <c r="G346" s="25">
        <v>4058.28</v>
      </c>
      <c r="H346" s="26">
        <f t="shared" si="23"/>
        <v>1055.1528000000001</v>
      </c>
      <c r="I346" s="25">
        <v>469.97</v>
      </c>
      <c r="J346" s="37">
        <f>Table1[[#This Row],[tax of sell per day]]*0.26</f>
        <v>122.19220000000001</v>
      </c>
      <c r="K346" s="37">
        <f>Table1[[#This Row],[Margin per day(PLN)]]*0.26</f>
        <v>207.83360000000002</v>
      </c>
      <c r="L346" s="30">
        <v>799.36</v>
      </c>
    </row>
    <row r="347" spans="1:12" s="1" customFormat="1" ht="20.25" customHeight="1">
      <c r="A347" s="29" t="s">
        <v>398</v>
      </c>
      <c r="B347" s="24">
        <f t="shared" si="21"/>
        <v>43443</v>
      </c>
      <c r="C347" s="45" t="s">
        <v>24</v>
      </c>
      <c r="D347" s="14">
        <f t="shared" si="20"/>
        <v>43443</v>
      </c>
      <c r="E347" s="25">
        <v>2330.9299999999998</v>
      </c>
      <c r="F347" s="26">
        <f t="shared" si="22"/>
        <v>606.04179999999997</v>
      </c>
      <c r="G347" s="25">
        <v>3034.95</v>
      </c>
      <c r="H347" s="26">
        <f t="shared" si="23"/>
        <v>789.08699999999999</v>
      </c>
      <c r="I347" s="25">
        <v>436.7</v>
      </c>
      <c r="J347" s="37">
        <f>Table1[[#This Row],[tax of sell per day]]*0.26</f>
        <v>113.542</v>
      </c>
      <c r="K347" s="37">
        <f>Table1[[#This Row],[Margin per day(PLN)]]*0.26</f>
        <v>69.503200000000007</v>
      </c>
      <c r="L347" s="30">
        <v>267.32</v>
      </c>
    </row>
    <row r="348" spans="1:12" s="1" customFormat="1" ht="20.25" customHeight="1">
      <c r="A348" s="29" t="s">
        <v>399</v>
      </c>
      <c r="B348" s="24">
        <f t="shared" si="21"/>
        <v>43444</v>
      </c>
      <c r="C348" s="24" t="s">
        <v>23</v>
      </c>
      <c r="D348" s="14">
        <f t="shared" si="20"/>
        <v>43444</v>
      </c>
      <c r="E348" s="25">
        <v>2192.35</v>
      </c>
      <c r="F348" s="26">
        <f t="shared" si="22"/>
        <v>570.01099999999997</v>
      </c>
      <c r="G348" s="25">
        <v>3207.43</v>
      </c>
      <c r="H348" s="26">
        <f t="shared" si="23"/>
        <v>833.93179999999995</v>
      </c>
      <c r="I348" s="25">
        <v>391.19</v>
      </c>
      <c r="J348" s="37">
        <f>Table1[[#This Row],[tax of sell per day]]*0.26</f>
        <v>101.7094</v>
      </c>
      <c r="K348" s="37">
        <f>Table1[[#This Row],[Margin per day(PLN)]]*0.26</f>
        <v>162.2114</v>
      </c>
      <c r="L348" s="30">
        <v>623.89</v>
      </c>
    </row>
    <row r="349" spans="1:12" s="1" customFormat="1" ht="20.25" customHeight="1">
      <c r="A349" s="29" t="s">
        <v>400</v>
      </c>
      <c r="B349" s="24">
        <f t="shared" si="21"/>
        <v>43445</v>
      </c>
      <c r="C349" s="24" t="s">
        <v>23</v>
      </c>
      <c r="D349" s="14">
        <f t="shared" si="20"/>
        <v>43445</v>
      </c>
      <c r="E349" s="25">
        <v>1980.57</v>
      </c>
      <c r="F349" s="26">
        <f t="shared" si="22"/>
        <v>514.94820000000004</v>
      </c>
      <c r="G349" s="25">
        <v>2873.09</v>
      </c>
      <c r="H349" s="26">
        <f t="shared" si="23"/>
        <v>747.00340000000006</v>
      </c>
      <c r="I349" s="25">
        <v>354.48</v>
      </c>
      <c r="J349" s="37">
        <f>Table1[[#This Row],[tax of sell per day]]*0.26</f>
        <v>92.164800000000014</v>
      </c>
      <c r="K349" s="37">
        <f>Table1[[#This Row],[Margin per day(PLN)]]*0.26</f>
        <v>139.8904</v>
      </c>
      <c r="L349" s="30">
        <v>538.04</v>
      </c>
    </row>
    <row r="350" spans="1:12" s="1" customFormat="1" ht="20.25" customHeight="1">
      <c r="A350" s="29" t="s">
        <v>401</v>
      </c>
      <c r="B350" s="24">
        <f t="shared" si="21"/>
        <v>43446</v>
      </c>
      <c r="C350" s="24" t="s">
        <v>23</v>
      </c>
      <c r="D350" s="14">
        <f t="shared" si="20"/>
        <v>43446</v>
      </c>
      <c r="E350" s="25">
        <v>1987.04</v>
      </c>
      <c r="F350" s="26">
        <f t="shared" si="22"/>
        <v>516.63040000000001</v>
      </c>
      <c r="G350" s="25">
        <v>2838.57</v>
      </c>
      <c r="H350" s="26">
        <f t="shared" si="23"/>
        <v>738.02820000000008</v>
      </c>
      <c r="I350" s="25">
        <v>334.38</v>
      </c>
      <c r="J350" s="37">
        <f>Table1[[#This Row],[tax of sell per day]]*0.26</f>
        <v>86.938800000000001</v>
      </c>
      <c r="K350" s="37">
        <f>Table1[[#This Row],[Margin per day(PLN)]]*0.26</f>
        <v>134.459</v>
      </c>
      <c r="L350" s="30">
        <v>517.15</v>
      </c>
    </row>
    <row r="351" spans="1:12" s="1" customFormat="1" ht="20.25" customHeight="1">
      <c r="A351" s="29" t="s">
        <v>402</v>
      </c>
      <c r="B351" s="24">
        <f t="shared" si="21"/>
        <v>43447</v>
      </c>
      <c r="C351" s="24" t="s">
        <v>23</v>
      </c>
      <c r="D351" s="14">
        <f t="shared" si="20"/>
        <v>43447</v>
      </c>
      <c r="E351" s="25">
        <v>1881.58</v>
      </c>
      <c r="F351" s="26">
        <f t="shared" si="22"/>
        <v>489.21080000000001</v>
      </c>
      <c r="G351" s="25">
        <v>2755.24</v>
      </c>
      <c r="H351" s="26">
        <f t="shared" si="23"/>
        <v>716.36239999999998</v>
      </c>
      <c r="I351" s="25">
        <v>325.58999999999997</v>
      </c>
      <c r="J351" s="37">
        <f>Table1[[#This Row],[tax of sell per day]]*0.26</f>
        <v>84.653399999999991</v>
      </c>
      <c r="K351" s="37">
        <f>Table1[[#This Row],[Margin per day(PLN)]]*0.26</f>
        <v>142.49820000000003</v>
      </c>
      <c r="L351" s="30">
        <v>548.07000000000005</v>
      </c>
    </row>
    <row r="352" spans="1:12" s="1" customFormat="1" ht="20.25" customHeight="1">
      <c r="A352" s="29" t="s">
        <v>403</v>
      </c>
      <c r="B352" s="24">
        <f t="shared" si="21"/>
        <v>43448</v>
      </c>
      <c r="C352" s="24" t="s">
        <v>23</v>
      </c>
      <c r="D352" s="14">
        <f t="shared" si="20"/>
        <v>43448</v>
      </c>
      <c r="E352" s="25">
        <v>2324.52</v>
      </c>
      <c r="F352" s="26">
        <f t="shared" si="22"/>
        <v>604.37520000000006</v>
      </c>
      <c r="G352" s="25">
        <v>3325.41</v>
      </c>
      <c r="H352" s="26">
        <f t="shared" si="23"/>
        <v>864.60659999999996</v>
      </c>
      <c r="I352" s="25">
        <v>410.45</v>
      </c>
      <c r="J352" s="37">
        <f>Table1[[#This Row],[tax of sell per day]]*0.26</f>
        <v>106.717</v>
      </c>
      <c r="K352" s="37">
        <f>Table1[[#This Row],[Margin per day(PLN)]]*0.26</f>
        <v>153.51440000000002</v>
      </c>
      <c r="L352" s="30">
        <v>590.44000000000005</v>
      </c>
    </row>
    <row r="353" spans="1:12" s="1" customFormat="1" ht="20.25" customHeight="1">
      <c r="A353" s="29" t="s">
        <v>404</v>
      </c>
      <c r="B353" s="24">
        <f t="shared" si="21"/>
        <v>43449</v>
      </c>
      <c r="C353" s="24" t="s">
        <v>23</v>
      </c>
      <c r="D353" s="14">
        <f t="shared" si="20"/>
        <v>43449</v>
      </c>
      <c r="E353" s="25">
        <v>2538.0500000000002</v>
      </c>
      <c r="F353" s="26">
        <f t="shared" si="22"/>
        <v>659.89300000000003</v>
      </c>
      <c r="G353" s="25">
        <v>3640.13</v>
      </c>
      <c r="H353" s="26">
        <f t="shared" si="23"/>
        <v>946.43380000000002</v>
      </c>
      <c r="I353" s="25">
        <v>438.68</v>
      </c>
      <c r="J353" s="37">
        <f>Table1[[#This Row],[tax of sell per day]]*0.26</f>
        <v>114.05680000000001</v>
      </c>
      <c r="K353" s="37">
        <f>Table1[[#This Row],[Margin per day(PLN)]]*0.26</f>
        <v>172.48400000000001</v>
      </c>
      <c r="L353" s="30">
        <v>663.4</v>
      </c>
    </row>
    <row r="354" spans="1:12" s="1" customFormat="1" ht="20.25" customHeight="1">
      <c r="A354" s="29" t="s">
        <v>405</v>
      </c>
      <c r="B354" s="24">
        <f t="shared" si="21"/>
        <v>43450</v>
      </c>
      <c r="C354" s="45" t="s">
        <v>24</v>
      </c>
      <c r="D354" s="14">
        <f t="shared" si="20"/>
        <v>43450</v>
      </c>
      <c r="E354" s="25">
        <v>1031.22</v>
      </c>
      <c r="F354" s="26">
        <f t="shared" si="22"/>
        <v>268.11720000000003</v>
      </c>
      <c r="G354" s="25">
        <v>1512.84</v>
      </c>
      <c r="H354" s="26">
        <f t="shared" si="23"/>
        <v>393.33839999999998</v>
      </c>
      <c r="I354" s="25">
        <v>211.67</v>
      </c>
      <c r="J354" s="37">
        <f>Table1[[#This Row],[tax of sell per day]]*0.26</f>
        <v>55.034199999999998</v>
      </c>
      <c r="K354" s="37">
        <f>Table1[[#This Row],[Margin per day(PLN)]]*0.26</f>
        <v>70.186999999999998</v>
      </c>
      <c r="L354" s="30">
        <v>269.95</v>
      </c>
    </row>
    <row r="355" spans="1:12" s="1" customFormat="1" ht="20.25" customHeight="1">
      <c r="A355" s="29" t="s">
        <v>406</v>
      </c>
      <c r="B355" s="24">
        <f t="shared" si="21"/>
        <v>43451</v>
      </c>
      <c r="C355" s="24" t="s">
        <v>23</v>
      </c>
      <c r="D355" s="14">
        <f t="shared" si="20"/>
        <v>43451</v>
      </c>
      <c r="E355" s="25">
        <v>1970.52</v>
      </c>
      <c r="F355" s="26">
        <f t="shared" si="22"/>
        <v>512.33519999999999</v>
      </c>
      <c r="G355" s="25">
        <v>2816.91</v>
      </c>
      <c r="H355" s="26">
        <f t="shared" si="23"/>
        <v>732.39660000000003</v>
      </c>
      <c r="I355" s="25">
        <v>338.83</v>
      </c>
      <c r="J355" s="37">
        <f>Table1[[#This Row],[tax of sell per day]]*0.26</f>
        <v>88.095799999999997</v>
      </c>
      <c r="K355" s="37">
        <f>Table1[[#This Row],[Margin per day(PLN)]]*0.26</f>
        <v>131.96559999999999</v>
      </c>
      <c r="L355" s="30">
        <v>507.56</v>
      </c>
    </row>
    <row r="356" spans="1:12" s="1" customFormat="1" ht="20.25" customHeight="1">
      <c r="A356" s="29" t="s">
        <v>407</v>
      </c>
      <c r="B356" s="24">
        <f t="shared" si="21"/>
        <v>43452</v>
      </c>
      <c r="C356" s="24" t="s">
        <v>23</v>
      </c>
      <c r="D356" s="14">
        <f t="shared" si="20"/>
        <v>43452</v>
      </c>
      <c r="E356" s="25">
        <v>2150.6799999999998</v>
      </c>
      <c r="F356" s="26">
        <f t="shared" si="22"/>
        <v>559.17679999999996</v>
      </c>
      <c r="G356" s="25">
        <v>3108.87</v>
      </c>
      <c r="H356" s="26">
        <f t="shared" si="23"/>
        <v>808.30619999999999</v>
      </c>
      <c r="I356" s="25">
        <v>374.85</v>
      </c>
      <c r="J356" s="37">
        <f>Table1[[#This Row],[tax of sell per day]]*0.26</f>
        <v>97.461000000000013</v>
      </c>
      <c r="K356" s="37">
        <f>Table1[[#This Row],[Margin per day(PLN)]]*0.26</f>
        <v>151.66840000000002</v>
      </c>
      <c r="L356" s="30">
        <v>583.34</v>
      </c>
    </row>
    <row r="357" spans="1:12" s="1" customFormat="1" ht="20.25" customHeight="1">
      <c r="A357" s="29" t="s">
        <v>408</v>
      </c>
      <c r="B357" s="24">
        <f t="shared" si="21"/>
        <v>43453</v>
      </c>
      <c r="C357" s="24" t="s">
        <v>23</v>
      </c>
      <c r="D357" s="14">
        <f t="shared" si="20"/>
        <v>43453</v>
      </c>
      <c r="E357" s="25">
        <v>2437.73</v>
      </c>
      <c r="F357" s="26">
        <f t="shared" si="22"/>
        <v>633.8098</v>
      </c>
      <c r="G357" s="25">
        <v>3529.52</v>
      </c>
      <c r="H357" s="26">
        <f t="shared" si="23"/>
        <v>917.67520000000002</v>
      </c>
      <c r="I357" s="25">
        <v>418.36</v>
      </c>
      <c r="J357" s="37">
        <f>Table1[[#This Row],[tax of sell per day]]*0.26</f>
        <v>108.7736</v>
      </c>
      <c r="K357" s="37">
        <f>Table1[[#This Row],[Margin per day(PLN)]]*0.26</f>
        <v>175.09180000000001</v>
      </c>
      <c r="L357" s="30">
        <v>673.43</v>
      </c>
    </row>
    <row r="358" spans="1:12" s="1" customFormat="1" ht="20.25" customHeight="1">
      <c r="A358" s="29" t="s">
        <v>409</v>
      </c>
      <c r="B358" s="24">
        <f t="shared" si="21"/>
        <v>43454</v>
      </c>
      <c r="C358" s="24" t="s">
        <v>23</v>
      </c>
      <c r="D358" s="14">
        <f t="shared" si="20"/>
        <v>43454</v>
      </c>
      <c r="E358" s="25">
        <v>2635.35</v>
      </c>
      <c r="F358" s="26">
        <f t="shared" si="22"/>
        <v>685.19100000000003</v>
      </c>
      <c r="G358" s="25">
        <v>3770.3</v>
      </c>
      <c r="H358" s="26">
        <f t="shared" si="23"/>
        <v>980.27800000000013</v>
      </c>
      <c r="I358" s="25">
        <v>446.82</v>
      </c>
      <c r="J358" s="37">
        <f>Table1[[#This Row],[tax of sell per day]]*0.26</f>
        <v>116.17320000000001</v>
      </c>
      <c r="K358" s="37">
        <f>Table1[[#This Row],[Margin per day(PLN)]]*0.26</f>
        <v>178.91380000000001</v>
      </c>
      <c r="L358" s="30">
        <v>688.13</v>
      </c>
    </row>
    <row r="359" spans="1:12" s="1" customFormat="1" ht="20.25" customHeight="1">
      <c r="A359" s="29" t="s">
        <v>410</v>
      </c>
      <c r="B359" s="24">
        <f t="shared" si="21"/>
        <v>43455</v>
      </c>
      <c r="C359" s="24" t="s">
        <v>23</v>
      </c>
      <c r="D359" s="14">
        <f t="shared" si="20"/>
        <v>43455</v>
      </c>
      <c r="E359" s="25">
        <v>2757.31</v>
      </c>
      <c r="F359" s="26">
        <f t="shared" si="22"/>
        <v>716.90060000000005</v>
      </c>
      <c r="G359" s="25">
        <v>3961.29</v>
      </c>
      <c r="H359" s="26">
        <f t="shared" si="23"/>
        <v>1029.9354000000001</v>
      </c>
      <c r="I359" s="25">
        <v>473.52</v>
      </c>
      <c r="J359" s="37">
        <f>Table1[[#This Row],[tax of sell per day]]*0.26</f>
        <v>123.1152</v>
      </c>
      <c r="K359" s="37">
        <f>Table1[[#This Row],[Margin per day(PLN)]]*0.26</f>
        <v>189.9196</v>
      </c>
      <c r="L359" s="30">
        <v>730.46</v>
      </c>
    </row>
    <row r="360" spans="1:12" s="1" customFormat="1" ht="20.25" customHeight="1">
      <c r="A360" s="29" t="s">
        <v>411</v>
      </c>
      <c r="B360" s="24">
        <f t="shared" si="21"/>
        <v>43456</v>
      </c>
      <c r="C360" s="24" t="s">
        <v>23</v>
      </c>
      <c r="D360" s="14">
        <f t="shared" si="20"/>
        <v>43456</v>
      </c>
      <c r="E360" s="25">
        <v>4416.6400000000003</v>
      </c>
      <c r="F360" s="26">
        <f t="shared" si="22"/>
        <v>1148.3264000000001</v>
      </c>
      <c r="G360" s="25">
        <v>6426.81</v>
      </c>
      <c r="H360" s="26">
        <f t="shared" si="23"/>
        <v>1670.9706000000001</v>
      </c>
      <c r="I360" s="25">
        <v>734.23</v>
      </c>
      <c r="J360" s="37">
        <f>Table1[[#This Row],[tax of sell per day]]*0.26</f>
        <v>190.8998</v>
      </c>
      <c r="K360" s="37">
        <f>Table1[[#This Row],[Margin per day(PLN)]]*0.26</f>
        <v>331.74440000000004</v>
      </c>
      <c r="L360" s="30">
        <v>1275.94</v>
      </c>
    </row>
    <row r="361" spans="1:12" s="1" customFormat="1" ht="20.25" customHeight="1">
      <c r="A361" s="29" t="s">
        <v>412</v>
      </c>
      <c r="B361" s="24">
        <f t="shared" si="21"/>
        <v>43457</v>
      </c>
      <c r="C361" s="24" t="s">
        <v>23</v>
      </c>
      <c r="D361" s="14">
        <f t="shared" si="20"/>
        <v>43457</v>
      </c>
      <c r="E361" s="25">
        <v>2136.16</v>
      </c>
      <c r="F361" s="26">
        <f t="shared" si="22"/>
        <v>555.40160000000003</v>
      </c>
      <c r="G361" s="25">
        <v>3134.6</v>
      </c>
      <c r="H361" s="26">
        <f t="shared" si="23"/>
        <v>814.99599999999998</v>
      </c>
      <c r="I361" s="25">
        <v>415.48</v>
      </c>
      <c r="J361" s="37">
        <f>Table1[[#This Row],[tax of sell per day]]*0.26</f>
        <v>108.02480000000001</v>
      </c>
      <c r="K361" s="37">
        <f>Table1[[#This Row],[Margin per day(PLN)]]*0.26</f>
        <v>151.56960000000001</v>
      </c>
      <c r="L361" s="30">
        <v>582.96</v>
      </c>
    </row>
    <row r="362" spans="1:12" s="1" customFormat="1" ht="20.25" customHeight="1">
      <c r="A362" s="31" t="s">
        <v>413</v>
      </c>
      <c r="B362" s="32">
        <f t="shared" si="21"/>
        <v>43458</v>
      </c>
      <c r="C362" s="24" t="s">
        <v>23</v>
      </c>
      <c r="D362" s="33">
        <f t="shared" si="20"/>
        <v>43458</v>
      </c>
      <c r="E362" s="34">
        <v>3807.9</v>
      </c>
      <c r="F362" s="35">
        <f t="shared" si="22"/>
        <v>990.05400000000009</v>
      </c>
      <c r="G362" s="34">
        <v>5518.87</v>
      </c>
      <c r="H362" s="35">
        <f t="shared" si="23"/>
        <v>1434.9062000000001</v>
      </c>
      <c r="I362" s="34">
        <v>701.45</v>
      </c>
      <c r="J362" s="38">
        <f>Table1[[#This Row],[tax of sell per day]]*0.26</f>
        <v>182.37700000000001</v>
      </c>
      <c r="K362" s="38">
        <f>Table1[[#This Row],[Margin per day(PLN)]]*0.26</f>
        <v>262.47520000000003</v>
      </c>
      <c r="L362" s="36">
        <v>1009.52</v>
      </c>
    </row>
    <row r="363" spans="1:12" s="1" customFormat="1" ht="20.25" customHeight="1">
      <c r="A363" s="15"/>
      <c r="B363" s="13"/>
      <c r="C363" s="46"/>
      <c r="D363" s="16">
        <v>5414124.75</v>
      </c>
      <c r="E363" s="17">
        <f t="shared" si="22"/>
        <v>1407672.4350000001</v>
      </c>
      <c r="F363" s="18">
        <v>1218719.1599999999</v>
      </c>
      <c r="G363" s="19">
        <f t="shared" si="23"/>
        <v>316866.9816</v>
      </c>
      <c r="H363" s="20">
        <v>1220682.5900000001</v>
      </c>
      <c r="I363" s="20"/>
      <c r="J363" s="20"/>
      <c r="K363" s="20">
        <v>365027.61</v>
      </c>
    </row>
    <row r="364" spans="1:12" ht="18" customHeight="1">
      <c r="D364" s="28">
        <f>SUM(E2:E362)</f>
        <v>853358.7099999995</v>
      </c>
    </row>
  </sheetData>
  <pageMargins left="1" right="1" top="1" bottom="1" header="0.25" footer="0.25"/>
  <pageSetup orientation="portrait"/>
  <headerFooter>
    <oddFooter>&amp;C&amp;"Helvetica,Regular"&amp;12&amp;K000000&amp;P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3369-D436-9948-8D43-6D328749D2E5}">
  <dimension ref="A2:E29"/>
  <sheetViews>
    <sheetView showGridLines="0" workbookViewId="0">
      <selection activeCell="L5" sqref="L5"/>
    </sheetView>
  </sheetViews>
  <sheetFormatPr baseColWidth="10" defaultColWidth="11.5" defaultRowHeight="13"/>
  <cols>
    <col min="1" max="1" width="13.1640625" bestFit="1" customWidth="1"/>
    <col min="2" max="2" width="11.6640625" bestFit="1" customWidth="1"/>
    <col min="3" max="3" width="9.83203125" bestFit="1" customWidth="1"/>
    <col min="4" max="5" width="11.6640625" bestFit="1" customWidth="1"/>
    <col min="12" max="12" width="11.6640625" bestFit="1" customWidth="1"/>
    <col min="13" max="13" width="9.6640625" bestFit="1" customWidth="1"/>
    <col min="14" max="16" width="11.6640625" bestFit="1" customWidth="1"/>
  </cols>
  <sheetData>
    <row r="2" spans="1:4" ht="42">
      <c r="A2" s="87" t="s">
        <v>0</v>
      </c>
      <c r="B2" s="74" t="s">
        <v>1</v>
      </c>
      <c r="C2" s="74" t="s">
        <v>2</v>
      </c>
      <c r="D2" s="74" t="s">
        <v>3</v>
      </c>
    </row>
    <row r="3" spans="1:4" ht="14">
      <c r="A3" s="88" t="s">
        <v>4</v>
      </c>
      <c r="B3" s="89">
        <v>23202.186800000007</v>
      </c>
      <c r="C3" s="89">
        <v>2512.7882</v>
      </c>
      <c r="D3" s="89">
        <v>17691.871599999999</v>
      </c>
    </row>
    <row r="4" spans="1:4" ht="14">
      <c r="A4" s="88" t="s">
        <v>5</v>
      </c>
      <c r="B4" s="89">
        <v>21379.373600000003</v>
      </c>
      <c r="C4" s="89">
        <v>2486.4917999999998</v>
      </c>
      <c r="D4" s="89">
        <v>16161.8262</v>
      </c>
    </row>
    <row r="5" spans="1:4" ht="14">
      <c r="A5" s="88" t="s">
        <v>6</v>
      </c>
      <c r="B5" s="89">
        <v>25938.366999999998</v>
      </c>
      <c r="C5" s="89">
        <v>4639.9079999999994</v>
      </c>
      <c r="D5" s="89">
        <v>17956.460600000002</v>
      </c>
    </row>
    <row r="6" spans="1:4" ht="14">
      <c r="A6" s="88" t="s">
        <v>7</v>
      </c>
      <c r="B6" s="89">
        <v>24746.727199999998</v>
      </c>
      <c r="C6" s="89">
        <v>4277.3172000000004</v>
      </c>
      <c r="D6" s="89">
        <v>17215.702400000002</v>
      </c>
    </row>
    <row r="7" spans="1:4" ht="14">
      <c r="A7" s="88" t="s">
        <v>8</v>
      </c>
      <c r="B7" s="89">
        <v>29282.741800000003</v>
      </c>
      <c r="C7" s="89">
        <v>5285.4074000000019</v>
      </c>
      <c r="D7" s="89">
        <v>20257.629599999997</v>
      </c>
    </row>
    <row r="8" spans="1:4" ht="14">
      <c r="A8" s="88" t="s">
        <v>9</v>
      </c>
      <c r="B8" s="89">
        <v>28234.941799999997</v>
      </c>
      <c r="C8" s="89">
        <v>5259.3658000000005</v>
      </c>
      <c r="D8" s="89">
        <v>19376.877</v>
      </c>
    </row>
    <row r="9" spans="1:4" ht="14">
      <c r="A9" s="88" t="s">
        <v>10</v>
      </c>
      <c r="B9" s="89">
        <v>30026.404199999997</v>
      </c>
      <c r="C9" s="89">
        <v>5610.9585999999999</v>
      </c>
      <c r="D9" s="89">
        <v>20555.696200000002</v>
      </c>
    </row>
    <row r="10" spans="1:4" ht="14">
      <c r="A10" s="88" t="s">
        <v>11</v>
      </c>
      <c r="B10" s="89">
        <v>30502.287400000001</v>
      </c>
      <c r="C10" s="89">
        <v>5566.5349999999999</v>
      </c>
      <c r="D10" s="89">
        <v>21000.8734</v>
      </c>
    </row>
    <row r="11" spans="1:4" ht="14">
      <c r="A11" s="88" t="s">
        <v>12</v>
      </c>
      <c r="B11" s="89">
        <v>28218.850400000007</v>
      </c>
      <c r="C11" s="89">
        <v>5181.5711999999985</v>
      </c>
      <c r="D11" s="89">
        <v>19387.123599999999</v>
      </c>
    </row>
    <row r="12" spans="1:4" ht="14">
      <c r="A12" s="88" t="s">
        <v>13</v>
      </c>
      <c r="B12" s="89">
        <v>25713.568400000007</v>
      </c>
      <c r="C12" s="89">
        <v>4789.4600000000019</v>
      </c>
      <c r="D12" s="89">
        <v>17661.475000000002</v>
      </c>
    </row>
    <row r="13" spans="1:4" ht="14">
      <c r="A13" s="88" t="s">
        <v>14</v>
      </c>
      <c r="B13" s="89">
        <v>24196.785599999999</v>
      </c>
      <c r="C13" s="89">
        <v>4435.7430000000004</v>
      </c>
      <c r="D13" s="89">
        <v>16704.321400000004</v>
      </c>
    </row>
    <row r="14" spans="1:4" ht="14">
      <c r="A14" s="88" t="s">
        <v>15</v>
      </c>
      <c r="B14" s="89">
        <v>25653.318599999999</v>
      </c>
      <c r="C14" s="89">
        <v>4527.0367999999999</v>
      </c>
      <c r="D14" s="89">
        <v>17903.407600000002</v>
      </c>
    </row>
    <row r="15" spans="1:4" ht="14">
      <c r="A15" s="88" t="s">
        <v>16</v>
      </c>
      <c r="B15" s="89">
        <v>317095.5528</v>
      </c>
      <c r="C15" s="89">
        <v>54572.582999999999</v>
      </c>
      <c r="D15" s="89">
        <v>221873.26460000002</v>
      </c>
    </row>
    <row r="17" spans="1:5" ht="42">
      <c r="A17" s="83"/>
      <c r="B17" s="84" t="s">
        <v>1</v>
      </c>
      <c r="C17" s="84" t="s">
        <v>17</v>
      </c>
      <c r="D17" s="84" t="s">
        <v>2</v>
      </c>
      <c r="E17" s="84" t="s">
        <v>3</v>
      </c>
    </row>
    <row r="18" spans="1:5" ht="14">
      <c r="A18" s="85" t="s">
        <v>4</v>
      </c>
      <c r="B18" s="86">
        <v>23202.186800000007</v>
      </c>
      <c r="C18" s="86">
        <v>2997.527000000001</v>
      </c>
      <c r="D18" s="86">
        <v>2512.7882</v>
      </c>
      <c r="E18" s="86">
        <v>17691.871599999999</v>
      </c>
    </row>
    <row r="19" spans="1:5" ht="14">
      <c r="A19" s="85" t="s">
        <v>5</v>
      </c>
      <c r="B19" s="86">
        <v>21379.373600000003</v>
      </c>
      <c r="C19" s="86">
        <v>2731.0556000000001</v>
      </c>
      <c r="D19" s="86">
        <v>2486.4917999999998</v>
      </c>
      <c r="E19" s="86">
        <v>16161.8262</v>
      </c>
    </row>
    <row r="20" spans="1:5" ht="14">
      <c r="A20" s="85" t="s">
        <v>6</v>
      </c>
      <c r="B20" s="86">
        <v>25938.366999999998</v>
      </c>
      <c r="C20" s="86">
        <v>3341.9984000000004</v>
      </c>
      <c r="D20" s="86">
        <v>4639.9079999999994</v>
      </c>
      <c r="E20" s="86">
        <v>17956.460600000002</v>
      </c>
    </row>
    <row r="21" spans="1:5" ht="14">
      <c r="A21" s="85" t="s">
        <v>7</v>
      </c>
      <c r="B21" s="86">
        <v>24746.727199999998</v>
      </c>
      <c r="C21" s="86">
        <v>3253.7075999999997</v>
      </c>
      <c r="D21" s="86">
        <v>4277.3172000000004</v>
      </c>
      <c r="E21" s="86">
        <v>17215.702400000002</v>
      </c>
    </row>
    <row r="22" spans="1:5" ht="14">
      <c r="A22" s="85" t="s">
        <v>8</v>
      </c>
      <c r="B22" s="86">
        <v>29282.741800000003</v>
      </c>
      <c r="C22" s="86">
        <v>3739.7048000000004</v>
      </c>
      <c r="D22" s="86">
        <v>5285.4074000000019</v>
      </c>
      <c r="E22" s="86">
        <v>20257.629599999997</v>
      </c>
    </row>
    <row r="23" spans="1:5" ht="14">
      <c r="A23" s="85" t="s">
        <v>9</v>
      </c>
      <c r="B23" s="86">
        <v>28234.941799999997</v>
      </c>
      <c r="C23" s="86">
        <v>3598.6990000000001</v>
      </c>
      <c r="D23" s="86">
        <v>5259.3658000000005</v>
      </c>
      <c r="E23" s="86">
        <v>19376.877</v>
      </c>
    </row>
    <row r="24" spans="1:5" ht="14">
      <c r="A24" s="85" t="s">
        <v>10</v>
      </c>
      <c r="B24" s="86">
        <v>30026.404199999997</v>
      </c>
      <c r="C24" s="86">
        <v>3859.7494000000011</v>
      </c>
      <c r="D24" s="86">
        <v>5610.9585999999999</v>
      </c>
      <c r="E24" s="86">
        <v>20555.696200000002</v>
      </c>
    </row>
    <row r="25" spans="1:5" ht="14">
      <c r="A25" s="85" t="s">
        <v>11</v>
      </c>
      <c r="B25" s="86">
        <v>30502.287400000001</v>
      </c>
      <c r="C25" s="86">
        <v>3934.8790000000004</v>
      </c>
      <c r="D25" s="86">
        <v>5566.5349999999999</v>
      </c>
      <c r="E25" s="86">
        <v>21000.8734</v>
      </c>
    </row>
    <row r="26" spans="1:5" ht="14">
      <c r="A26" s="85" t="s">
        <v>12</v>
      </c>
      <c r="B26" s="86">
        <v>28218.850400000007</v>
      </c>
      <c r="C26" s="86">
        <v>3650.1555999999987</v>
      </c>
      <c r="D26" s="86">
        <v>5181.5711999999985</v>
      </c>
      <c r="E26" s="86">
        <v>19387.123599999999</v>
      </c>
    </row>
    <row r="27" spans="1:5" ht="14">
      <c r="A27" s="85" t="s">
        <v>13</v>
      </c>
      <c r="B27" s="86">
        <v>25713.568400000007</v>
      </c>
      <c r="C27" s="86">
        <v>3262.6333999999993</v>
      </c>
      <c r="D27" s="86">
        <v>4789.4600000000019</v>
      </c>
      <c r="E27" s="86">
        <v>17661.475000000002</v>
      </c>
    </row>
    <row r="28" spans="1:5" ht="14">
      <c r="A28" s="85" t="s">
        <v>14</v>
      </c>
      <c r="B28" s="86">
        <v>24196.785599999999</v>
      </c>
      <c r="C28" s="86">
        <v>3056.721199999999</v>
      </c>
      <c r="D28" s="86">
        <v>4435.7430000000004</v>
      </c>
      <c r="E28" s="86">
        <v>16704.321400000004</v>
      </c>
    </row>
    <row r="29" spans="1:5" ht="14">
      <c r="A29" s="85" t="s">
        <v>15</v>
      </c>
      <c r="B29" s="86">
        <v>25653.318599999999</v>
      </c>
      <c r="C29" s="86">
        <v>3222.8742000000002</v>
      </c>
      <c r="D29" s="86">
        <v>4527.0367999999999</v>
      </c>
      <c r="E29" s="86">
        <v>17903.407600000002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3DAE9-4CFF-A54F-A5BC-1752B878F41C}">
  <dimension ref="A1:B16"/>
  <sheetViews>
    <sheetView showGridLines="0" workbookViewId="0">
      <selection activeCell="D29" sqref="D29"/>
    </sheetView>
  </sheetViews>
  <sheetFormatPr baseColWidth="10" defaultRowHeight="13"/>
  <cols>
    <col min="1" max="1" width="12.6640625" bestFit="1" customWidth="1"/>
    <col min="2" max="2" width="11.6640625" bestFit="1" customWidth="1"/>
  </cols>
  <sheetData>
    <row r="1" spans="1:2" ht="28">
      <c r="A1" s="60" t="s">
        <v>18</v>
      </c>
      <c r="B1" s="61" t="s">
        <v>19</v>
      </c>
    </row>
    <row r="3" spans="1:2" ht="28">
      <c r="A3" s="51" t="s">
        <v>0</v>
      </c>
      <c r="B3" s="49" t="s">
        <v>1</v>
      </c>
    </row>
    <row r="4" spans="1:2" ht="14">
      <c r="A4" s="71" t="s">
        <v>4</v>
      </c>
      <c r="B4" s="53">
        <v>23202.186800000007</v>
      </c>
    </row>
    <row r="5" spans="1:2" ht="14">
      <c r="A5" s="72" t="s">
        <v>5</v>
      </c>
      <c r="B5" s="55">
        <v>21379.373600000003</v>
      </c>
    </row>
    <row r="6" spans="1:2" ht="14">
      <c r="A6" s="72" t="s">
        <v>6</v>
      </c>
      <c r="B6" s="55">
        <v>25938.366999999998</v>
      </c>
    </row>
    <row r="7" spans="1:2" ht="14">
      <c r="A7" s="72" t="s">
        <v>7</v>
      </c>
      <c r="B7" s="55">
        <v>24746.727199999998</v>
      </c>
    </row>
    <row r="8" spans="1:2" ht="14">
      <c r="A8" s="72" t="s">
        <v>8</v>
      </c>
      <c r="B8" s="55">
        <v>29282.741800000003</v>
      </c>
    </row>
    <row r="9" spans="1:2" ht="14">
      <c r="A9" s="72" t="s">
        <v>9</v>
      </c>
      <c r="B9" s="55">
        <v>28234.941799999997</v>
      </c>
    </row>
    <row r="10" spans="1:2" ht="14">
      <c r="A10" s="72" t="s">
        <v>10</v>
      </c>
      <c r="B10" s="55">
        <v>30026.404199999997</v>
      </c>
    </row>
    <row r="11" spans="1:2" ht="14">
      <c r="A11" s="72" t="s">
        <v>11</v>
      </c>
      <c r="B11" s="55">
        <v>30502.287400000001</v>
      </c>
    </row>
    <row r="12" spans="1:2" ht="14">
      <c r="A12" s="72" t="s">
        <v>12</v>
      </c>
      <c r="B12" s="55">
        <v>28218.850400000007</v>
      </c>
    </row>
    <row r="13" spans="1:2" ht="14">
      <c r="A13" s="72" t="s">
        <v>13</v>
      </c>
      <c r="B13" s="55">
        <v>25713.568400000007</v>
      </c>
    </row>
    <row r="14" spans="1:2" ht="14">
      <c r="A14" s="72" t="s">
        <v>14</v>
      </c>
      <c r="B14" s="55">
        <v>24196.785599999999</v>
      </c>
    </row>
    <row r="15" spans="1:2" ht="14">
      <c r="A15" s="72" t="s">
        <v>15</v>
      </c>
      <c r="B15" s="55">
        <v>20893.21</v>
      </c>
    </row>
    <row r="16" spans="1:2" ht="14">
      <c r="A16" s="73" t="s">
        <v>16</v>
      </c>
      <c r="B16" s="50">
        <v>312335.44420000003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3A3A-E5C2-0C4E-8652-9D0432D399F9}">
  <dimension ref="A1:E20"/>
  <sheetViews>
    <sheetView showGridLines="0" zoomScale="92" workbookViewId="0">
      <selection activeCell="N7" sqref="N7"/>
    </sheetView>
  </sheetViews>
  <sheetFormatPr baseColWidth="10" defaultColWidth="11.5" defaultRowHeight="13"/>
  <cols>
    <col min="1" max="1" width="15.5" bestFit="1" customWidth="1"/>
    <col min="2" max="2" width="21.5" bestFit="1" customWidth="1"/>
    <col min="3" max="3" width="13.5" bestFit="1" customWidth="1"/>
    <col min="4" max="4" width="14.83203125" customWidth="1"/>
    <col min="5" max="5" width="18" bestFit="1" customWidth="1"/>
    <col min="6" max="16" width="11.83203125" bestFit="1" customWidth="1"/>
    <col min="17" max="362" width="10.33203125" bestFit="1" customWidth="1"/>
    <col min="363" max="363" width="11.83203125" bestFit="1" customWidth="1"/>
  </cols>
  <sheetData>
    <row r="1" spans="1:5" ht="14">
      <c r="A1" s="60" t="s">
        <v>18</v>
      </c>
      <c r="B1" s="61" t="s">
        <v>19</v>
      </c>
    </row>
    <row r="3" spans="1:5" ht="14">
      <c r="A3" s="47"/>
      <c r="B3" s="51" t="s">
        <v>21</v>
      </c>
      <c r="C3" s="64"/>
      <c r="D3" s="64"/>
      <c r="E3" s="48"/>
    </row>
    <row r="4" spans="1:5" ht="14">
      <c r="A4" s="65"/>
      <c r="B4" s="47" t="s">
        <v>22</v>
      </c>
      <c r="C4" s="64"/>
      <c r="D4" s="47" t="s">
        <v>1852</v>
      </c>
      <c r="E4" s="49" t="s">
        <v>1853</v>
      </c>
    </row>
    <row r="5" spans="1:5" ht="14">
      <c r="A5" s="51" t="s">
        <v>0</v>
      </c>
      <c r="B5" s="47" t="s">
        <v>20</v>
      </c>
      <c r="C5" s="66" t="s">
        <v>1854</v>
      </c>
      <c r="D5" s="65"/>
      <c r="E5" s="67"/>
    </row>
    <row r="6" spans="1:5" ht="14">
      <c r="A6" s="52" t="s">
        <v>23</v>
      </c>
      <c r="B6" s="57">
        <v>886.48165214723952</v>
      </c>
      <c r="C6" s="68">
        <v>326</v>
      </c>
      <c r="D6" s="57">
        <v>886.48165214723952</v>
      </c>
      <c r="E6" s="53">
        <v>326</v>
      </c>
    </row>
    <row r="7" spans="1:5" ht="14">
      <c r="A7" s="54" t="s">
        <v>24</v>
      </c>
      <c r="B7" s="58">
        <v>804.91122758620702</v>
      </c>
      <c r="C7" s="69">
        <v>29</v>
      </c>
      <c r="D7" s="58">
        <v>804.91122758620702</v>
      </c>
      <c r="E7" s="55">
        <v>29</v>
      </c>
    </row>
    <row r="8" spans="1:5" ht="14">
      <c r="A8" s="56" t="s">
        <v>16</v>
      </c>
      <c r="B8" s="59">
        <v>879.81815267605612</v>
      </c>
      <c r="C8" s="70">
        <v>355</v>
      </c>
      <c r="D8" s="59">
        <v>879.81815267605657</v>
      </c>
      <c r="E8" s="50">
        <v>355</v>
      </c>
    </row>
    <row r="11" spans="1:5" ht="28">
      <c r="A11" s="78">
        <v>2018</v>
      </c>
      <c r="B11" s="78" t="s">
        <v>1856</v>
      </c>
      <c r="C11" s="78" t="s">
        <v>1857</v>
      </c>
    </row>
    <row r="12" spans="1:5" ht="28">
      <c r="A12" s="76" t="s">
        <v>1849</v>
      </c>
      <c r="B12" s="75">
        <v>326</v>
      </c>
      <c r="C12" s="77">
        <f>B12/B14</f>
        <v>0.91830985915492958</v>
      </c>
      <c r="D12" s="62"/>
    </row>
    <row r="13" spans="1:5" ht="28">
      <c r="A13" s="76" t="s">
        <v>1850</v>
      </c>
      <c r="B13" s="75">
        <v>29</v>
      </c>
      <c r="C13" s="77">
        <f>B13/B14</f>
        <v>8.1690140845070425E-2</v>
      </c>
      <c r="D13" s="63"/>
    </row>
    <row r="14" spans="1:5" ht="14">
      <c r="A14" s="76" t="s">
        <v>1851</v>
      </c>
      <c r="B14" s="75">
        <v>355</v>
      </c>
      <c r="C14" s="75"/>
      <c r="D14" s="62"/>
    </row>
    <row r="17" spans="1:3" ht="28">
      <c r="A17" s="78">
        <v>2019</v>
      </c>
      <c r="B17" s="78" t="s">
        <v>1856</v>
      </c>
      <c r="C17" s="78" t="s">
        <v>1857</v>
      </c>
    </row>
    <row r="18" spans="1:3" ht="28">
      <c r="A18" s="76" t="s">
        <v>1849</v>
      </c>
      <c r="B18" s="74">
        <v>308</v>
      </c>
      <c r="C18" s="77">
        <f>B18/B20</f>
        <v>0.86760563380281686</v>
      </c>
    </row>
    <row r="19" spans="1:3" ht="28">
      <c r="A19" s="76" t="s">
        <v>1850</v>
      </c>
      <c r="B19" s="74">
        <v>47</v>
      </c>
      <c r="C19" s="77">
        <f>B19/B20</f>
        <v>0.13239436619718309</v>
      </c>
    </row>
    <row r="20" spans="1:3" ht="14">
      <c r="A20" s="76" t="s">
        <v>1851</v>
      </c>
      <c r="B20" s="74">
        <v>355</v>
      </c>
      <c r="C20" s="77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9803-658E-4844-B51C-D22E307C309D}">
  <dimension ref="A1:E32"/>
  <sheetViews>
    <sheetView showGridLines="0" zoomScaleNormal="100" workbookViewId="0">
      <selection activeCell="I30" sqref="I30"/>
    </sheetView>
  </sheetViews>
  <sheetFormatPr baseColWidth="10" defaultColWidth="11.5" defaultRowHeight="13"/>
  <cols>
    <col min="1" max="1" width="21.5" bestFit="1" customWidth="1"/>
    <col min="2" max="3" width="15.5" bestFit="1" customWidth="1"/>
    <col min="4" max="5" width="12.33203125" bestFit="1" customWidth="1"/>
    <col min="6" max="6" width="9.5" bestFit="1" customWidth="1"/>
    <col min="7" max="7" width="11.83203125" bestFit="1" customWidth="1"/>
    <col min="8" max="8" width="10.83203125" bestFit="1" customWidth="1"/>
    <col min="9" max="9" width="9.5" bestFit="1" customWidth="1"/>
    <col min="10" max="10" width="11.83203125" bestFit="1" customWidth="1"/>
    <col min="11" max="11" width="8.83203125" bestFit="1" customWidth="1"/>
    <col min="12" max="12" width="9.5" bestFit="1" customWidth="1"/>
    <col min="13" max="13" width="11.83203125" bestFit="1" customWidth="1"/>
    <col min="14" max="14" width="8.83203125" bestFit="1" customWidth="1"/>
    <col min="15" max="15" width="9.83203125" bestFit="1" customWidth="1"/>
    <col min="16" max="25" width="11.83203125" bestFit="1" customWidth="1"/>
    <col min="26" max="26" width="8.83203125" bestFit="1" customWidth="1"/>
    <col min="27" max="27" width="9.5" bestFit="1" customWidth="1"/>
    <col min="28" max="30" width="11.83203125" bestFit="1" customWidth="1"/>
    <col min="31" max="31" width="9.83203125" bestFit="1" customWidth="1"/>
    <col min="32" max="32" width="11.83203125" bestFit="1" customWidth="1"/>
    <col min="33" max="33" width="9.5" bestFit="1" customWidth="1"/>
    <col min="34" max="36" width="11.83203125" bestFit="1" customWidth="1"/>
    <col min="37" max="360" width="10.33203125" bestFit="1" customWidth="1"/>
    <col min="361" max="361" width="11.83203125" bestFit="1" customWidth="1"/>
  </cols>
  <sheetData>
    <row r="1" spans="1:5" ht="14">
      <c r="A1" s="60" t="s">
        <v>18</v>
      </c>
      <c r="B1" s="61" t="s">
        <v>19</v>
      </c>
    </row>
    <row r="3" spans="1:5" ht="14">
      <c r="A3" s="51" t="s">
        <v>20</v>
      </c>
      <c r="B3" s="51" t="s">
        <v>21</v>
      </c>
      <c r="C3" s="64"/>
      <c r="D3" s="48"/>
    </row>
    <row r="4" spans="1:5" ht="14">
      <c r="A4" s="51" t="s">
        <v>0</v>
      </c>
      <c r="B4" s="47" t="s">
        <v>23</v>
      </c>
      <c r="C4" s="66" t="s">
        <v>24</v>
      </c>
      <c r="D4" s="47" t="s">
        <v>16</v>
      </c>
      <c r="E4" s="74" t="s">
        <v>1855</v>
      </c>
    </row>
    <row r="5" spans="1:5" ht="14">
      <c r="A5" s="71" t="s">
        <v>4</v>
      </c>
      <c r="B5" s="57">
        <v>765.40413793103482</v>
      </c>
      <c r="C5" s="68">
        <v>502.73340000000007</v>
      </c>
      <c r="D5" s="57">
        <v>748.45763870967767</v>
      </c>
      <c r="E5" s="74">
        <f>GETPIVOTDATA("Gross sale ($)",$A$3,"Date (English)",1,"Trade Ban","Open")-GETPIVOTDATA("Gross sale ($)",$A$3,"Date (English)",1,"Trade Ban","Trade Ban (Open)")</f>
        <v>262.67073793103475</v>
      </c>
    </row>
    <row r="6" spans="1:5" ht="14">
      <c r="A6" s="72" t="s">
        <v>5</v>
      </c>
      <c r="B6" s="58">
        <v>763.54905714285724</v>
      </c>
      <c r="C6" s="69"/>
      <c r="D6" s="58">
        <v>763.54905714285724</v>
      </c>
      <c r="E6" s="74">
        <f>GETPIVOTDATA("Gross sale ($)",$A$3,"Date (English)",2,"Trade Ban","Open")-GETPIVOTDATA("Gross sale ($)",$A$3,"Date (English)",2,"Trade Ban","Trade Ban (Open)")</f>
        <v>763.54905714285724</v>
      </c>
    </row>
    <row r="7" spans="1:5" ht="14">
      <c r="A7" s="72" t="s">
        <v>6</v>
      </c>
      <c r="B7" s="58">
        <v>836.14000689655177</v>
      </c>
      <c r="C7" s="69">
        <v>845.15339999999992</v>
      </c>
      <c r="D7" s="58">
        <v>836.72151612903235</v>
      </c>
      <c r="E7" s="74">
        <f>GETPIVOTDATA("Gross sale ($)",$A$3,"Date (English)",3,"Trade Ban","Open")-GETPIVOTDATA("Gross sale ($)",$A$3,"Date (English)",3)</f>
        <v>-0.58150923248058461</v>
      </c>
    </row>
    <row r="8" spans="1:5" ht="14">
      <c r="A8" s="72" t="s">
        <v>7</v>
      </c>
      <c r="B8" s="58">
        <v>902.23920799999973</v>
      </c>
      <c r="C8" s="69">
        <v>730.24899999999991</v>
      </c>
      <c r="D8" s="58">
        <v>883.81168571428555</v>
      </c>
      <c r="E8" s="74">
        <f>GETPIVOTDATA("Gross sale ($)",$A$3,"Date (English)",4,"Trade Ban","Open")-GETPIVOTDATA("Gross sale ($)",$A$3,"Date (English)",4,"Trade Ban","Trade Ban (Open)")</f>
        <v>171.99020799999983</v>
      </c>
    </row>
    <row r="9" spans="1:5" ht="14">
      <c r="A9" s="72" t="s">
        <v>8</v>
      </c>
      <c r="B9" s="58">
        <v>985.51580000000024</v>
      </c>
      <c r="C9" s="69">
        <v>731.86619999999994</v>
      </c>
      <c r="D9" s="58">
        <v>944.60457419354861</v>
      </c>
      <c r="E9" s="74">
        <f>GETPIVOTDATA("Gross sale ($)",$A$3,"Date (English)",5,"Trade Ban","Open")-GETPIVOTDATA("Gross sale ($)",$A$3,"Date (English)",5,"Trade Ban","Trade Ban (Open)")</f>
        <v>253.64960000000031</v>
      </c>
    </row>
    <row r="10" spans="1:5" ht="14">
      <c r="A10" s="72" t="s">
        <v>9</v>
      </c>
      <c r="B10" s="58">
        <v>931.40189999999984</v>
      </c>
      <c r="C10" s="69">
        <v>1077.8443</v>
      </c>
      <c r="D10" s="58">
        <v>941.16472666666652</v>
      </c>
      <c r="E10" s="74">
        <f>GETPIVOTDATA("Gross sale ($)",$A$3,"Date (English)",6,"Trade Ban","Open")-GETPIVOTDATA("Gross sale ($)",$A$3,"Date (English)",6,"Trade Ban","Trade Ban (Open)")</f>
        <v>-146.44240000000013</v>
      </c>
    </row>
    <row r="11" spans="1:5" ht="14">
      <c r="A11" s="72" t="s">
        <v>10</v>
      </c>
      <c r="B11" s="58">
        <v>959.03516428571425</v>
      </c>
      <c r="C11" s="69">
        <v>1057.8065333333334</v>
      </c>
      <c r="D11" s="58">
        <v>968.59368387096777</v>
      </c>
      <c r="E11" s="74">
        <f>GETPIVOTDATA("Gross sale ($)",$A$3,"Date (English)",7,"Trade Ban","Open")-GETPIVOTDATA("Gross sale ($)",$A$3,"Date (English)",7,"Trade Ban","Trade Ban (Open)")</f>
        <v>-98.771369047619146</v>
      </c>
    </row>
    <row r="12" spans="1:5" ht="14">
      <c r="A12" s="72" t="s">
        <v>11</v>
      </c>
      <c r="B12" s="58">
        <v>999.60175714285708</v>
      </c>
      <c r="C12" s="69">
        <v>837.81273333333331</v>
      </c>
      <c r="D12" s="58">
        <v>983.94475483870963</v>
      </c>
      <c r="E12" s="74">
        <f>GETPIVOTDATA("Gross sale ($)",$A$3,"Date (English)",8,"Trade Ban","Open")-GETPIVOTDATA("Gross sale ($)",$A$3,"Date (English)",8,"Trade Ban","Trade Ban (Open)")</f>
        <v>161.78902380952377</v>
      </c>
    </row>
    <row r="13" spans="1:5" ht="14">
      <c r="A13" s="72" t="s">
        <v>12</v>
      </c>
      <c r="B13" s="58">
        <v>930.67231111111118</v>
      </c>
      <c r="C13" s="69">
        <v>1030.2326666666668</v>
      </c>
      <c r="D13" s="58">
        <v>940.62834666666674</v>
      </c>
      <c r="E13" s="74">
        <f>GETPIVOTDATA("Gross sale ($)",$A$3,"Date (English)",9,"Trade Ban","Open")-GETPIVOTDATA("Gross sale ($)",$A$3,"Date (English)",9,"Trade Ban","Trade Ban (Open)")</f>
        <v>-99.560355555555589</v>
      </c>
    </row>
    <row r="14" spans="1:5" ht="14">
      <c r="A14" s="72" t="s">
        <v>13</v>
      </c>
      <c r="B14" s="58">
        <v>855.73540000000014</v>
      </c>
      <c r="C14" s="69">
        <v>897.24180000000001</v>
      </c>
      <c r="D14" s="58">
        <v>857.11894666666683</v>
      </c>
      <c r="E14" s="74">
        <f>GETPIVOTDATA("Gross sale ($)",$A$3,"Date (English)",10,"Trade Ban","Open")-GETPIVOTDATA("Gross sale ($)",$A$3,"Date (English)",10,"Trade Ban","Trade Ban (Open)")</f>
        <v>-41.506399999999871</v>
      </c>
    </row>
    <row r="15" spans="1:5" ht="14">
      <c r="A15" s="72" t="s">
        <v>14</v>
      </c>
      <c r="B15" s="58">
        <v>830.11567407407415</v>
      </c>
      <c r="C15" s="69">
        <v>594.55413333333343</v>
      </c>
      <c r="D15" s="58">
        <v>806.55952000000013</v>
      </c>
      <c r="E15" s="74">
        <f>GETPIVOTDATA("Gross sale ($)",$A$3,"Date (English)",11,"Trade Ban","Open")-GETPIVOTDATA("Gross sale ($)",$A$3,"Date (English)",11,"Trade Ban","Trade Ban (Open)")</f>
        <v>235.56154074074072</v>
      </c>
    </row>
    <row r="16" spans="1:5" ht="14">
      <c r="A16" s="72" t="s">
        <v>15</v>
      </c>
      <c r="B16" s="58">
        <v>895.94475454545454</v>
      </c>
      <c r="C16" s="69">
        <v>591.21270000000004</v>
      </c>
      <c r="D16" s="58">
        <v>870.55041666666659</v>
      </c>
      <c r="E16" s="74">
        <f>GETPIVOTDATA("Gross sale ($)",$A$3,"Date (English)",12,"Trade Ban","Open")-GETPIVOTDATA("Gross sale ($)",$A$3,"Date (English)",12,"Trade Ban","Trade Ban (Open)")</f>
        <v>304.7320545454545</v>
      </c>
    </row>
    <row r="17" spans="1:5" ht="14">
      <c r="A17" s="73" t="s">
        <v>16</v>
      </c>
      <c r="B17" s="59">
        <v>886.48165214723952</v>
      </c>
      <c r="C17" s="70">
        <v>804.91122758620702</v>
      </c>
      <c r="D17" s="59">
        <v>879.81815267605646</v>
      </c>
      <c r="E17" s="74">
        <f>AVERAGE(E5:E16)</f>
        <v>147.25668236116294</v>
      </c>
    </row>
    <row r="24" spans="1:5">
      <c r="A24" s="62"/>
      <c r="B24" s="63"/>
      <c r="C24" s="62"/>
      <c r="D24" s="62"/>
    </row>
    <row r="25" spans="1:5">
      <c r="A25" s="62"/>
      <c r="B25" s="63"/>
      <c r="C25" s="62"/>
      <c r="D25" s="63"/>
    </row>
    <row r="26" spans="1:5">
      <c r="A26" s="62"/>
      <c r="B26" s="63"/>
      <c r="C26" s="62"/>
      <c r="D26" s="62"/>
    </row>
    <row r="30" spans="1:5">
      <c r="B30" s="63"/>
    </row>
    <row r="31" spans="1:5">
      <c r="B31" s="63"/>
    </row>
    <row r="32" spans="1:5">
      <c r="B32" s="63"/>
    </row>
  </sheetData>
  <conditionalFormatting sqref="E5:E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C819D-2084-BD43-B27E-16AAA288535C}">
  <dimension ref="A1:P21"/>
  <sheetViews>
    <sheetView showGridLines="0" workbookViewId="0">
      <selection activeCell="G21" sqref="G21"/>
    </sheetView>
  </sheetViews>
  <sheetFormatPr baseColWidth="10" defaultColWidth="11.5" defaultRowHeight="13"/>
  <cols>
    <col min="2" max="2" width="11.6640625" bestFit="1" customWidth="1"/>
  </cols>
  <sheetData>
    <row r="1" spans="1:16" ht="42">
      <c r="A1" s="79" t="s">
        <v>25</v>
      </c>
      <c r="B1" s="80"/>
      <c r="C1" s="79" t="s">
        <v>26</v>
      </c>
      <c r="D1" s="80"/>
      <c r="E1" s="79" t="s">
        <v>27</v>
      </c>
      <c r="F1" s="80"/>
      <c r="G1" s="79" t="s">
        <v>28</v>
      </c>
      <c r="H1" s="80"/>
      <c r="I1" s="79" t="s">
        <v>29</v>
      </c>
      <c r="J1" s="80"/>
      <c r="K1" s="79" t="s">
        <v>30</v>
      </c>
      <c r="L1" s="80"/>
      <c r="M1" s="79" t="s">
        <v>31</v>
      </c>
      <c r="N1" s="80"/>
      <c r="O1" s="79" t="s">
        <v>32</v>
      </c>
      <c r="P1" s="80"/>
    </row>
    <row r="2" spans="1:16">
      <c r="A2" s="81"/>
      <c r="B2" s="82"/>
      <c r="C2" s="81"/>
      <c r="D2" s="82"/>
      <c r="E2" s="81"/>
      <c r="F2" s="82"/>
      <c r="G2" s="81"/>
      <c r="H2" s="82"/>
      <c r="I2" s="81"/>
      <c r="J2" s="82"/>
      <c r="K2" s="81"/>
      <c r="L2" s="82"/>
      <c r="M2" s="81"/>
      <c r="N2" s="82"/>
      <c r="O2" s="81"/>
      <c r="P2" s="82"/>
    </row>
    <row r="3" spans="1:16" ht="14">
      <c r="A3" s="81" t="s">
        <v>33</v>
      </c>
      <c r="B3" s="82">
        <v>2363.8745429362866</v>
      </c>
      <c r="C3" s="81" t="s">
        <v>33</v>
      </c>
      <c r="D3" s="82">
        <v>614.60738116343509</v>
      </c>
      <c r="E3" s="81" t="s">
        <v>33</v>
      </c>
      <c r="F3" s="82">
        <v>3378.3885872576197</v>
      </c>
      <c r="G3" s="81" t="s">
        <v>33</v>
      </c>
      <c r="H3" s="82">
        <v>878.38103268698114</v>
      </c>
      <c r="I3" s="81" t="s">
        <v>33</v>
      </c>
      <c r="J3" s="82">
        <v>433.08869806094202</v>
      </c>
      <c r="K3" s="81" t="s">
        <v>33</v>
      </c>
      <c r="L3" s="82">
        <v>112.60306149584478</v>
      </c>
      <c r="M3" s="81" t="s">
        <v>33</v>
      </c>
      <c r="N3" s="82">
        <v>151.1705900277008</v>
      </c>
      <c r="O3" s="81" t="s">
        <v>33</v>
      </c>
      <c r="P3" s="82">
        <v>581.42534626038787</v>
      </c>
    </row>
    <row r="4" spans="1:16" ht="28">
      <c r="A4" s="81" t="s">
        <v>34</v>
      </c>
      <c r="B4" s="82">
        <v>30.466828951602572</v>
      </c>
      <c r="C4" s="81" t="s">
        <v>34</v>
      </c>
      <c r="D4" s="82">
        <v>7.921375527416525</v>
      </c>
      <c r="E4" s="81" t="s">
        <v>34</v>
      </c>
      <c r="F4" s="82">
        <v>44.376225247800747</v>
      </c>
      <c r="G4" s="81" t="s">
        <v>34</v>
      </c>
      <c r="H4" s="82">
        <v>11.537818564428324</v>
      </c>
      <c r="I4" s="81" t="s">
        <v>34</v>
      </c>
      <c r="J4" s="82">
        <v>5.4988297447523315</v>
      </c>
      <c r="K4" s="81" t="s">
        <v>34</v>
      </c>
      <c r="L4" s="82">
        <v>1.4296957336356413</v>
      </c>
      <c r="M4" s="81" t="s">
        <v>34</v>
      </c>
      <c r="N4" s="82">
        <v>2.7671948357890104</v>
      </c>
      <c r="O4" s="81" t="s">
        <v>34</v>
      </c>
      <c r="P4" s="82">
        <v>10.643057060726965</v>
      </c>
    </row>
    <row r="5" spans="1:16" ht="14">
      <c r="A5" s="81" t="s">
        <v>35</v>
      </c>
      <c r="B5" s="82">
        <v>2334.8200000000002</v>
      </c>
      <c r="C5" s="81" t="s">
        <v>35</v>
      </c>
      <c r="D5" s="82">
        <v>607.05320000000006</v>
      </c>
      <c r="E5" s="81" t="s">
        <v>35</v>
      </c>
      <c r="F5" s="82">
        <v>3316.48</v>
      </c>
      <c r="G5" s="81" t="s">
        <v>35</v>
      </c>
      <c r="H5" s="82">
        <v>862.28480000000002</v>
      </c>
      <c r="I5" s="81" t="s">
        <v>35</v>
      </c>
      <c r="J5" s="82">
        <v>418.36</v>
      </c>
      <c r="K5" s="81" t="s">
        <v>35</v>
      </c>
      <c r="L5" s="82">
        <v>108.7736</v>
      </c>
      <c r="M5" s="81" t="s">
        <v>35</v>
      </c>
      <c r="N5" s="82">
        <v>152.178</v>
      </c>
      <c r="O5" s="81" t="s">
        <v>35</v>
      </c>
      <c r="P5" s="82">
        <v>585.29999999999995</v>
      </c>
    </row>
    <row r="6" spans="1:16" ht="14">
      <c r="A6" s="81" t="s">
        <v>36</v>
      </c>
      <c r="B6" s="82" t="e">
        <v>#N/A</v>
      </c>
      <c r="C6" s="81" t="s">
        <v>36</v>
      </c>
      <c r="D6" s="82" t="e">
        <v>#N/A</v>
      </c>
      <c r="E6" s="81" t="s">
        <v>36</v>
      </c>
      <c r="F6" s="82" t="e">
        <v>#N/A</v>
      </c>
      <c r="G6" s="81" t="s">
        <v>36</v>
      </c>
      <c r="H6" s="82" t="e">
        <v>#N/A</v>
      </c>
      <c r="I6" s="81" t="s">
        <v>36</v>
      </c>
      <c r="J6" s="82">
        <v>394.3</v>
      </c>
      <c r="K6" s="81" t="s">
        <v>36</v>
      </c>
      <c r="L6" s="82">
        <v>102.518</v>
      </c>
      <c r="M6" s="81" t="s">
        <v>36</v>
      </c>
      <c r="N6" s="82">
        <v>234.7098</v>
      </c>
      <c r="O6" s="81" t="s">
        <v>36</v>
      </c>
      <c r="P6" s="82">
        <v>902.73</v>
      </c>
    </row>
    <row r="7" spans="1:16" ht="28">
      <c r="A7" s="81" t="s">
        <v>37</v>
      </c>
      <c r="B7" s="82">
        <v>578.86975008044885</v>
      </c>
      <c r="C7" s="81" t="s">
        <v>37</v>
      </c>
      <c r="D7" s="82">
        <v>150.50613502091397</v>
      </c>
      <c r="E7" s="81" t="s">
        <v>37</v>
      </c>
      <c r="F7" s="82">
        <v>843.1482797082142</v>
      </c>
      <c r="G7" s="81" t="s">
        <v>37</v>
      </c>
      <c r="H7" s="82">
        <v>219.21855272413816</v>
      </c>
      <c r="I7" s="81" t="s">
        <v>37</v>
      </c>
      <c r="J7" s="82">
        <v>104.4777651502943</v>
      </c>
      <c r="K7" s="81" t="s">
        <v>37</v>
      </c>
      <c r="L7" s="82">
        <v>27.164218939077184</v>
      </c>
      <c r="M7" s="81" t="s">
        <v>37</v>
      </c>
      <c r="N7" s="82">
        <v>52.576701879991198</v>
      </c>
      <c r="O7" s="81" t="s">
        <v>37</v>
      </c>
      <c r="P7" s="82">
        <v>202.21808415381233</v>
      </c>
    </row>
    <row r="8" spans="1:16" ht="28">
      <c r="A8" s="81" t="s">
        <v>38</v>
      </c>
      <c r="B8" s="82">
        <v>335090.18755820126</v>
      </c>
      <c r="C8" s="81" t="s">
        <v>38</v>
      </c>
      <c r="D8" s="82">
        <v>22652.096678933583</v>
      </c>
      <c r="E8" s="81" t="s">
        <v>38</v>
      </c>
      <c r="F8" s="82">
        <v>710899.02157492109</v>
      </c>
      <c r="G8" s="81" t="s">
        <v>38</v>
      </c>
      <c r="H8" s="82">
        <v>48056.773858465749</v>
      </c>
      <c r="I8" s="81" t="s">
        <v>38</v>
      </c>
      <c r="J8" s="82">
        <v>10915.603410800049</v>
      </c>
      <c r="K8" s="81" t="s">
        <v>38</v>
      </c>
      <c r="L8" s="82">
        <v>737.89479057011965</v>
      </c>
      <c r="M8" s="81" t="s">
        <v>38</v>
      </c>
      <c r="N8" s="82">
        <v>2764.3095805774701</v>
      </c>
      <c r="O8" s="81" t="s">
        <v>38</v>
      </c>
      <c r="P8" s="82">
        <v>40892.153558838327</v>
      </c>
    </row>
    <row r="9" spans="1:16" ht="14">
      <c r="A9" s="81" t="s">
        <v>39</v>
      </c>
      <c r="B9" s="82">
        <v>0.87103964760028996</v>
      </c>
      <c r="C9" s="81" t="s">
        <v>39</v>
      </c>
      <c r="D9" s="82">
        <v>0.87103964760028907</v>
      </c>
      <c r="E9" s="81" t="s">
        <v>39</v>
      </c>
      <c r="F9" s="82">
        <v>0.73513078610880012</v>
      </c>
      <c r="G9" s="81" t="s">
        <v>39</v>
      </c>
      <c r="H9" s="82">
        <v>0.73513078610880145</v>
      </c>
      <c r="I9" s="81" t="s">
        <v>39</v>
      </c>
      <c r="J9" s="82">
        <v>0.54279236119551477</v>
      </c>
      <c r="K9" s="81" t="s">
        <v>39</v>
      </c>
      <c r="L9" s="82">
        <v>0.54279236119552188</v>
      </c>
      <c r="M9" s="81" t="s">
        <v>39</v>
      </c>
      <c r="N9" s="82">
        <v>0.88869061703133134</v>
      </c>
      <c r="O9" s="81" t="s">
        <v>39</v>
      </c>
      <c r="P9" s="82">
        <v>0.88869061703133134</v>
      </c>
    </row>
    <row r="10" spans="1:16" ht="14">
      <c r="A10" s="81" t="s">
        <v>40</v>
      </c>
      <c r="B10" s="82">
        <v>9.2072318679670029E-2</v>
      </c>
      <c r="C10" s="81" t="s">
        <v>40</v>
      </c>
      <c r="D10" s="82">
        <v>9.2072318679659024E-2</v>
      </c>
      <c r="E10" s="81" t="s">
        <v>40</v>
      </c>
      <c r="F10" s="82">
        <v>0.20756931462901021</v>
      </c>
      <c r="G10" s="81" t="s">
        <v>40</v>
      </c>
      <c r="H10" s="82">
        <v>0.20756931462901049</v>
      </c>
      <c r="I10" s="81" t="s">
        <v>40</v>
      </c>
      <c r="J10" s="82">
        <v>0.38261980636592025</v>
      </c>
      <c r="K10" s="81" t="s">
        <v>40</v>
      </c>
      <c r="L10" s="82">
        <v>0.38261980636593618</v>
      </c>
      <c r="M10" s="81" t="s">
        <v>40</v>
      </c>
      <c r="N10" s="82">
        <v>-0.41605240743781052</v>
      </c>
      <c r="O10" s="81" t="s">
        <v>40</v>
      </c>
      <c r="P10" s="82">
        <v>-0.41605240743781291</v>
      </c>
    </row>
    <row r="11" spans="1:16" ht="14">
      <c r="A11" s="81" t="s">
        <v>41</v>
      </c>
      <c r="B11" s="82">
        <v>4019.8300000000004</v>
      </c>
      <c r="C11" s="81" t="s">
        <v>41</v>
      </c>
      <c r="D11" s="82">
        <v>1045.1558000000002</v>
      </c>
      <c r="E11" s="81" t="s">
        <v>41</v>
      </c>
      <c r="F11" s="82">
        <v>5842.5</v>
      </c>
      <c r="G11" s="81" t="s">
        <v>41</v>
      </c>
      <c r="H11" s="82">
        <v>1519.0500000000002</v>
      </c>
      <c r="I11" s="81" t="s">
        <v>41</v>
      </c>
      <c r="J11" s="82">
        <v>653.32000000000005</v>
      </c>
      <c r="K11" s="81" t="s">
        <v>41</v>
      </c>
      <c r="L11" s="82">
        <v>169.86320000000001</v>
      </c>
      <c r="M11" s="81" t="s">
        <v>41</v>
      </c>
      <c r="N11" s="82">
        <v>372.04440000000005</v>
      </c>
      <c r="O11" s="81" t="s">
        <v>41</v>
      </c>
      <c r="P11" s="82">
        <v>1430.94</v>
      </c>
    </row>
    <row r="12" spans="1:16" ht="14">
      <c r="A12" s="81" t="s">
        <v>42</v>
      </c>
      <c r="B12" s="82">
        <v>396.81</v>
      </c>
      <c r="C12" s="81" t="s">
        <v>42</v>
      </c>
      <c r="D12" s="82">
        <v>103.17060000000001</v>
      </c>
      <c r="E12" s="81" t="s">
        <v>42</v>
      </c>
      <c r="F12" s="82">
        <v>584.30999999999995</v>
      </c>
      <c r="G12" s="81" t="s">
        <v>42</v>
      </c>
      <c r="H12" s="82">
        <v>151.92059999999998</v>
      </c>
      <c r="I12" s="81" t="s">
        <v>42</v>
      </c>
      <c r="J12" s="82">
        <v>83.55</v>
      </c>
      <c r="K12" s="81" t="s">
        <v>42</v>
      </c>
      <c r="L12" s="82">
        <v>21.722999999999999</v>
      </c>
      <c r="M12" s="81" t="s">
        <v>42</v>
      </c>
      <c r="N12" s="82">
        <v>-40.300000000000004</v>
      </c>
      <c r="O12" s="81" t="s">
        <v>42</v>
      </c>
      <c r="P12" s="82">
        <v>-155</v>
      </c>
    </row>
    <row r="13" spans="1:16" ht="14">
      <c r="A13" s="81" t="s">
        <v>43</v>
      </c>
      <c r="B13" s="82">
        <v>4416.6400000000003</v>
      </c>
      <c r="C13" s="81" t="s">
        <v>43</v>
      </c>
      <c r="D13" s="82">
        <v>1148.3264000000001</v>
      </c>
      <c r="E13" s="81" t="s">
        <v>43</v>
      </c>
      <c r="F13" s="82">
        <v>6426.81</v>
      </c>
      <c r="G13" s="81" t="s">
        <v>43</v>
      </c>
      <c r="H13" s="82">
        <v>1670.9706000000001</v>
      </c>
      <c r="I13" s="81" t="s">
        <v>43</v>
      </c>
      <c r="J13" s="82">
        <v>736.87</v>
      </c>
      <c r="K13" s="81" t="s">
        <v>43</v>
      </c>
      <c r="L13" s="82">
        <v>191.58620000000002</v>
      </c>
      <c r="M13" s="81" t="s">
        <v>43</v>
      </c>
      <c r="N13" s="82">
        <v>331.74440000000004</v>
      </c>
      <c r="O13" s="81" t="s">
        <v>43</v>
      </c>
      <c r="P13" s="82">
        <v>1275.94</v>
      </c>
    </row>
    <row r="14" spans="1:16" ht="14">
      <c r="A14" s="81" t="s">
        <v>44</v>
      </c>
      <c r="B14" s="82">
        <v>853358.7099999995</v>
      </c>
      <c r="C14" s="81" t="s">
        <v>44</v>
      </c>
      <c r="D14" s="82">
        <v>221873.26460000008</v>
      </c>
      <c r="E14" s="81" t="s">
        <v>44</v>
      </c>
      <c r="F14" s="82">
        <v>1219598.2800000007</v>
      </c>
      <c r="G14" s="81" t="s">
        <v>44</v>
      </c>
      <c r="H14" s="82">
        <v>317095.55280000018</v>
      </c>
      <c r="I14" s="81" t="s">
        <v>44</v>
      </c>
      <c r="J14" s="82">
        <v>156345.02000000008</v>
      </c>
      <c r="K14" s="81" t="s">
        <v>44</v>
      </c>
      <c r="L14" s="82">
        <v>40649.705199999968</v>
      </c>
      <c r="M14" s="81" t="s">
        <v>44</v>
      </c>
      <c r="N14" s="82">
        <v>54572.582999999991</v>
      </c>
      <c r="O14" s="81" t="s">
        <v>44</v>
      </c>
      <c r="P14" s="82">
        <v>209894.55000000002</v>
      </c>
    </row>
    <row r="15" spans="1:16" ht="14">
      <c r="A15" s="81" t="s">
        <v>45</v>
      </c>
      <c r="B15" s="82">
        <v>361</v>
      </c>
      <c r="C15" s="81" t="s">
        <v>45</v>
      </c>
      <c r="D15" s="82">
        <v>361</v>
      </c>
      <c r="E15" s="81" t="s">
        <v>45</v>
      </c>
      <c r="F15" s="82">
        <v>361</v>
      </c>
      <c r="G15" s="81" t="s">
        <v>45</v>
      </c>
      <c r="H15" s="82">
        <v>361</v>
      </c>
      <c r="I15" s="81" t="s">
        <v>45</v>
      </c>
      <c r="J15" s="82">
        <v>361</v>
      </c>
      <c r="K15" s="81" t="s">
        <v>45</v>
      </c>
      <c r="L15" s="82">
        <v>361</v>
      </c>
      <c r="M15" s="81" t="s">
        <v>45</v>
      </c>
      <c r="N15" s="82">
        <v>361</v>
      </c>
      <c r="O15" s="81" t="s">
        <v>45</v>
      </c>
      <c r="P15" s="82">
        <v>361</v>
      </c>
    </row>
    <row r="16" spans="1:16" ht="14">
      <c r="A16" s="81" t="s">
        <v>46</v>
      </c>
      <c r="B16" s="82">
        <v>4416.6400000000003</v>
      </c>
      <c r="C16" s="81" t="s">
        <v>46</v>
      </c>
      <c r="D16" s="82">
        <v>1148.3264000000001</v>
      </c>
      <c r="E16" s="81" t="s">
        <v>46</v>
      </c>
      <c r="F16" s="82">
        <v>6426.81</v>
      </c>
      <c r="G16" s="81" t="s">
        <v>46</v>
      </c>
      <c r="H16" s="82">
        <v>1670.9706000000001</v>
      </c>
      <c r="I16" s="81" t="s">
        <v>46</v>
      </c>
      <c r="J16" s="82">
        <v>736.87</v>
      </c>
      <c r="K16" s="81" t="s">
        <v>46</v>
      </c>
      <c r="L16" s="82">
        <v>191.58620000000002</v>
      </c>
      <c r="M16" s="81" t="s">
        <v>46</v>
      </c>
      <c r="N16" s="82">
        <v>331.74440000000004</v>
      </c>
      <c r="O16" s="81" t="s">
        <v>46</v>
      </c>
      <c r="P16" s="82">
        <v>1275.94</v>
      </c>
    </row>
    <row r="17" spans="1:16" ht="14">
      <c r="A17" s="81" t="s">
        <v>47</v>
      </c>
      <c r="B17" s="82">
        <v>396.81</v>
      </c>
      <c r="C17" s="81" t="s">
        <v>47</v>
      </c>
      <c r="D17" s="82">
        <v>103.17060000000001</v>
      </c>
      <c r="E17" s="81" t="s">
        <v>47</v>
      </c>
      <c r="F17" s="82">
        <v>584.30999999999995</v>
      </c>
      <c r="G17" s="81" t="s">
        <v>47</v>
      </c>
      <c r="H17" s="82">
        <v>151.92059999999998</v>
      </c>
      <c r="I17" s="81" t="s">
        <v>47</v>
      </c>
      <c r="J17" s="82">
        <v>83.55</v>
      </c>
      <c r="K17" s="81" t="s">
        <v>47</v>
      </c>
      <c r="L17" s="82">
        <v>21.722999999999999</v>
      </c>
      <c r="M17" s="81" t="s">
        <v>47</v>
      </c>
      <c r="N17" s="82">
        <v>-40.300000000000004</v>
      </c>
      <c r="O17" s="81" t="s">
        <v>47</v>
      </c>
      <c r="P17" s="82">
        <v>-155</v>
      </c>
    </row>
    <row r="18" spans="1:16" ht="28">
      <c r="A18" s="81" t="s">
        <v>48</v>
      </c>
      <c r="B18" s="82">
        <v>59.915318168179908</v>
      </c>
      <c r="C18" s="81" t="s">
        <v>48</v>
      </c>
      <c r="D18" s="82">
        <v>15.577982723726493</v>
      </c>
      <c r="E18" s="81" t="s">
        <v>48</v>
      </c>
      <c r="F18" s="82">
        <v>87.269195591323424</v>
      </c>
      <c r="G18" s="81" t="s">
        <v>48</v>
      </c>
      <c r="H18" s="82">
        <v>22.689990853744344</v>
      </c>
      <c r="I18" s="81" t="s">
        <v>48</v>
      </c>
      <c r="J18" s="82">
        <v>10.813863636181193</v>
      </c>
      <c r="K18" s="81" t="s">
        <v>48</v>
      </c>
      <c r="L18" s="82">
        <v>2.8116045454071794</v>
      </c>
      <c r="M18" s="81" t="s">
        <v>48</v>
      </c>
      <c r="N18" s="82">
        <v>5.4418974578226287</v>
      </c>
      <c r="O18" s="81" t="s">
        <v>48</v>
      </c>
      <c r="P18" s="82">
        <v>20.930374837779347</v>
      </c>
    </row>
    <row r="20" spans="1:16">
      <c r="B20" s="39"/>
      <c r="L20" s="39"/>
    </row>
    <row r="21" spans="1:16">
      <c r="B21" s="39"/>
      <c r="D21" s="39"/>
      <c r="F21" s="39"/>
      <c r="H21" s="39"/>
      <c r="J21" s="39"/>
      <c r="L21" s="39"/>
      <c r="N21" s="39"/>
      <c r="P21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Cleaned up</vt:lpstr>
      <vt:lpstr>Table</vt:lpstr>
      <vt:lpstr>Totals over time</vt:lpstr>
      <vt:lpstr>Sum of Gross Sale</vt:lpstr>
      <vt:lpstr>Trade Sundays &amp; Gross Sale</vt:lpstr>
      <vt:lpstr>Trade Sundays &amp; Gross by Month</vt:lpstr>
      <vt:lpstr>Data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Kaitlin Rouse</cp:lastModifiedBy>
  <cp:revision/>
  <dcterms:created xsi:type="dcterms:W3CDTF">2020-01-29T03:24:53Z</dcterms:created>
  <dcterms:modified xsi:type="dcterms:W3CDTF">2020-04-09T19:14:40Z</dcterms:modified>
  <cp:category/>
  <cp:contentStatus/>
</cp:coreProperties>
</file>