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6a6a6847b9107/History Data/2020 PSU/Papers/CII paper/"/>
    </mc:Choice>
  </mc:AlternateContent>
  <xr:revisionPtr revIDLastSave="8725" documentId="8_{004FC4DA-0F4F-43C3-AA5A-3858613EE04F}" xr6:coauthVersionLast="47" xr6:coauthVersionMax="47" xr10:uidLastSave="{54A87B5A-F46D-486D-AF7B-99C139F13CB3}"/>
  <bookViews>
    <workbookView xWindow="-98" yWindow="-98" windowWidth="20715" windowHeight="13155" firstSheet="4" activeTab="8" xr2:uid="{DA1DFC7D-4171-4BDF-91A3-E3FF0470DFD6}"/>
  </bookViews>
  <sheets>
    <sheet name="Bs" sheetId="4" r:id="rId1"/>
    <sheet name="CBM" sheetId="1" r:id="rId2"/>
    <sheet name="PM - offline" sheetId="3" r:id="rId3"/>
    <sheet name="PM - online" sheetId="7" r:id="rId4"/>
    <sheet name="PM - online (day)" sheetId="8" r:id="rId5"/>
    <sheet name="b-same cv" sheetId="5" r:id="rId6"/>
    <sheet name="CV=.5 queue" sheetId="6" r:id="rId7"/>
    <sheet name="CV=.5 Frequency" sheetId="11" r:id="rId8"/>
    <sheet name="Summary" sheetId="9" r:id="rId9"/>
    <sheet name="CBM improve CM" sheetId="12" r:id="rId10"/>
  </sheets>
  <definedNames>
    <definedName name="solver_adj" localSheetId="5" hidden="1">'b-same cv'!$B$4</definedName>
    <definedName name="solver_adj" localSheetId="9" hidden="1">'CBM improve CM'!$AM$41</definedName>
    <definedName name="solver_adj" localSheetId="6" hidden="1">'CV=.5 queue'!$G$26</definedName>
    <definedName name="solver_cvg" localSheetId="5" hidden="1">0.0001</definedName>
    <definedName name="solver_cvg" localSheetId="9" hidden="1">0.0001</definedName>
    <definedName name="solver_cvg" localSheetId="6" hidden="1">0.0001</definedName>
    <definedName name="solver_drv" localSheetId="5" hidden="1">2</definedName>
    <definedName name="solver_drv" localSheetId="9" hidden="1">1</definedName>
    <definedName name="solver_drv" localSheetId="6" hidden="1">1</definedName>
    <definedName name="solver_eng" localSheetId="5" hidden="1">1</definedName>
    <definedName name="solver_eng" localSheetId="9" hidden="1">1</definedName>
    <definedName name="solver_eng" localSheetId="6" hidden="1">1</definedName>
    <definedName name="solver_est" localSheetId="5" hidden="1">1</definedName>
    <definedName name="solver_est" localSheetId="9" hidden="1">1</definedName>
    <definedName name="solver_est" localSheetId="6" hidden="1">1</definedName>
    <definedName name="solver_itr" localSheetId="5" hidden="1">2147483647</definedName>
    <definedName name="solver_itr" localSheetId="9" hidden="1">2147483647</definedName>
    <definedName name="solver_itr" localSheetId="6" hidden="1">2147483647</definedName>
    <definedName name="solver_lhs1" localSheetId="5" hidden="1">'b-same cv'!$D$4:$L$4</definedName>
    <definedName name="solver_lhs1" localSheetId="9" hidden="1">'CBM improve CM'!$R$43:$R$45</definedName>
    <definedName name="solver_mip" localSheetId="5" hidden="1">2147483647</definedName>
    <definedName name="solver_mip" localSheetId="9" hidden="1">2147483647</definedName>
    <definedName name="solver_mip" localSheetId="6" hidden="1">2147483647</definedName>
    <definedName name="solver_mni" localSheetId="5" hidden="1">30</definedName>
    <definedName name="solver_mni" localSheetId="9" hidden="1">30</definedName>
    <definedName name="solver_mni" localSheetId="6" hidden="1">30</definedName>
    <definedName name="solver_mrt" localSheetId="5" hidden="1">0.075</definedName>
    <definedName name="solver_mrt" localSheetId="9" hidden="1">0.075</definedName>
    <definedName name="solver_mrt" localSheetId="6" hidden="1">0.075</definedName>
    <definedName name="solver_msl" localSheetId="5" hidden="1">2</definedName>
    <definedName name="solver_msl" localSheetId="9" hidden="1">2</definedName>
    <definedName name="solver_msl" localSheetId="6" hidden="1">2</definedName>
    <definedName name="solver_neg" localSheetId="5" hidden="1">1</definedName>
    <definedName name="solver_neg" localSheetId="9" hidden="1">1</definedName>
    <definedName name="solver_neg" localSheetId="6" hidden="1">1</definedName>
    <definedName name="solver_nod" localSheetId="5" hidden="1">2147483647</definedName>
    <definedName name="solver_nod" localSheetId="9" hidden="1">2147483647</definedName>
    <definedName name="solver_nod" localSheetId="6" hidden="1">2147483647</definedName>
    <definedName name="solver_num" localSheetId="5" hidden="1">1</definedName>
    <definedName name="solver_num" localSheetId="9" hidden="1">1</definedName>
    <definedName name="solver_num" localSheetId="6" hidden="1">0</definedName>
    <definedName name="solver_nwt" localSheetId="5" hidden="1">1</definedName>
    <definedName name="solver_nwt" localSheetId="9" hidden="1">1</definedName>
    <definedName name="solver_nwt" localSheetId="6" hidden="1">1</definedName>
    <definedName name="solver_opt" localSheetId="5" hidden="1">'b-same cv'!$P$9</definedName>
    <definedName name="solver_opt" localSheetId="9" hidden="1">'CBM improve CM'!$AP$41</definedName>
    <definedName name="solver_opt" localSheetId="6" hidden="1">'CV=.5 queue'!$J$26</definedName>
    <definedName name="solver_pre" localSheetId="5" hidden="1">0.000001</definedName>
    <definedName name="solver_pre" localSheetId="9" hidden="1">0.000001</definedName>
    <definedName name="solver_pre" localSheetId="6" hidden="1">0.000001</definedName>
    <definedName name="solver_rbv" localSheetId="5" hidden="1">2</definedName>
    <definedName name="solver_rbv" localSheetId="9" hidden="1">1</definedName>
    <definedName name="solver_rbv" localSheetId="6" hidden="1">1</definedName>
    <definedName name="solver_rel1" localSheetId="5" hidden="1">1</definedName>
    <definedName name="solver_rel1" localSheetId="9" hidden="1">1</definedName>
    <definedName name="solver_rhs1" localSheetId="5" hidden="1">0.9999</definedName>
    <definedName name="solver_rhs1" localSheetId="9" hidden="1">0.9999</definedName>
    <definedName name="solver_rlx" localSheetId="5" hidden="1">2</definedName>
    <definedName name="solver_rlx" localSheetId="9" hidden="1">2</definedName>
    <definedName name="solver_rlx" localSheetId="6" hidden="1">2</definedName>
    <definedName name="solver_rsd" localSheetId="5" hidden="1">0</definedName>
    <definedName name="solver_rsd" localSheetId="9" hidden="1">0</definedName>
    <definedName name="solver_rsd" localSheetId="6" hidden="1">0</definedName>
    <definedName name="solver_scl" localSheetId="5" hidden="1">2</definedName>
    <definedName name="solver_scl" localSheetId="9" hidden="1">1</definedName>
    <definedName name="solver_scl" localSheetId="6" hidden="1">1</definedName>
    <definedName name="solver_sho" localSheetId="5" hidden="1">2</definedName>
    <definedName name="solver_sho" localSheetId="9" hidden="1">2</definedName>
    <definedName name="solver_sho" localSheetId="6" hidden="1">2</definedName>
    <definedName name="solver_ssz" localSheetId="5" hidden="1">100</definedName>
    <definedName name="solver_ssz" localSheetId="9" hidden="1">100</definedName>
    <definedName name="solver_ssz" localSheetId="6" hidden="1">100</definedName>
    <definedName name="solver_tim" localSheetId="5" hidden="1">2147483647</definedName>
    <definedName name="solver_tim" localSheetId="9" hidden="1">2147483647</definedName>
    <definedName name="solver_tim" localSheetId="6" hidden="1">2147483647</definedName>
    <definedName name="solver_tol" localSheetId="5" hidden="1">0.01</definedName>
    <definedName name="solver_tol" localSheetId="9" hidden="1">0.01</definedName>
    <definedName name="solver_tol" localSheetId="6" hidden="1">0.01</definedName>
    <definedName name="solver_typ" localSheetId="5" hidden="1">3</definedName>
    <definedName name="solver_typ" localSheetId="9" hidden="1">3</definedName>
    <definedName name="solver_typ" localSheetId="6" hidden="1">3</definedName>
    <definedName name="solver_val" localSheetId="5" hidden="1">0</definedName>
    <definedName name="solver_val" localSheetId="9" hidden="1">7</definedName>
    <definedName name="solver_val" localSheetId="6" hidden="1">7</definedName>
    <definedName name="solver_ver" localSheetId="5" hidden="1">3</definedName>
    <definedName name="solver_ver" localSheetId="9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2" l="1"/>
  <c r="L20" i="6"/>
  <c r="L17" i="6"/>
  <c r="L18" i="6"/>
  <c r="L16" i="6"/>
  <c r="U46" i="12"/>
  <c r="U45" i="12"/>
  <c r="U44" i="12"/>
  <c r="U43" i="12"/>
  <c r="AM45" i="12"/>
  <c r="AK45" i="12"/>
  <c r="AJ45" i="12"/>
  <c r="AM44" i="12"/>
  <c r="AK44" i="12"/>
  <c r="AJ44" i="12"/>
  <c r="AI44" i="12"/>
  <c r="AM43" i="12"/>
  <c r="AK43" i="12"/>
  <c r="AJ43" i="12"/>
  <c r="AL41" i="12"/>
  <c r="AA41" i="12"/>
  <c r="P41" i="12"/>
  <c r="AB45" i="12"/>
  <c r="AB44" i="12"/>
  <c r="AB43" i="12"/>
  <c r="O2" i="12"/>
  <c r="Q45" i="12"/>
  <c r="Q44" i="12"/>
  <c r="Q43" i="12"/>
  <c r="Z45" i="12"/>
  <c r="Y45" i="12"/>
  <c r="AC45" i="12" s="1"/>
  <c r="Z44" i="12"/>
  <c r="Y44" i="12"/>
  <c r="AC44" i="12" s="1"/>
  <c r="X44" i="12"/>
  <c r="Z43" i="12"/>
  <c r="Y43" i="12"/>
  <c r="X43" i="12"/>
  <c r="O45" i="12"/>
  <c r="N45" i="12"/>
  <c r="O44" i="12"/>
  <c r="N44" i="12"/>
  <c r="M44" i="12"/>
  <c r="O43" i="12"/>
  <c r="N43" i="12"/>
  <c r="M4" i="12"/>
  <c r="I41" i="12"/>
  <c r="B44" i="12"/>
  <c r="B43" i="12"/>
  <c r="B4" i="12"/>
  <c r="M43" i="12" s="1"/>
  <c r="B5" i="12"/>
  <c r="C5" i="12"/>
  <c r="D5" i="12"/>
  <c r="E5" i="12"/>
  <c r="F5" i="12"/>
  <c r="G5" i="12"/>
  <c r="H5" i="12"/>
  <c r="I5" i="12"/>
  <c r="J5" i="12"/>
  <c r="K5" i="12"/>
  <c r="B6" i="12"/>
  <c r="C6" i="12"/>
  <c r="D6" i="12"/>
  <c r="E6" i="12"/>
  <c r="F6" i="12"/>
  <c r="G6" i="12"/>
  <c r="H6" i="12"/>
  <c r="I6" i="12"/>
  <c r="J6" i="12"/>
  <c r="K6" i="12"/>
  <c r="B7" i="12"/>
  <c r="C7" i="12"/>
  <c r="D7" i="12"/>
  <c r="E7" i="12"/>
  <c r="F7" i="12"/>
  <c r="G7" i="12"/>
  <c r="H7" i="12"/>
  <c r="I7" i="12"/>
  <c r="J7" i="12"/>
  <c r="K7" i="12"/>
  <c r="B8" i="12"/>
  <c r="C8" i="12"/>
  <c r="D8" i="12"/>
  <c r="E8" i="12"/>
  <c r="F8" i="12"/>
  <c r="G8" i="12"/>
  <c r="H8" i="12"/>
  <c r="I8" i="12"/>
  <c r="J8" i="12"/>
  <c r="K8" i="12"/>
  <c r="B9" i="12"/>
  <c r="C9" i="12"/>
  <c r="D9" i="12"/>
  <c r="E9" i="12"/>
  <c r="F9" i="12"/>
  <c r="G9" i="12"/>
  <c r="H9" i="12"/>
  <c r="I9" i="12"/>
  <c r="J9" i="12"/>
  <c r="K9" i="12"/>
  <c r="B10" i="12"/>
  <c r="C10" i="12"/>
  <c r="D10" i="12"/>
  <c r="E10" i="12"/>
  <c r="F10" i="12"/>
  <c r="G10" i="12"/>
  <c r="H10" i="12"/>
  <c r="I10" i="12"/>
  <c r="J10" i="12"/>
  <c r="K10" i="12"/>
  <c r="B11" i="12"/>
  <c r="C11" i="12"/>
  <c r="D11" i="12"/>
  <c r="E11" i="12"/>
  <c r="F11" i="12"/>
  <c r="G11" i="12"/>
  <c r="H11" i="12"/>
  <c r="I11" i="12"/>
  <c r="J11" i="12"/>
  <c r="K11" i="12"/>
  <c r="B12" i="12"/>
  <c r="C12" i="12"/>
  <c r="D12" i="12"/>
  <c r="E12" i="12"/>
  <c r="F12" i="12"/>
  <c r="G12" i="12"/>
  <c r="H12" i="12"/>
  <c r="I12" i="12"/>
  <c r="J12" i="12"/>
  <c r="K12" i="12"/>
  <c r="B13" i="12"/>
  <c r="C13" i="12"/>
  <c r="D13" i="12"/>
  <c r="E13" i="12"/>
  <c r="F13" i="12"/>
  <c r="G13" i="12"/>
  <c r="H13" i="12"/>
  <c r="I13" i="12"/>
  <c r="J13" i="12"/>
  <c r="K13" i="12"/>
  <c r="B14" i="12"/>
  <c r="C14" i="12"/>
  <c r="D14" i="12"/>
  <c r="E14" i="12"/>
  <c r="F14" i="12"/>
  <c r="G14" i="12"/>
  <c r="H14" i="12"/>
  <c r="I14" i="12"/>
  <c r="J14" i="12"/>
  <c r="K14" i="12"/>
  <c r="B16" i="12"/>
  <c r="B17" i="12"/>
  <c r="C17" i="12"/>
  <c r="D17" i="12"/>
  <c r="E17" i="12"/>
  <c r="F17" i="12"/>
  <c r="G17" i="12"/>
  <c r="H17" i="12"/>
  <c r="I17" i="12"/>
  <c r="J17" i="12"/>
  <c r="K17" i="12"/>
  <c r="B18" i="12"/>
  <c r="C18" i="12"/>
  <c r="D18" i="12"/>
  <c r="E18" i="12"/>
  <c r="F18" i="12"/>
  <c r="G18" i="12"/>
  <c r="H18" i="12"/>
  <c r="I18" i="12"/>
  <c r="J18" i="12"/>
  <c r="K18" i="12"/>
  <c r="B19" i="12"/>
  <c r="C19" i="12"/>
  <c r="D19" i="12"/>
  <c r="E19" i="12"/>
  <c r="F19" i="12"/>
  <c r="G19" i="12"/>
  <c r="H19" i="12"/>
  <c r="I19" i="12"/>
  <c r="J19" i="12"/>
  <c r="K19" i="12"/>
  <c r="B20" i="12"/>
  <c r="C20" i="12"/>
  <c r="D20" i="12"/>
  <c r="E20" i="12"/>
  <c r="F20" i="12"/>
  <c r="G20" i="12"/>
  <c r="H20" i="12"/>
  <c r="I20" i="12"/>
  <c r="J20" i="12"/>
  <c r="K20" i="12"/>
  <c r="B21" i="12"/>
  <c r="C21" i="12"/>
  <c r="D21" i="12"/>
  <c r="E21" i="12"/>
  <c r="F21" i="12"/>
  <c r="G21" i="12"/>
  <c r="H21" i="12"/>
  <c r="I21" i="12"/>
  <c r="J21" i="12"/>
  <c r="K21" i="12"/>
  <c r="B22" i="12"/>
  <c r="C22" i="12"/>
  <c r="D22" i="12"/>
  <c r="E22" i="12"/>
  <c r="F22" i="12"/>
  <c r="G22" i="12"/>
  <c r="H22" i="12"/>
  <c r="I22" i="12"/>
  <c r="J22" i="12"/>
  <c r="K22" i="12"/>
  <c r="B23" i="12"/>
  <c r="C23" i="12"/>
  <c r="D23" i="12"/>
  <c r="E23" i="12"/>
  <c r="F23" i="12"/>
  <c r="G23" i="12"/>
  <c r="H23" i="12"/>
  <c r="I23" i="12"/>
  <c r="J23" i="12"/>
  <c r="K23" i="12"/>
  <c r="B24" i="12"/>
  <c r="C24" i="12"/>
  <c r="D24" i="12"/>
  <c r="E24" i="12"/>
  <c r="F24" i="12"/>
  <c r="G24" i="12"/>
  <c r="H24" i="12"/>
  <c r="I24" i="12"/>
  <c r="J24" i="12"/>
  <c r="K24" i="12"/>
  <c r="B25" i="12"/>
  <c r="C25" i="12"/>
  <c r="D25" i="12"/>
  <c r="E25" i="12"/>
  <c r="F25" i="12"/>
  <c r="G25" i="12"/>
  <c r="H25" i="12"/>
  <c r="I25" i="12"/>
  <c r="J25" i="12"/>
  <c r="K25" i="12"/>
  <c r="B26" i="12"/>
  <c r="C26" i="12"/>
  <c r="D26" i="12"/>
  <c r="E26" i="12"/>
  <c r="F26" i="12"/>
  <c r="G26" i="12"/>
  <c r="H26" i="12"/>
  <c r="I26" i="12"/>
  <c r="J26" i="12"/>
  <c r="K26" i="12"/>
  <c r="B28" i="12"/>
  <c r="X45" i="12" s="1"/>
  <c r="B29" i="12"/>
  <c r="C29" i="12"/>
  <c r="D29" i="12"/>
  <c r="E29" i="12"/>
  <c r="F29" i="12"/>
  <c r="G29" i="12"/>
  <c r="H29" i="12"/>
  <c r="I29" i="12"/>
  <c r="J29" i="12"/>
  <c r="K29" i="12"/>
  <c r="B30" i="12"/>
  <c r="C30" i="12"/>
  <c r="D30" i="12"/>
  <c r="E30" i="12"/>
  <c r="F30" i="12"/>
  <c r="G30" i="12"/>
  <c r="H30" i="12"/>
  <c r="I30" i="12"/>
  <c r="J30" i="12"/>
  <c r="K30" i="12"/>
  <c r="B31" i="12"/>
  <c r="C31" i="12"/>
  <c r="D31" i="12"/>
  <c r="E31" i="12"/>
  <c r="F31" i="12"/>
  <c r="G31" i="12"/>
  <c r="H31" i="12"/>
  <c r="I31" i="12"/>
  <c r="J31" i="12"/>
  <c r="K31" i="12"/>
  <c r="B32" i="12"/>
  <c r="C32" i="12"/>
  <c r="D32" i="12"/>
  <c r="E32" i="12"/>
  <c r="F32" i="12"/>
  <c r="G32" i="12"/>
  <c r="H32" i="12"/>
  <c r="I32" i="12"/>
  <c r="J32" i="12"/>
  <c r="K32" i="12"/>
  <c r="B33" i="12"/>
  <c r="C33" i="12"/>
  <c r="D33" i="12"/>
  <c r="E33" i="12"/>
  <c r="F33" i="12"/>
  <c r="G33" i="12"/>
  <c r="H33" i="12"/>
  <c r="I33" i="12"/>
  <c r="J33" i="12"/>
  <c r="K33" i="12"/>
  <c r="B34" i="12"/>
  <c r="C34" i="12"/>
  <c r="D34" i="12"/>
  <c r="E34" i="12"/>
  <c r="F34" i="12"/>
  <c r="G34" i="12"/>
  <c r="H34" i="12"/>
  <c r="I34" i="12"/>
  <c r="J34" i="12"/>
  <c r="K34" i="12"/>
  <c r="B35" i="12"/>
  <c r="C35" i="12"/>
  <c r="D35" i="12"/>
  <c r="E35" i="12"/>
  <c r="F35" i="12"/>
  <c r="G35" i="12"/>
  <c r="H35" i="12"/>
  <c r="I35" i="12"/>
  <c r="J35" i="12"/>
  <c r="K35" i="12"/>
  <c r="B36" i="12"/>
  <c r="C36" i="12"/>
  <c r="D36" i="12"/>
  <c r="E36" i="12"/>
  <c r="F36" i="12"/>
  <c r="G36" i="12"/>
  <c r="H36" i="12"/>
  <c r="I36" i="12"/>
  <c r="J36" i="12"/>
  <c r="K36" i="12"/>
  <c r="B37" i="12"/>
  <c r="C37" i="12"/>
  <c r="D37" i="12"/>
  <c r="E37" i="12"/>
  <c r="F37" i="12"/>
  <c r="G37" i="12"/>
  <c r="H37" i="12"/>
  <c r="I37" i="12"/>
  <c r="J37" i="12"/>
  <c r="K37" i="12"/>
  <c r="B38" i="12"/>
  <c r="C38" i="12"/>
  <c r="D38" i="12"/>
  <c r="E38" i="12"/>
  <c r="F38" i="12"/>
  <c r="G38" i="12"/>
  <c r="H38" i="12"/>
  <c r="I38" i="12"/>
  <c r="J38" i="12"/>
  <c r="K38" i="12"/>
  <c r="N19" i="11"/>
  <c r="N17" i="11"/>
  <c r="P21" i="11"/>
  <c r="O21" i="11"/>
  <c r="O19" i="11"/>
  <c r="O17" i="11"/>
  <c r="P15" i="11"/>
  <c r="O15" i="11"/>
  <c r="N15" i="11"/>
  <c r="M15" i="11"/>
  <c r="F30" i="11"/>
  <c r="N21" i="11" s="1"/>
  <c r="E30" i="11"/>
  <c r="D30" i="11"/>
  <c r="G30" i="11" s="1"/>
  <c r="N20" i="11" s="1"/>
  <c r="G29" i="11"/>
  <c r="H29" i="11" s="1"/>
  <c r="I29" i="11" s="1"/>
  <c r="G28" i="11"/>
  <c r="H28" i="11" s="1"/>
  <c r="I28" i="11" s="1"/>
  <c r="F18" i="11"/>
  <c r="E18" i="11"/>
  <c r="D18" i="11"/>
  <c r="G18" i="11" s="1"/>
  <c r="P20" i="11" s="1"/>
  <c r="F17" i="11"/>
  <c r="P19" i="11" s="1"/>
  <c r="E17" i="11"/>
  <c r="D17" i="11"/>
  <c r="G17" i="11" s="1"/>
  <c r="P18" i="11" s="1"/>
  <c r="F16" i="11"/>
  <c r="P17" i="11" s="1"/>
  <c r="E16" i="11"/>
  <c r="D16" i="11"/>
  <c r="G16" i="11" s="1"/>
  <c r="G12" i="11"/>
  <c r="O20" i="11" s="1"/>
  <c r="G11" i="11"/>
  <c r="H11" i="11" s="1"/>
  <c r="I11" i="11" s="1"/>
  <c r="G10" i="11"/>
  <c r="H10" i="11" s="1"/>
  <c r="I10" i="11" s="1"/>
  <c r="F6" i="11"/>
  <c r="M21" i="11" s="1"/>
  <c r="E6" i="11"/>
  <c r="D6" i="11"/>
  <c r="G6" i="11" s="1"/>
  <c r="M20" i="11" s="1"/>
  <c r="F5" i="11"/>
  <c r="M19" i="11" s="1"/>
  <c r="E5" i="11"/>
  <c r="D5" i="11"/>
  <c r="G5" i="11" s="1"/>
  <c r="M18" i="11" s="1"/>
  <c r="F4" i="11"/>
  <c r="M17" i="11" s="1"/>
  <c r="E4" i="11"/>
  <c r="D4" i="11"/>
  <c r="G4" i="11" s="1"/>
  <c r="M16" i="11" s="1"/>
  <c r="N5" i="6"/>
  <c r="O5" i="6" s="1"/>
  <c r="N4" i="6"/>
  <c r="O4" i="6" s="1"/>
  <c r="N3" i="6"/>
  <c r="O3" i="6" s="1"/>
  <c r="N2" i="6"/>
  <c r="M5" i="6"/>
  <c r="M4" i="6"/>
  <c r="M3" i="6"/>
  <c r="M2" i="6"/>
  <c r="D29" i="6"/>
  <c r="D28" i="6"/>
  <c r="E28" i="6"/>
  <c r="G28" i="6"/>
  <c r="H28" i="6"/>
  <c r="I28" i="6" s="1"/>
  <c r="J28" i="6" s="1"/>
  <c r="K28" i="6"/>
  <c r="E29" i="6"/>
  <c r="G29" i="6"/>
  <c r="H29" i="6" s="1"/>
  <c r="I29" i="6" s="1"/>
  <c r="J29" i="6" s="1"/>
  <c r="K29" i="6"/>
  <c r="D30" i="6"/>
  <c r="E30" i="6"/>
  <c r="G30" i="6"/>
  <c r="K30" i="6"/>
  <c r="D16" i="6"/>
  <c r="H16" i="6" s="1"/>
  <c r="I16" i="6" s="1"/>
  <c r="E16" i="6"/>
  <c r="G16" i="6"/>
  <c r="K16" i="6"/>
  <c r="G17" i="6"/>
  <c r="H17" i="6" s="1"/>
  <c r="I17" i="6" s="1"/>
  <c r="K17" i="6"/>
  <c r="G18" i="6"/>
  <c r="H18" i="6" s="1"/>
  <c r="I18" i="6" s="1"/>
  <c r="J18" i="6" s="1"/>
  <c r="K18" i="6"/>
  <c r="G10" i="6"/>
  <c r="H10" i="6"/>
  <c r="I10" i="6"/>
  <c r="J10" i="6"/>
  <c r="K10" i="6"/>
  <c r="G11" i="6"/>
  <c r="H11" i="6"/>
  <c r="I11" i="6"/>
  <c r="J11" i="6" s="1"/>
  <c r="K11" i="6"/>
  <c r="G12" i="6"/>
  <c r="H12" i="6"/>
  <c r="I12" i="6" s="1"/>
  <c r="K12" i="6"/>
  <c r="F26" i="6"/>
  <c r="G22" i="6"/>
  <c r="H22" i="6" s="1"/>
  <c r="I22" i="6" s="1"/>
  <c r="K24" i="6"/>
  <c r="K23" i="6"/>
  <c r="K22" i="6"/>
  <c r="F20" i="6"/>
  <c r="G24" i="6"/>
  <c r="H24" i="6" s="1"/>
  <c r="I24" i="6" s="1"/>
  <c r="G23" i="6"/>
  <c r="H23" i="6" s="1"/>
  <c r="I23" i="6" s="1"/>
  <c r="K5" i="6"/>
  <c r="K6" i="6"/>
  <c r="K4" i="6"/>
  <c r="F14" i="6"/>
  <c r="F8" i="6"/>
  <c r="G6" i="6"/>
  <c r="H6" i="6" s="1"/>
  <c r="I6" i="6" s="1"/>
  <c r="G5" i="6"/>
  <c r="H5" i="6" s="1"/>
  <c r="I5" i="6" s="1"/>
  <c r="G4" i="6"/>
  <c r="H4" i="6" s="1"/>
  <c r="I4" i="6" s="1"/>
  <c r="I172" i="1"/>
  <c r="I173" i="1"/>
  <c r="I174" i="1"/>
  <c r="I175" i="1"/>
  <c r="I176" i="1"/>
  <c r="I177" i="1"/>
  <c r="I178" i="1"/>
  <c r="I179" i="1"/>
  <c r="I180" i="1"/>
  <c r="I171" i="1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M4" i="5"/>
  <c r="M5" i="5" s="1"/>
  <c r="E4" i="5"/>
  <c r="E5" i="5" s="1"/>
  <c r="F4" i="5"/>
  <c r="F5" i="5" s="1"/>
  <c r="G4" i="5"/>
  <c r="G5" i="5" s="1"/>
  <c r="H4" i="5"/>
  <c r="H5" i="5" s="1"/>
  <c r="I4" i="5"/>
  <c r="I5" i="5" s="1"/>
  <c r="J4" i="5"/>
  <c r="J5" i="5" s="1"/>
  <c r="K4" i="5"/>
  <c r="K5" i="5" s="1"/>
  <c r="L4" i="5"/>
  <c r="L5" i="5" s="1"/>
  <c r="D4" i="5"/>
  <c r="D7" i="5" s="1"/>
  <c r="D9" i="4"/>
  <c r="E9" i="4"/>
  <c r="F9" i="4"/>
  <c r="G9" i="4"/>
  <c r="H9" i="4"/>
  <c r="I9" i="4"/>
  <c r="J9" i="4"/>
  <c r="K9" i="4"/>
  <c r="C9" i="4"/>
  <c r="K72" i="1"/>
  <c r="K71" i="1"/>
  <c r="K70" i="1"/>
  <c r="K69" i="1"/>
  <c r="K68" i="1"/>
  <c r="K67" i="1"/>
  <c r="K66" i="1"/>
  <c r="K65" i="1"/>
  <c r="K64" i="1"/>
  <c r="K63" i="1"/>
  <c r="K60" i="1"/>
  <c r="K59" i="1"/>
  <c r="K58" i="1"/>
  <c r="K57" i="1"/>
  <c r="K56" i="1"/>
  <c r="K55" i="1"/>
  <c r="K54" i="1"/>
  <c r="K53" i="1"/>
  <c r="K52" i="1"/>
  <c r="K51" i="1"/>
  <c r="K40" i="1"/>
  <c r="K41" i="1"/>
  <c r="K42" i="1"/>
  <c r="K43" i="1"/>
  <c r="K44" i="1"/>
  <c r="K45" i="1"/>
  <c r="K46" i="1"/>
  <c r="K47" i="1"/>
  <c r="K48" i="1"/>
  <c r="K39" i="1"/>
  <c r="K46" i="3"/>
  <c r="K47" i="3"/>
  <c r="K48" i="3"/>
  <c r="K49" i="3"/>
  <c r="K50" i="3"/>
  <c r="K29" i="3"/>
  <c r="K30" i="3"/>
  <c r="K31" i="3"/>
  <c r="K32" i="3"/>
  <c r="K33" i="3"/>
  <c r="K12" i="3"/>
  <c r="K13" i="3"/>
  <c r="K14" i="3"/>
  <c r="K15" i="3"/>
  <c r="K16" i="3"/>
  <c r="K45" i="3"/>
  <c r="K44" i="3"/>
  <c r="K43" i="3"/>
  <c r="K42" i="3"/>
  <c r="K41" i="3"/>
  <c r="K40" i="3"/>
  <c r="K39" i="3"/>
  <c r="K38" i="3"/>
  <c r="K37" i="3"/>
  <c r="K36" i="3"/>
  <c r="K28" i="3"/>
  <c r="K27" i="3"/>
  <c r="K26" i="3"/>
  <c r="K25" i="3"/>
  <c r="K24" i="3"/>
  <c r="K23" i="3"/>
  <c r="K22" i="3"/>
  <c r="K21" i="3"/>
  <c r="K20" i="3"/>
  <c r="K19" i="3"/>
  <c r="K11" i="3"/>
  <c r="K10" i="3"/>
  <c r="K9" i="3"/>
  <c r="K8" i="3"/>
  <c r="K7" i="3"/>
  <c r="K6" i="3"/>
  <c r="K5" i="3"/>
  <c r="K4" i="3"/>
  <c r="K3" i="3"/>
  <c r="K2" i="3"/>
  <c r="K36" i="1"/>
  <c r="K35" i="1"/>
  <c r="K34" i="1"/>
  <c r="K33" i="1"/>
  <c r="K32" i="1"/>
  <c r="K31" i="1"/>
  <c r="K30" i="1"/>
  <c r="K29" i="1"/>
  <c r="K28" i="1"/>
  <c r="K27" i="1"/>
  <c r="K24" i="1"/>
  <c r="K23" i="1"/>
  <c r="K22" i="1"/>
  <c r="K21" i="1"/>
  <c r="K20" i="1"/>
  <c r="K19" i="1"/>
  <c r="K18" i="1"/>
  <c r="K17" i="1"/>
  <c r="K16" i="1"/>
  <c r="K15" i="1"/>
  <c r="K12" i="1"/>
  <c r="K11" i="1"/>
  <c r="K10" i="1"/>
  <c r="K9" i="1"/>
  <c r="K8" i="1"/>
  <c r="K7" i="1"/>
  <c r="K6" i="1"/>
  <c r="K5" i="1"/>
  <c r="K4" i="1"/>
  <c r="K3" i="1"/>
  <c r="M23" i="11" l="1"/>
  <c r="X4" i="12"/>
  <c r="AI43" i="12"/>
  <c r="AI45" i="12"/>
  <c r="M45" i="12"/>
  <c r="H30" i="6"/>
  <c r="M22" i="11"/>
  <c r="M24" i="11"/>
  <c r="B45" i="12"/>
  <c r="AN44" i="12"/>
  <c r="AO44" i="12" s="1"/>
  <c r="AN45" i="12"/>
  <c r="AP44" i="12"/>
  <c r="AO45" i="12"/>
  <c r="AP45" i="12" s="1"/>
  <c r="AN43" i="12"/>
  <c r="AO43" i="12" s="1"/>
  <c r="AC43" i="12"/>
  <c r="R45" i="12"/>
  <c r="S45" i="12" s="1"/>
  <c r="T45" i="12" s="1"/>
  <c r="R44" i="12"/>
  <c r="S44" i="12" s="1"/>
  <c r="T44" i="12" s="1"/>
  <c r="R43" i="12"/>
  <c r="S43" i="12" s="1"/>
  <c r="T43" i="12" s="1"/>
  <c r="AD44" i="12"/>
  <c r="AE44" i="12" s="1"/>
  <c r="AD43" i="12"/>
  <c r="AD45" i="12"/>
  <c r="AE45" i="12" s="1"/>
  <c r="H16" i="11"/>
  <c r="I16" i="11" s="1"/>
  <c r="O18" i="11"/>
  <c r="N16" i="11"/>
  <c r="H17" i="11"/>
  <c r="I17" i="11" s="1"/>
  <c r="N18" i="11"/>
  <c r="O16" i="11"/>
  <c r="P16" i="11"/>
  <c r="H6" i="11"/>
  <c r="I6" i="11" s="1"/>
  <c r="H5" i="11"/>
  <c r="I5" i="11" s="1"/>
  <c r="H4" i="11"/>
  <c r="I4" i="11" s="1"/>
  <c r="H30" i="11"/>
  <c r="I30" i="11" s="1"/>
  <c r="H18" i="11"/>
  <c r="I18" i="11" s="1"/>
  <c r="H12" i="11"/>
  <c r="I12" i="11" s="1"/>
  <c r="I30" i="6"/>
  <c r="J30" i="6" s="1"/>
  <c r="J16" i="6"/>
  <c r="J17" i="6"/>
  <c r="J12" i="6"/>
  <c r="J22" i="6"/>
  <c r="J23" i="6"/>
  <c r="J24" i="6"/>
  <c r="J5" i="6"/>
  <c r="J6" i="6"/>
  <c r="J4" i="6"/>
  <c r="I20" i="6"/>
  <c r="I8" i="6"/>
  <c r="I2" i="6"/>
  <c r="D5" i="5"/>
  <c r="E6" i="5" s="1"/>
  <c r="D8" i="5"/>
  <c r="O23" i="11" l="1"/>
  <c r="O24" i="11"/>
  <c r="O22" i="11"/>
  <c r="P24" i="11"/>
  <c r="P23" i="11" s="1"/>
  <c r="P22" i="11"/>
  <c r="N24" i="11"/>
  <c r="N23" i="11" s="1"/>
  <c r="N22" i="11"/>
  <c r="AO41" i="12"/>
  <c r="AP43" i="12"/>
  <c r="AP41" i="12" s="1"/>
  <c r="AE43" i="12"/>
  <c r="AE41" i="12" s="1"/>
  <c r="AD41" i="12"/>
  <c r="S41" i="12"/>
  <c r="T41" i="12"/>
  <c r="J8" i="6"/>
  <c r="J26" i="6"/>
  <c r="I26" i="6"/>
  <c r="J2" i="6"/>
  <c r="J20" i="6"/>
  <c r="I14" i="6"/>
  <c r="J14" i="6"/>
  <c r="F6" i="5"/>
  <c r="E8" i="5"/>
  <c r="E7" i="5"/>
  <c r="F7" i="5" l="1"/>
  <c r="F8" i="5"/>
  <c r="G6" i="5"/>
  <c r="G7" i="5" l="1"/>
  <c r="G8" i="5"/>
  <c r="H6" i="5"/>
  <c r="H8" i="5" l="1"/>
  <c r="H7" i="5"/>
  <c r="I6" i="5"/>
  <c r="I8" i="5" l="1"/>
  <c r="I7" i="5"/>
  <c r="J6" i="5"/>
  <c r="J7" i="5" l="1"/>
  <c r="J8" i="5"/>
  <c r="K6" i="5"/>
  <c r="K7" i="5" l="1"/>
  <c r="K8" i="5"/>
  <c r="L6" i="5"/>
  <c r="L8" i="5" l="1"/>
  <c r="L7" i="5"/>
  <c r="M6" i="5"/>
  <c r="M8" i="5" l="1"/>
  <c r="N8" i="5" s="1"/>
  <c r="M7" i="5"/>
  <c r="N7" i="5" s="1"/>
  <c r="N9" i="5" l="1"/>
  <c r="P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Kai-Wen Tien</author>
  </authors>
  <commentList>
    <comment ref="J2" authorId="0" shapeId="0" xr:uid="{AA557944-F503-4FCD-B1EE-A09FD8132EF4}">
      <text>
        <r>
          <rPr>
            <b/>
            <sz val="9"/>
            <color indexed="81"/>
            <rFont val="Tahoma"/>
            <family val="2"/>
          </rPr>
          <t>Kai-Wen Tien:</t>
        </r>
        <r>
          <rPr>
            <sz val="9"/>
            <color indexed="81"/>
            <rFont val="Tahoma"/>
            <family val="2"/>
          </rPr>
          <t xml:space="preserve">
3 in machine
3 waiting cage
1 one the robot
total 7 parts in progress</t>
        </r>
      </text>
    </comment>
  </commentList>
</comments>
</file>

<file path=xl/sharedStrings.xml><?xml version="1.0" encoding="utf-8"?>
<sst xmlns="http://schemas.openxmlformats.org/spreadsheetml/2006/main" count="315" uniqueCount="129">
  <si>
    <t>m_T</t>
    <phoneticPr fontId="1" type="noConversion"/>
  </si>
  <si>
    <t>c2_T</t>
    <phoneticPr fontId="1" type="noConversion"/>
  </si>
  <si>
    <t>m_W</t>
    <phoneticPr fontId="1" type="noConversion"/>
  </si>
  <si>
    <t>c2_W</t>
    <phoneticPr fontId="1" type="noConversion"/>
  </si>
  <si>
    <t>pm</t>
    <phoneticPr fontId="1" type="noConversion"/>
  </si>
  <si>
    <t>A</t>
    <phoneticPr fontId="1" type="noConversion"/>
  </si>
  <si>
    <t>t_e</t>
    <phoneticPr fontId="1" type="noConversion"/>
  </si>
  <si>
    <t>c2_e</t>
    <phoneticPr fontId="1" type="noConversion"/>
  </si>
  <si>
    <t>m_R</t>
    <phoneticPr fontId="1" type="noConversion"/>
  </si>
  <si>
    <t>Heller1</t>
    <phoneticPr fontId="1" type="noConversion"/>
  </si>
  <si>
    <t>Heller2</t>
    <phoneticPr fontId="1" type="noConversion"/>
  </si>
  <si>
    <t>Heller3</t>
    <phoneticPr fontId="1" type="noConversion"/>
  </si>
  <si>
    <t>c_e</t>
    <phoneticPr fontId="1" type="noConversion"/>
  </si>
  <si>
    <t>b1</t>
    <phoneticPr fontId="1" type="noConversion"/>
  </si>
  <si>
    <t>b2</t>
    <phoneticPr fontId="1" type="noConversion"/>
  </si>
  <si>
    <t>b3</t>
  </si>
  <si>
    <t>b3</t>
    <phoneticPr fontId="1" type="noConversion"/>
  </si>
  <si>
    <t>b4</t>
  </si>
  <si>
    <t>b5</t>
  </si>
  <si>
    <t>b6</t>
  </si>
  <si>
    <t>HI</t>
    <phoneticPr fontId="1" type="noConversion"/>
  </si>
  <si>
    <t>Note</t>
    <phoneticPr fontId="1" type="noConversion"/>
  </si>
  <si>
    <t>increase failure rate</t>
    <phoneticPr fontId="1" type="noConversion"/>
  </si>
  <si>
    <t>tube-shaped (middle)</t>
    <phoneticPr fontId="1" type="noConversion"/>
  </si>
  <si>
    <t>flat/constant failure rate</t>
    <phoneticPr fontId="1" type="noConversion"/>
  </si>
  <si>
    <t>tube-shaped (forward)</t>
    <phoneticPr fontId="1" type="noConversion"/>
  </si>
  <si>
    <t>tube-shaped (backward)</t>
    <phoneticPr fontId="1" type="noConversion"/>
  </si>
  <si>
    <t>randome</t>
    <phoneticPr fontId="1" type="noConversion"/>
  </si>
  <si>
    <t>b7</t>
    <phoneticPr fontId="1" type="noConversion"/>
  </si>
  <si>
    <t>tube-shaped (middle) 1/2 failure rate</t>
    <phoneticPr fontId="1" type="noConversion"/>
  </si>
  <si>
    <t>b4</t>
    <phoneticPr fontId="1" type="noConversion"/>
  </si>
  <si>
    <t>b5</t>
    <phoneticPr fontId="1" type="noConversion"/>
  </si>
  <si>
    <t>b6</t>
    <phoneticPr fontId="1" type="noConversion"/>
  </si>
  <si>
    <t>delta</t>
    <phoneticPr fontId="1" type="noConversion"/>
  </si>
  <si>
    <t>a</t>
    <phoneticPr fontId="1" type="noConversion"/>
  </si>
  <si>
    <t>L</t>
    <phoneticPr fontId="1" type="noConversion"/>
  </si>
  <si>
    <t>E(x)</t>
    <phoneticPr fontId="1" type="noConversion"/>
  </si>
  <si>
    <t>E(x^2)</t>
    <phoneticPr fontId="1" type="noConversion"/>
  </si>
  <si>
    <t>CV2</t>
    <phoneticPr fontId="1" type="noConversion"/>
  </si>
  <si>
    <t>b_delta</t>
    <phoneticPr fontId="1" type="noConversion"/>
  </si>
  <si>
    <t>target</t>
    <phoneticPr fontId="1" type="noConversion"/>
  </si>
  <si>
    <t>error</t>
    <phoneticPr fontId="1" type="noConversion"/>
  </si>
  <si>
    <t>b_base</t>
    <phoneticPr fontId="1" type="noConversion"/>
  </si>
  <si>
    <t>b_delta</t>
  </si>
  <si>
    <t>b_2</t>
    <phoneticPr fontId="1" type="noConversion"/>
  </si>
  <si>
    <t>b_4</t>
    <phoneticPr fontId="1" type="noConversion"/>
  </si>
  <si>
    <t>b_3</t>
    <phoneticPr fontId="1" type="noConversion"/>
  </si>
  <si>
    <t>CV2=.7</t>
    <phoneticPr fontId="1" type="noConversion"/>
  </si>
  <si>
    <t>b8</t>
    <phoneticPr fontId="1" type="noConversion"/>
  </si>
  <si>
    <t>b9</t>
    <phoneticPr fontId="1" type="noConversion"/>
  </si>
  <si>
    <t>b10</t>
    <phoneticPr fontId="1" type="noConversion"/>
  </si>
  <si>
    <t>b11</t>
    <phoneticPr fontId="1" type="noConversion"/>
  </si>
  <si>
    <t>b2 reshape CV2=.7</t>
    <phoneticPr fontId="1" type="noConversion"/>
  </si>
  <si>
    <t>b3 reshape CV2=.7</t>
    <phoneticPr fontId="1" type="noConversion"/>
  </si>
  <si>
    <t>b4 reshape CV2=.7</t>
    <phoneticPr fontId="1" type="noConversion"/>
  </si>
  <si>
    <t>increase failure rate CV2=.7</t>
    <phoneticPr fontId="1" type="noConversion"/>
  </si>
  <si>
    <t>B8</t>
    <phoneticPr fontId="1" type="noConversion"/>
  </si>
  <si>
    <t>B9</t>
    <phoneticPr fontId="1" type="noConversion"/>
  </si>
  <si>
    <t>B10</t>
    <phoneticPr fontId="1" type="noConversion"/>
  </si>
  <si>
    <t>B11</t>
    <phoneticPr fontId="1" type="noConversion"/>
  </si>
  <si>
    <t>CV2=.5</t>
    <phoneticPr fontId="1" type="noConversion"/>
  </si>
  <si>
    <t>b_11</t>
    <phoneticPr fontId="1" type="noConversion"/>
  </si>
  <si>
    <t>b_11*</t>
    <phoneticPr fontId="1" type="noConversion"/>
  </si>
  <si>
    <t>b2 reshape CV2=.5</t>
    <phoneticPr fontId="1" type="noConversion"/>
  </si>
  <si>
    <t>b3 reshape CV2=.5</t>
    <phoneticPr fontId="1" type="noConversion"/>
  </si>
  <si>
    <t>b4 reshape CV2=.5</t>
    <phoneticPr fontId="1" type="noConversion"/>
  </si>
  <si>
    <t>increase failure rate CV2=.5</t>
    <phoneticPr fontId="1" type="noConversion"/>
  </si>
  <si>
    <t>b12</t>
    <phoneticPr fontId="1" type="noConversion"/>
  </si>
  <si>
    <t>b13</t>
    <phoneticPr fontId="1" type="noConversion"/>
  </si>
  <si>
    <t>b14</t>
    <phoneticPr fontId="1" type="noConversion"/>
  </si>
  <si>
    <t>b15</t>
    <phoneticPr fontId="1" type="noConversion"/>
  </si>
  <si>
    <t>B13</t>
    <phoneticPr fontId="1" type="noConversion"/>
  </si>
  <si>
    <t>B14</t>
    <phoneticPr fontId="1" type="noConversion"/>
  </si>
  <si>
    <t>B15</t>
    <phoneticPr fontId="1" type="noConversion"/>
  </si>
  <si>
    <t>B12</t>
    <phoneticPr fontId="1" type="noConversion"/>
  </si>
  <si>
    <t>Te</t>
    <phoneticPr fontId="1" type="noConversion"/>
  </si>
  <si>
    <t>CV2e</t>
    <phoneticPr fontId="1" type="noConversion"/>
  </si>
  <si>
    <t>U</t>
    <phoneticPr fontId="1" type="noConversion"/>
  </si>
  <si>
    <t>CV2a</t>
    <phoneticPr fontId="1" type="noConversion"/>
  </si>
  <si>
    <t>ra</t>
    <phoneticPr fontId="1" type="noConversion"/>
  </si>
  <si>
    <t>CTMG1</t>
    <phoneticPr fontId="1" type="noConversion"/>
  </si>
  <si>
    <t>Freq_MT</t>
    <phoneticPr fontId="1" type="noConversion"/>
  </si>
  <si>
    <t>Freq_MT(days)</t>
    <phoneticPr fontId="1" type="noConversion"/>
  </si>
  <si>
    <t>WIP</t>
    <phoneticPr fontId="1" type="noConversion"/>
  </si>
  <si>
    <t>PM - 2 weeks (offline)</t>
    <phoneticPr fontId="1" type="noConversion"/>
  </si>
  <si>
    <t>m_T</t>
  </si>
  <si>
    <t>c2_T</t>
  </si>
  <si>
    <t>m_W</t>
  </si>
  <si>
    <t>c2_W</t>
  </si>
  <si>
    <t>pm</t>
  </si>
  <si>
    <t>A</t>
  </si>
  <si>
    <t>t_e</t>
  </si>
  <si>
    <t>c2_e</t>
  </si>
  <si>
    <t>m_R</t>
  </si>
  <si>
    <t>c_e</t>
  </si>
  <si>
    <t>CNC#1</t>
    <phoneticPr fontId="1" type="noConversion"/>
  </si>
  <si>
    <t>CNC#2</t>
    <phoneticPr fontId="1" type="noConversion"/>
  </si>
  <si>
    <t>CNC#3</t>
    <phoneticPr fontId="1" type="noConversion"/>
  </si>
  <si>
    <t>(A) Run To Failure</t>
    <phoneticPr fontId="1" type="noConversion"/>
  </si>
  <si>
    <t>(C) CBM: Threshold= 5</t>
    <phoneticPr fontId="1" type="noConversion"/>
  </si>
  <si>
    <t>(D) CBM - Best Threshold</t>
    <phoneticPr fontId="1" type="noConversion"/>
  </si>
  <si>
    <t>(B) TBM: Interval = 15 days</t>
    <phoneticPr fontId="1" type="noConversion"/>
  </si>
  <si>
    <t>Freq</t>
    <phoneticPr fontId="1" type="noConversion"/>
  </si>
  <si>
    <t>Freq_p</t>
    <phoneticPr fontId="1" type="noConversion"/>
  </si>
  <si>
    <t>Freq_c</t>
    <phoneticPr fontId="1" type="noConversion"/>
  </si>
  <si>
    <t>CNC#2</t>
  </si>
  <si>
    <t>CNC#3</t>
  </si>
  <si>
    <t>(D) CBM: Best Threshold</t>
    <phoneticPr fontId="1" type="noConversion"/>
  </si>
  <si>
    <t>Summary</t>
    <phoneticPr fontId="1" type="noConversion"/>
  </si>
  <si>
    <t>PM Freq.</t>
    <phoneticPr fontId="1" type="noConversion"/>
  </si>
  <si>
    <t>CM Freq.</t>
    <phoneticPr fontId="1" type="noConversion"/>
  </si>
  <si>
    <t>Percent. Of CM</t>
    <phoneticPr fontId="1" type="noConversion"/>
  </si>
  <si>
    <t>* Percent of CM: the frequency of CM of Miant. Freq.</t>
    <phoneticPr fontId="1" type="noConversion"/>
  </si>
  <si>
    <t>* Frequency: average maintenance times per year regardless of maintenanc types</t>
    <phoneticPr fontId="1" type="noConversion"/>
  </si>
  <si>
    <t>Frequency</t>
  </si>
  <si>
    <t>Te</t>
  </si>
  <si>
    <t>CV2e</t>
  </si>
  <si>
    <t>CV2a</t>
  </si>
  <si>
    <t>ra</t>
  </si>
  <si>
    <t>U</t>
  </si>
  <si>
    <t>CTMG1</t>
  </si>
  <si>
    <t>WIP</t>
  </si>
  <si>
    <t>improve</t>
    <phoneticPr fontId="1" type="noConversion"/>
  </si>
  <si>
    <t>R</t>
    <phoneticPr fontId="1" type="noConversion"/>
  </si>
  <si>
    <t>COVR</t>
    <phoneticPr fontId="1" type="noConversion"/>
  </si>
  <si>
    <t>COVR = 0</t>
    <phoneticPr fontId="1" type="noConversion"/>
  </si>
  <si>
    <t>(F) 20% reduction</t>
  </si>
  <si>
    <t>(D) No reduction</t>
  </si>
  <si>
    <t>(E) 10%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</si>
</sst>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_);[Red]\(0.000\)"/>
    <numFmt numFmtId="165" formatCode="0.00_);[Red]\(0.00\)"/>
    <numFmt numFmtId="166" formatCode="0.0000_);[Red]\(0.0000\)"/>
    <numFmt numFmtId="167" formatCode="0.0000"/>
  </numFmts>
  <fonts count="13">
    <font>
      <sz val="11"/>
      <color theme="1"/>
      <name val="微軟正黑體"/>
      <family val="2"/>
      <charset val="136"/>
    </font>
    <font>
      <sz val="9"/>
      <name val="微軟正黑體"/>
      <family val="2"/>
      <charset val="136"/>
    </font>
    <font>
      <b/>
      <u/>
      <sz val="11"/>
      <color theme="1"/>
      <name val="微軟正黑體"/>
      <family val="2"/>
      <charset val="136"/>
    </font>
    <font>
      <b/>
      <sz val="11"/>
      <color rgb="FFFA7D00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1"/>
      <color rgb="FFFF0000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164" fontId="0" fillId="0" borderId="0" xfId="0" applyNumberFormat="1">
      <alignment vertical="center"/>
    </xf>
    <xf numFmtId="164" fontId="2" fillId="0" borderId="0" xfId="0" applyNumberFormat="1" applyFont="1">
      <alignment vertical="center"/>
    </xf>
    <xf numFmtId="165" fontId="0" fillId="0" borderId="0" xfId="0" applyNumberFormat="1">
      <alignment vertical="center"/>
    </xf>
    <xf numFmtId="0" fontId="0" fillId="0" borderId="2" xfId="0" applyBorder="1">
      <alignment vertical="center"/>
    </xf>
    <xf numFmtId="165" fontId="3" fillId="2" borderId="1" xfId="1" applyNumberFormat="1">
      <alignment vertical="center"/>
    </xf>
    <xf numFmtId="10" fontId="0" fillId="0" borderId="0" xfId="2" applyNumberFormat="1" applyFont="1">
      <alignment vertical="center"/>
    </xf>
    <xf numFmtId="0" fontId="5" fillId="0" borderId="0" xfId="0" applyFont="1">
      <alignment vertical="center"/>
    </xf>
    <xf numFmtId="165" fontId="5" fillId="0" borderId="0" xfId="0" applyNumberFormat="1" applyFont="1">
      <alignment vertical="center"/>
    </xf>
    <xf numFmtId="164" fontId="5" fillId="0" borderId="0" xfId="0" applyNumberFormat="1" applyFont="1">
      <alignment vertical="center"/>
    </xf>
    <xf numFmtId="164" fontId="6" fillId="0" borderId="0" xfId="0" applyNumberFormat="1" applyFont="1">
      <alignment vertical="center"/>
    </xf>
    <xf numFmtId="164" fontId="7" fillId="0" borderId="0" xfId="0" applyNumberFormat="1" applyFont="1">
      <alignment vertical="center"/>
    </xf>
    <xf numFmtId="164" fontId="8" fillId="0" borderId="0" xfId="0" applyNumberFormat="1" applyFont="1">
      <alignment vertical="center"/>
    </xf>
    <xf numFmtId="166" fontId="0" fillId="0" borderId="0" xfId="0" applyNumberFormat="1">
      <alignment vertical="center"/>
    </xf>
    <xf numFmtId="166" fontId="5" fillId="0" borderId="0" xfId="0" applyNumberFormat="1" applyFont="1">
      <alignment vertical="center"/>
    </xf>
    <xf numFmtId="0" fontId="0" fillId="0" borderId="3" xfId="0" applyBorder="1">
      <alignment vertical="center"/>
    </xf>
    <xf numFmtId="164" fontId="0" fillId="0" borderId="4" xfId="0" applyNumberFormat="1" applyBorder="1">
      <alignment vertical="center"/>
    </xf>
    <xf numFmtId="164" fontId="0" fillId="0" borderId="5" xfId="0" applyNumberFormat="1" applyBorder="1">
      <alignment vertical="center"/>
    </xf>
    <xf numFmtId="10" fontId="5" fillId="0" borderId="0" xfId="2" applyNumberFormat="1" applyFont="1">
      <alignment vertical="center"/>
    </xf>
    <xf numFmtId="166" fontId="0" fillId="0" borderId="2" xfId="0" applyNumberFormat="1" applyBorder="1">
      <alignment vertical="center"/>
    </xf>
    <xf numFmtId="0" fontId="11" fillId="0" borderId="0" xfId="0" applyFont="1">
      <alignment vertical="center"/>
    </xf>
    <xf numFmtId="167" fontId="0" fillId="0" borderId="0" xfId="0" applyNumberFormat="1">
      <alignment vertical="center"/>
    </xf>
    <xf numFmtId="166" fontId="0" fillId="0" borderId="0" xfId="2" applyNumberFormat="1" applyFont="1">
      <alignment vertical="center"/>
    </xf>
    <xf numFmtId="166" fontId="5" fillId="0" borderId="0" xfId="2" applyNumberFormat="1" applyFont="1">
      <alignment vertical="center"/>
    </xf>
    <xf numFmtId="0" fontId="5" fillId="0" borderId="3" xfId="0" applyFont="1" applyBorder="1">
      <alignment vertical="center"/>
    </xf>
    <xf numFmtId="164" fontId="5" fillId="0" borderId="4" xfId="0" applyNumberFormat="1" applyFont="1" applyBorder="1">
      <alignment vertical="center"/>
    </xf>
    <xf numFmtId="164" fontId="5" fillId="0" borderId="5" xfId="0" applyNumberFormat="1" applyFon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>
      <alignment vertical="center"/>
    </xf>
    <xf numFmtId="164" fontId="7" fillId="0" borderId="4" xfId="0" applyNumberFormat="1" applyFont="1" applyBorder="1">
      <alignment vertical="center"/>
    </xf>
    <xf numFmtId="0" fontId="0" fillId="0" borderId="5" xfId="0" applyBorder="1">
      <alignment vertical="center"/>
    </xf>
    <xf numFmtId="164" fontId="8" fillId="0" borderId="4" xfId="0" applyNumberFormat="1" applyFont="1" applyBorder="1">
      <alignment vertical="center"/>
    </xf>
    <xf numFmtId="164" fontId="12" fillId="3" borderId="0" xfId="0" applyNumberFormat="1" applyFont="1" applyFill="1">
      <alignment vertical="center"/>
    </xf>
  </cellXfs>
  <cellStyles count="3">
    <cellStyle name="Calculation" xfId="1" builtinId="22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53756678796864E-2"/>
          <c:y val="0.134934041610318"/>
          <c:w val="0.88009784117299472"/>
          <c:h val="0.71982008211240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'PM - online'!$A$1</c:f>
              <c:strCache>
                <c:ptCount val="1"/>
                <c:pt idx="0">
                  <c:v>CNC#1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 - online'!$A$2:$A$8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'PM - online'!$I$2:$I$16</c:f>
              <c:numCache>
                <c:formatCode>0.000_);[Red]\(0.000\)</c:formatCode>
                <c:ptCount val="15"/>
                <c:pt idx="0">
                  <c:v>1.9203871120289699</c:v>
                </c:pt>
                <c:pt idx="1">
                  <c:v>1.6426843140576</c:v>
                </c:pt>
                <c:pt idx="2">
                  <c:v>1.7185092945459</c:v>
                </c:pt>
                <c:pt idx="3">
                  <c:v>1.8546021644307</c:v>
                </c:pt>
                <c:pt idx="4">
                  <c:v>1.9461594976460901</c:v>
                </c:pt>
                <c:pt idx="5">
                  <c:v>1.98826050412452</c:v>
                </c:pt>
                <c:pt idx="6">
                  <c:v>2.0031771074629701</c:v>
                </c:pt>
                <c:pt idx="7">
                  <c:v>2.0075076708634501</c:v>
                </c:pt>
                <c:pt idx="8">
                  <c:v>2.0085834233839299</c:v>
                </c:pt>
                <c:pt idx="9">
                  <c:v>2.0088195598234302</c:v>
                </c:pt>
                <c:pt idx="10">
                  <c:v>2.0088664724365102</c:v>
                </c:pt>
                <c:pt idx="11">
                  <c:v>2.0088750595623401</c:v>
                </c:pt>
                <c:pt idx="12">
                  <c:v>2.0088765275223599</c:v>
                </c:pt>
                <c:pt idx="13">
                  <c:v>2.0088767643484999</c:v>
                </c:pt>
                <c:pt idx="14">
                  <c:v>2.0088768007040798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B-44D1-AD66-BE6200593C76}"/>
            </c:ext>
          </c:extLst>
        </c:ser>
        <c:ser>
          <c:idx val="1"/>
          <c:order val="1"/>
          <c:tx>
            <c:strRef>
              <c:f>'PM - online'!$A$19</c:f>
              <c:strCache>
                <c:ptCount val="1"/>
                <c:pt idx="0">
                  <c:v>CNC#2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 - online'!$A$20:$A$27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'PM - online'!$I$20:$I$34</c:f>
              <c:numCache>
                <c:formatCode>0.000_);[Red]\(0.000\)</c:formatCode>
                <c:ptCount val="15"/>
                <c:pt idx="0">
                  <c:v>1.87586298547497</c:v>
                </c:pt>
                <c:pt idx="1">
                  <c:v>1.68433739161054</c:v>
                </c:pt>
                <c:pt idx="2">
                  <c:v>1.7297328709686901</c:v>
                </c:pt>
                <c:pt idx="3">
                  <c:v>1.8509231672923001</c:v>
                </c:pt>
                <c:pt idx="4">
                  <c:v>1.94312768923616</c:v>
                </c:pt>
                <c:pt idx="5">
                  <c:v>1.98734069390587</c:v>
                </c:pt>
                <c:pt idx="6">
                  <c:v>2.0030469583743198</c:v>
                </c:pt>
                <c:pt idx="7">
                  <c:v>2.0075211566717099</c:v>
                </c:pt>
                <c:pt idx="8">
                  <c:v>2.0085977202973901</c:v>
                </c:pt>
                <c:pt idx="9">
                  <c:v>2.0088247584736001</c:v>
                </c:pt>
                <c:pt idx="10">
                  <c:v>2.00886785931442</c:v>
                </c:pt>
                <c:pt idx="11">
                  <c:v>2.0088753700737798</c:v>
                </c:pt>
                <c:pt idx="12">
                  <c:v>2.00887658914941</c:v>
                </c:pt>
                <c:pt idx="13">
                  <c:v>2.0088767755171602</c:v>
                </c:pt>
                <c:pt idx="14">
                  <c:v>2.0088768025871899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B-44D1-AD66-BE6200593C76}"/>
            </c:ext>
          </c:extLst>
        </c:ser>
        <c:ser>
          <c:idx val="2"/>
          <c:order val="2"/>
          <c:tx>
            <c:strRef>
              <c:f>'PM - online'!$A$37</c:f>
              <c:strCache>
                <c:ptCount val="1"/>
                <c:pt idx="0">
                  <c:v>CNC#3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'PM - online'!$A$38:$A$45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'PM - online'!$I$38:$I$52</c:f>
              <c:numCache>
                <c:formatCode>0.000_);[Red]\(0.000\)</c:formatCode>
                <c:ptCount val="15"/>
                <c:pt idx="0">
                  <c:v>1.75188596482556</c:v>
                </c:pt>
                <c:pt idx="1">
                  <c:v>1.6622540027110999</c:v>
                </c:pt>
                <c:pt idx="2">
                  <c:v>1.7755052372990801</c:v>
                </c:pt>
                <c:pt idx="3">
                  <c:v>1.8815206858879301</c:v>
                </c:pt>
                <c:pt idx="4">
                  <c:v>1.9491380668826299</c:v>
                </c:pt>
                <c:pt idx="5">
                  <c:v>1.9843734168737801</c:v>
                </c:pt>
                <c:pt idx="6">
                  <c:v>1.9999643604448101</c:v>
                </c:pt>
                <c:pt idx="7">
                  <c:v>2.0059589284236998</c:v>
                </c:pt>
                <c:pt idx="8">
                  <c:v>2.0080042370023801</c:v>
                </c:pt>
                <c:pt idx="9">
                  <c:v>2.0086353278880398</c:v>
                </c:pt>
                <c:pt idx="10">
                  <c:v>2.0088142722117701</c:v>
                </c:pt>
                <c:pt idx="11">
                  <c:v>2.0088615131584402</c:v>
                </c:pt>
                <c:pt idx="12">
                  <c:v>2.0088732477929798</c:v>
                </c:pt>
                <c:pt idx="13">
                  <c:v>2.0088760138356299</c:v>
                </c:pt>
                <c:pt idx="14">
                  <c:v>2.00887663682632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5B-44D1-AD66-BE620059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34000"/>
        <c:axId val="1921115600"/>
        <c:extLst/>
      </c:scatterChart>
      <c:valAx>
        <c:axId val="1921234000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Maintenance Inteval (weeks)</a:t>
                </a:r>
              </a:p>
            </c:rich>
          </c:tx>
          <c:layout>
            <c:manualLayout>
              <c:xMode val="edge"/>
              <c:yMode val="edge"/>
              <c:x val="0.39809070705139937"/>
              <c:y val="0.93549045448745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15600"/>
        <c:crosses val="autoZero"/>
        <c:crossBetween val="midCat"/>
        <c:majorUnit val="1"/>
      </c:valAx>
      <c:valAx>
        <c:axId val="1921115600"/>
        <c:scaling>
          <c:orientation val="minMax"/>
          <c:max val="3"/>
          <c:min val="1.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crossAx val="19212340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0097162045545"/>
          <c:y val="0.61551334055271056"/>
          <c:w val="0.16225283594235559"/>
          <c:h val="0.2369252794449645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Heller</a:t>
            </a:r>
            <a:r>
              <a:rPr lang="en-US" baseline="0"/>
              <a:t> Cell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6948079276337"/>
          <c:y val="0.134934041610318"/>
          <c:w val="0.82298216803673307"/>
          <c:h val="0.71982008211240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'PM - offline'!$A$121</c:f>
              <c:strCache>
                <c:ptCount val="1"/>
                <c:pt idx="0">
                  <c:v>B12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 - offline'!$A$122:$A$136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'PM - offline'!$I$122:$I$136</c:f>
              <c:numCache>
                <c:formatCode>0.000_);[Red]\(0.000\)</c:formatCode>
                <c:ptCount val="15"/>
                <c:pt idx="0">
                  <c:v>1.53566534715294</c:v>
                </c:pt>
                <c:pt idx="1">
                  <c:v>1.47573751140077</c:v>
                </c:pt>
                <c:pt idx="2">
                  <c:v>1.6399888912629601</c:v>
                </c:pt>
                <c:pt idx="3">
                  <c:v>1.8216773087396401</c:v>
                </c:pt>
                <c:pt idx="4">
                  <c:v>1.93436315448442</c:v>
                </c:pt>
                <c:pt idx="5">
                  <c:v>1.9846586083804401</c:v>
                </c:pt>
                <c:pt idx="6">
                  <c:v>2.0022266087493898</c:v>
                </c:pt>
                <c:pt idx="7">
                  <c:v>2.00728644807262</c:v>
                </c:pt>
                <c:pt idx="8">
                  <c:v>2.0085370841964201</c:v>
                </c:pt>
                <c:pt idx="9">
                  <c:v>2.0088106710977902</c:v>
                </c:pt>
                <c:pt idx="10">
                  <c:v>2.0088648890147098</c:v>
                </c:pt>
                <c:pt idx="11">
                  <c:v>2.00887479466622</c:v>
                </c:pt>
                <c:pt idx="12">
                  <c:v>2.0088764855310801</c:v>
                </c:pt>
                <c:pt idx="13">
                  <c:v>2.0088767579954698</c:v>
                </c:pt>
                <c:pt idx="14">
                  <c:v>2.00887679978129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7-4143-A7BD-F5959D6DD033}"/>
            </c:ext>
          </c:extLst>
        </c:ser>
        <c:ser>
          <c:idx val="1"/>
          <c:order val="1"/>
          <c:tx>
            <c:strRef>
              <c:f>'PM - offline'!$A$139</c:f>
              <c:strCache>
                <c:ptCount val="1"/>
                <c:pt idx="0">
                  <c:v>B13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 - offline'!$A$140:$A$154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'PM - offline'!$I$140:$I$154</c:f>
              <c:numCache>
                <c:formatCode>0.000_);[Red]\(0.000\)</c:formatCode>
                <c:ptCount val="15"/>
                <c:pt idx="0">
                  <c:v>1.4929066537812901</c:v>
                </c:pt>
                <c:pt idx="1">
                  <c:v>1.5234543735041499</c:v>
                </c:pt>
                <c:pt idx="2">
                  <c:v>1.6515105955058</c:v>
                </c:pt>
                <c:pt idx="3">
                  <c:v>1.8169800652331001</c:v>
                </c:pt>
                <c:pt idx="4">
                  <c:v>1.9308189734419201</c:v>
                </c:pt>
                <c:pt idx="5">
                  <c:v>1.98361182542854</c:v>
                </c:pt>
                <c:pt idx="6">
                  <c:v>2.0020848513186</c:v>
                </c:pt>
                <c:pt idx="7">
                  <c:v>2.0073044581394899</c:v>
                </c:pt>
                <c:pt idx="8">
                  <c:v>2.0085541072499198</c:v>
                </c:pt>
                <c:pt idx="9">
                  <c:v>2.0088167608057801</c:v>
                </c:pt>
                <c:pt idx="10">
                  <c:v>2.00886650222593</c:v>
                </c:pt>
                <c:pt idx="11">
                  <c:v>2.0088751543877099</c:v>
                </c:pt>
                <c:pt idx="12">
                  <c:v>2.0088765567323801</c:v>
                </c:pt>
                <c:pt idx="13">
                  <c:v>2.0088767708741702</c:v>
                </c:pt>
                <c:pt idx="14">
                  <c:v>2.0088768019495098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7-4143-A7BD-F5959D6DD033}"/>
            </c:ext>
          </c:extLst>
        </c:ser>
        <c:ser>
          <c:idx val="2"/>
          <c:order val="2"/>
          <c:tx>
            <c:strRef>
              <c:f>'PM - offline'!$A$157</c:f>
              <c:strCache>
                <c:ptCount val="1"/>
                <c:pt idx="0">
                  <c:v>B14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'PM - offline'!$A$158:$A$172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'PM - offline'!$I$158:$I$172</c:f>
              <c:numCache>
                <c:formatCode>0.000_);[Red]\(0.000\)</c:formatCode>
                <c:ptCount val="15"/>
                <c:pt idx="0">
                  <c:v>1.35589340085767</c:v>
                </c:pt>
                <c:pt idx="1">
                  <c:v>1.5042180749214999</c:v>
                </c:pt>
                <c:pt idx="2">
                  <c:v>1.7039484344354401</c:v>
                </c:pt>
                <c:pt idx="3">
                  <c:v>1.8498228108335999</c:v>
                </c:pt>
                <c:pt idx="4">
                  <c:v>1.9360551814834499</c:v>
                </c:pt>
                <c:pt idx="5">
                  <c:v>1.9794408447366101</c:v>
                </c:pt>
                <c:pt idx="6">
                  <c:v>1.9982718425850801</c:v>
                </c:pt>
                <c:pt idx="7">
                  <c:v>2.0054276205616399</c:v>
                </c:pt>
                <c:pt idx="8">
                  <c:v>2.0078502751580798</c:v>
                </c:pt>
                <c:pt idx="9">
                  <c:v>2.0085937426062199</c:v>
                </c:pt>
                <c:pt idx="10">
                  <c:v>2.0088037083630002</c:v>
                </c:pt>
                <c:pt idx="11">
                  <c:v>2.0088589695361101</c:v>
                </c:pt>
                <c:pt idx="12">
                  <c:v>2.00887266338919</c:v>
                </c:pt>
                <c:pt idx="13">
                  <c:v>2.0088758850003101</c:v>
                </c:pt>
                <c:pt idx="14">
                  <c:v>2.0088766094439601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7-4143-A7BD-F5959D6D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34000"/>
        <c:axId val="19211156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'PM - offline'!$A$103</c15:sqref>
                        </c15:formulaRef>
                      </c:ext>
                    </c:extLst>
                    <c:strCache>
                      <c:ptCount val="1"/>
                      <c:pt idx="0">
                        <c:v>B11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'PM - offline'!$A$104:$A$118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'PM - offline'!$I$104:$I$118</c15:sqref>
                        </c15:formulaRef>
                      </c:ext>
                    </c:extLst>
                    <c:numCache>
                      <c:formatCode>0.000_);[Red]\(0.000\)</c:formatCode>
                      <c:ptCount val="15"/>
                      <c:pt idx="0">
                        <c:v>1.6864536826851599</c:v>
                      </c:pt>
                      <c:pt idx="1">
                        <c:v>1.7741572275219299</c:v>
                      </c:pt>
                      <c:pt idx="2">
                        <c:v>1.84040489151195</c:v>
                      </c:pt>
                      <c:pt idx="3">
                        <c:v>1.8927817440745101</c:v>
                      </c:pt>
                      <c:pt idx="4">
                        <c:v>1.9341698207634599</c:v>
                      </c:pt>
                      <c:pt idx="5">
                        <c:v>1.96475044160182</c:v>
                      </c:pt>
                      <c:pt idx="6">
                        <c:v>1.98506952433343</c:v>
                      </c:pt>
                      <c:pt idx="7">
                        <c:v>1.9971057545774</c:v>
                      </c:pt>
                      <c:pt idx="8">
                        <c:v>2.0035045546935599</c:v>
                      </c:pt>
                      <c:pt idx="9">
                        <c:v>2.0065940968687701</c:v>
                      </c:pt>
                      <c:pt idx="10">
                        <c:v>2.0079661035371199</c:v>
                      </c:pt>
                      <c:pt idx="11">
                        <c:v>2.0085330189336599</c:v>
                      </c:pt>
                      <c:pt idx="12">
                        <c:v>2.0087531754468699</c:v>
                      </c:pt>
                      <c:pt idx="13">
                        <c:v>2.0088342067868399</c:v>
                      </c:pt>
                      <c:pt idx="14">
                        <c:v>2.0088626724587999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247-4143-A7BD-F5959D6DD033}"/>
                  </c:ext>
                </c:extLst>
              </c15:ser>
            </c15:filteredScatterSeries>
          </c:ext>
        </c:extLst>
      </c:scatterChart>
      <c:valAx>
        <c:axId val="1921234000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Maintenance</a:t>
                </a:r>
                <a:r>
                  <a:rPr lang="en-US" altLang="zh-TW" baseline="0"/>
                  <a:t> Inteval (weeks)</a:t>
                </a:r>
                <a:endParaRPr lang="en-US" altLang="zh-TW"/>
              </a:p>
            </c:rich>
          </c:tx>
          <c:layout>
            <c:manualLayout>
              <c:xMode val="edge"/>
              <c:yMode val="edge"/>
              <c:x val="0.39809070705139937"/>
              <c:y val="0.93549045448745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15600"/>
        <c:crosses val="autoZero"/>
        <c:crossBetween val="midCat"/>
        <c:majorUnit val="1"/>
      </c:valAx>
      <c:valAx>
        <c:axId val="192111560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CVe</a:t>
                </a:r>
                <a:r>
                  <a:rPr lang="en-US" altLang="zh-TW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3115001840902769E-2"/>
              <c:y val="0.45085276106991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340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0987409394983"/>
          <c:y val="0.56889318168504854"/>
          <c:w val="9.8652546306305391E-2"/>
          <c:h val="0.20895327964247226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6948079276337"/>
          <c:y val="0.134934041610318"/>
          <c:w val="0.82298216803673307"/>
          <c:h val="0.71982008211240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'PM - online'!$A$1</c:f>
              <c:strCache>
                <c:ptCount val="1"/>
                <c:pt idx="0">
                  <c:v>CNC#1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 - online'!$A$2:$A$8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'PM - online'!$I$2:$I$16</c:f>
              <c:numCache>
                <c:formatCode>0.000_);[Red]\(0.000\)</c:formatCode>
                <c:ptCount val="15"/>
                <c:pt idx="0">
                  <c:v>1.9203871120289699</c:v>
                </c:pt>
                <c:pt idx="1">
                  <c:v>1.6426843140576</c:v>
                </c:pt>
                <c:pt idx="2">
                  <c:v>1.7185092945459</c:v>
                </c:pt>
                <c:pt idx="3">
                  <c:v>1.8546021644307</c:v>
                </c:pt>
                <c:pt idx="4">
                  <c:v>1.9461594976460901</c:v>
                </c:pt>
                <c:pt idx="5">
                  <c:v>1.98826050412452</c:v>
                </c:pt>
                <c:pt idx="6">
                  <c:v>2.0031771074629701</c:v>
                </c:pt>
                <c:pt idx="7">
                  <c:v>2.0075076708634501</c:v>
                </c:pt>
                <c:pt idx="8">
                  <c:v>2.0085834233839299</c:v>
                </c:pt>
                <c:pt idx="9">
                  <c:v>2.0088195598234302</c:v>
                </c:pt>
                <c:pt idx="10">
                  <c:v>2.0088664724365102</c:v>
                </c:pt>
                <c:pt idx="11">
                  <c:v>2.0088750595623401</c:v>
                </c:pt>
                <c:pt idx="12">
                  <c:v>2.0088765275223599</c:v>
                </c:pt>
                <c:pt idx="13">
                  <c:v>2.0088767643484999</c:v>
                </c:pt>
                <c:pt idx="14">
                  <c:v>2.0088768007040798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1-489D-885D-0CBDEA587350}"/>
            </c:ext>
          </c:extLst>
        </c:ser>
        <c:ser>
          <c:idx val="1"/>
          <c:order val="1"/>
          <c:tx>
            <c:strRef>
              <c:f>'PM - online'!$A$19</c:f>
              <c:strCache>
                <c:ptCount val="1"/>
                <c:pt idx="0">
                  <c:v>CNC#2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 - online'!$A$20:$A$27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'PM - online'!$I$20:$I$34</c:f>
              <c:numCache>
                <c:formatCode>0.000_);[Red]\(0.000\)</c:formatCode>
                <c:ptCount val="15"/>
                <c:pt idx="0">
                  <c:v>1.87586298547497</c:v>
                </c:pt>
                <c:pt idx="1">
                  <c:v>1.68433739161054</c:v>
                </c:pt>
                <c:pt idx="2">
                  <c:v>1.7297328709686901</c:v>
                </c:pt>
                <c:pt idx="3">
                  <c:v>1.8509231672923001</c:v>
                </c:pt>
                <c:pt idx="4">
                  <c:v>1.94312768923616</c:v>
                </c:pt>
                <c:pt idx="5">
                  <c:v>1.98734069390587</c:v>
                </c:pt>
                <c:pt idx="6">
                  <c:v>2.0030469583743198</c:v>
                </c:pt>
                <c:pt idx="7">
                  <c:v>2.0075211566717099</c:v>
                </c:pt>
                <c:pt idx="8">
                  <c:v>2.0085977202973901</c:v>
                </c:pt>
                <c:pt idx="9">
                  <c:v>2.0088247584736001</c:v>
                </c:pt>
                <c:pt idx="10">
                  <c:v>2.00886785931442</c:v>
                </c:pt>
                <c:pt idx="11">
                  <c:v>2.0088753700737798</c:v>
                </c:pt>
                <c:pt idx="12">
                  <c:v>2.00887658914941</c:v>
                </c:pt>
                <c:pt idx="13">
                  <c:v>2.0088767755171602</c:v>
                </c:pt>
                <c:pt idx="14">
                  <c:v>2.0088768025871899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1-489D-885D-0CBDEA587350}"/>
            </c:ext>
          </c:extLst>
        </c:ser>
        <c:ser>
          <c:idx val="2"/>
          <c:order val="2"/>
          <c:tx>
            <c:strRef>
              <c:f>'PM - online'!$A$37</c:f>
              <c:strCache>
                <c:ptCount val="1"/>
                <c:pt idx="0">
                  <c:v>CNC#3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'PM - online'!$A$38:$A$45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'PM - online'!$I$38:$I$52</c:f>
              <c:numCache>
                <c:formatCode>0.000_);[Red]\(0.000\)</c:formatCode>
                <c:ptCount val="15"/>
                <c:pt idx="0">
                  <c:v>1.75188596482556</c:v>
                </c:pt>
                <c:pt idx="1">
                  <c:v>1.6622540027110999</c:v>
                </c:pt>
                <c:pt idx="2">
                  <c:v>1.7755052372990801</c:v>
                </c:pt>
                <c:pt idx="3">
                  <c:v>1.8815206858879301</c:v>
                </c:pt>
                <c:pt idx="4">
                  <c:v>1.9491380668826299</c:v>
                </c:pt>
                <c:pt idx="5">
                  <c:v>1.9843734168737801</c:v>
                </c:pt>
                <c:pt idx="6">
                  <c:v>1.9999643604448101</c:v>
                </c:pt>
                <c:pt idx="7">
                  <c:v>2.0059589284236998</c:v>
                </c:pt>
                <c:pt idx="8">
                  <c:v>2.0080042370023801</c:v>
                </c:pt>
                <c:pt idx="9">
                  <c:v>2.0086353278880398</c:v>
                </c:pt>
                <c:pt idx="10">
                  <c:v>2.0088142722117701</c:v>
                </c:pt>
                <c:pt idx="11">
                  <c:v>2.0088615131584402</c:v>
                </c:pt>
                <c:pt idx="12">
                  <c:v>2.0088732477929798</c:v>
                </c:pt>
                <c:pt idx="13">
                  <c:v>2.0088760138356299</c:v>
                </c:pt>
                <c:pt idx="14">
                  <c:v>2.00887663682632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B1-489D-885D-0CBDEA587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34000"/>
        <c:axId val="1921115600"/>
        <c:extLst/>
      </c:scatterChart>
      <c:valAx>
        <c:axId val="1921234000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Maintenance Inteval (weeks)</a:t>
                </a:r>
              </a:p>
            </c:rich>
          </c:tx>
          <c:layout>
            <c:manualLayout>
              <c:xMode val="edge"/>
              <c:yMode val="edge"/>
              <c:x val="0.39809070705139937"/>
              <c:y val="0.93549045448745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15600"/>
        <c:crosses val="autoZero"/>
        <c:crossBetween val="midCat"/>
        <c:majorUnit val="1"/>
      </c:valAx>
      <c:valAx>
        <c:axId val="1921115600"/>
        <c:scaling>
          <c:orientation val="minMax"/>
          <c:max val="3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CVe2</a:t>
                </a:r>
              </a:p>
            </c:rich>
          </c:tx>
          <c:layout>
            <c:manualLayout>
              <c:xMode val="edge"/>
              <c:yMode val="edge"/>
              <c:x val="1.3115001840902769E-2"/>
              <c:y val="0.45085276106991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340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0097162045545"/>
          <c:y val="0.61551334055271056"/>
          <c:w val="0.16225283594235559"/>
          <c:h val="0.2369252794449645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6948079276337"/>
          <c:y val="0.134934041610318"/>
          <c:w val="0.82298216803673307"/>
          <c:h val="0.71982008211240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'PM - online (day)'!$A$1</c:f>
              <c:strCache>
                <c:ptCount val="1"/>
                <c:pt idx="0">
                  <c:v>CNC#1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 - online (day)'!$A$2:$A$31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'PM - online (day)'!$I$2:$I$31</c:f>
              <c:numCache>
                <c:formatCode>0.000_);[Red]\(0.000\)</c:formatCode>
                <c:ptCount val="30"/>
                <c:pt idx="0">
                  <c:v>4.24686513457468</c:v>
                </c:pt>
                <c:pt idx="1">
                  <c:v>3.1024824718738202</c:v>
                </c:pt>
                <c:pt idx="2">
                  <c:v>2.6238269580476801</c:v>
                </c:pt>
                <c:pt idx="3">
                  <c:v>2.3478067830701801</c:v>
                </c:pt>
                <c:pt idx="4">
                  <c:v>2.1615795519950698</c:v>
                </c:pt>
                <c:pt idx="5">
                  <c:v>2.0249657927959399</c:v>
                </c:pt>
                <c:pt idx="6">
                  <c:v>1.9203871120289699</c:v>
                </c:pt>
                <c:pt idx="7">
                  <c:v>1.83898217421707</c:v>
                </c:pt>
                <c:pt idx="8">
                  <c:v>1.7757061374235701</c:v>
                </c:pt>
                <c:pt idx="9">
                  <c:v>1.72732635711438</c:v>
                </c:pt>
                <c:pt idx="10">
                  <c:v>1.6915254647811699</c:v>
                </c:pt>
                <c:pt idx="11">
                  <c:v>1.6664785203955901</c:v>
                </c:pt>
                <c:pt idx="12">
                  <c:v>1.6506481782320399</c:v>
                </c:pt>
                <c:pt idx="13">
                  <c:v>1.6426843140576</c:v>
                </c:pt>
                <c:pt idx="14">
                  <c:v>1.6413746720195199</c:v>
                </c:pt>
                <c:pt idx="15">
                  <c:v>1.6456205107006801</c:v>
                </c:pt>
                <c:pt idx="16">
                  <c:v>1.65442437214702</c:v>
                </c:pt>
                <c:pt idx="17">
                  <c:v>1.66688356437019</c:v>
                </c:pt>
                <c:pt idx="18">
                  <c:v>1.6821861601615999</c:v>
                </c:pt>
                <c:pt idx="19">
                  <c:v>1.6996079136397599</c:v>
                </c:pt>
                <c:pt idx="20">
                  <c:v>1.7185092945459</c:v>
                </c:pt>
                <c:pt idx="21">
                  <c:v>1.7383322462848301</c:v>
                </c:pt>
                <c:pt idx="22">
                  <c:v>1.7585964888338499</c:v>
                </c:pt>
                <c:pt idx="23">
                  <c:v>1.7788953093686899</c:v>
                </c:pt>
                <c:pt idx="24">
                  <c:v>1.7988908573817599</c:v>
                </c:pt>
                <c:pt idx="25">
                  <c:v>1.8183090079820701</c:v>
                </c:pt>
                <c:pt idx="26">
                  <c:v>1.8369338865181599</c:v>
                </c:pt>
                <c:pt idx="27">
                  <c:v>1.8546021644307</c:v>
                </c:pt>
                <c:pt idx="28">
                  <c:v>1.8711972432019801</c:v>
                </c:pt>
                <c:pt idx="29">
                  <c:v>1.88664344255204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0-4EDE-880A-F1C4EA2AD1F9}"/>
            </c:ext>
          </c:extLst>
        </c:ser>
        <c:ser>
          <c:idx val="1"/>
          <c:order val="1"/>
          <c:tx>
            <c:strRef>
              <c:f>'PM - online (day)'!$A$33</c:f>
              <c:strCache>
                <c:ptCount val="1"/>
                <c:pt idx="0">
                  <c:v>CNC#2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 - online (day)'!$A$34:$A$63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'PM - online (day)'!$I$34:$I$63</c:f>
              <c:numCache>
                <c:formatCode>0.000_);[Red]\(0.000\)</c:formatCode>
                <c:ptCount val="30"/>
                <c:pt idx="0">
                  <c:v>4.0128963230222503</c:v>
                </c:pt>
                <c:pt idx="1">
                  <c:v>2.8756673911597299</c:v>
                </c:pt>
                <c:pt idx="2">
                  <c:v>2.4302755525795798</c:v>
                </c:pt>
                <c:pt idx="3">
                  <c:v>2.1936205693257902</c:v>
                </c:pt>
                <c:pt idx="4">
                  <c:v>2.0470712195598901</c:v>
                </c:pt>
                <c:pt idx="5">
                  <c:v>1.94758296069381</c:v>
                </c:pt>
                <c:pt idx="6">
                  <c:v>1.87586298547497</c:v>
                </c:pt>
                <c:pt idx="7">
                  <c:v>1.8220667202866101</c:v>
                </c:pt>
                <c:pt idx="8">
                  <c:v>1.78074019486149</c:v>
                </c:pt>
                <c:pt idx="9">
                  <c:v>1.7487030105066601</c:v>
                </c:pt>
                <c:pt idx="10">
                  <c:v>1.7240393890717001</c:v>
                </c:pt>
                <c:pt idx="11">
                  <c:v>1.7055629800432599</c:v>
                </c:pt>
                <c:pt idx="12">
                  <c:v>1.6925075228886799</c:v>
                </c:pt>
                <c:pt idx="13">
                  <c:v>1.68433739161054</c:v>
                </c:pt>
                <c:pt idx="14">
                  <c:v>1.6806289758736701</c:v>
                </c:pt>
                <c:pt idx="15">
                  <c:v>1.6809979682619001</c:v>
                </c:pt>
                <c:pt idx="16">
                  <c:v>1.68505820690721</c:v>
                </c:pt>
                <c:pt idx="17">
                  <c:v>1.6924025785527299</c:v>
                </c:pt>
                <c:pt idx="18">
                  <c:v>1.7025989683132801</c:v>
                </c:pt>
                <c:pt idx="19">
                  <c:v>1.7151957941488001</c:v>
                </c:pt>
                <c:pt idx="20">
                  <c:v>1.7297328709686901</c:v>
                </c:pt>
                <c:pt idx="21">
                  <c:v>1.7457544064347501</c:v>
                </c:pt>
                <c:pt idx="22">
                  <c:v>1.76282187111713</c:v>
                </c:pt>
                <c:pt idx="23">
                  <c:v>1.7805252916213099</c:v>
                </c:pt>
                <c:pt idx="24">
                  <c:v>1.7984921667487099</c:v>
                </c:pt>
                <c:pt idx="25">
                  <c:v>1.8163936989056999</c:v>
                </c:pt>
                <c:pt idx="26">
                  <c:v>1.8339483772063301</c:v>
                </c:pt>
                <c:pt idx="27">
                  <c:v>1.8509231672923001</c:v>
                </c:pt>
                <c:pt idx="28">
                  <c:v>1.8671326827175301</c:v>
                </c:pt>
                <c:pt idx="29">
                  <c:v>1.8824367603554899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80-4EDE-880A-F1C4EA2AD1F9}"/>
            </c:ext>
          </c:extLst>
        </c:ser>
        <c:ser>
          <c:idx val="2"/>
          <c:order val="2"/>
          <c:tx>
            <c:strRef>
              <c:f>'PM - online (day)'!$A$66</c:f>
              <c:strCache>
                <c:ptCount val="1"/>
                <c:pt idx="0">
                  <c:v>CNC#3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'PM - online (day)'!$A$67:$A$96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'PM - online (day)'!$I$67:$I$96</c:f>
              <c:numCache>
                <c:formatCode>0.000_);[Red]\(0.000\)</c:formatCode>
                <c:ptCount val="30"/>
                <c:pt idx="0">
                  <c:v>4.0375284149614004</c:v>
                </c:pt>
                <c:pt idx="1">
                  <c:v>2.8582550480898901</c:v>
                </c:pt>
                <c:pt idx="2">
                  <c:v>2.37264887729844</c:v>
                </c:pt>
                <c:pt idx="3">
                  <c:v>2.10461800703892</c:v>
                </c:pt>
                <c:pt idx="4">
                  <c:v>1.9369142248145299</c:v>
                </c:pt>
                <c:pt idx="5">
                  <c:v>1.8261410107298699</c:v>
                </c:pt>
                <c:pt idx="6">
                  <c:v>1.75188596482556</c:v>
                </c:pt>
                <c:pt idx="7">
                  <c:v>1.70283600678845</c:v>
                </c:pt>
                <c:pt idx="8">
                  <c:v>1.6719457971324101</c:v>
                </c:pt>
                <c:pt idx="9">
                  <c:v>1.6544555520252899</c:v>
                </c:pt>
                <c:pt idx="10">
                  <c:v>1.64696766590901</c:v>
                </c:pt>
                <c:pt idx="11">
                  <c:v>1.6469676916190099</c:v>
                </c:pt>
                <c:pt idx="12">
                  <c:v>1.65255109887396</c:v>
                </c:pt>
                <c:pt idx="13">
                  <c:v>1.6622540027110999</c:v>
                </c:pt>
                <c:pt idx="14">
                  <c:v>1.6749408935105501</c:v>
                </c:pt>
                <c:pt idx="15">
                  <c:v>1.6897261247611099</c:v>
                </c:pt>
                <c:pt idx="16">
                  <c:v>1.70591684683463</c:v>
                </c:pt>
                <c:pt idx="17">
                  <c:v>1.72297040554595</c:v>
                </c:pt>
                <c:pt idx="18">
                  <c:v>1.7404619700314501</c:v>
                </c:pt>
                <c:pt idx="19">
                  <c:v>1.75805965112445</c:v>
                </c:pt>
                <c:pt idx="20">
                  <c:v>1.7755052372990801</c:v>
                </c:pt>
                <c:pt idx="21">
                  <c:v>1.79259920804043</c:v>
                </c:pt>
                <c:pt idx="22">
                  <c:v>1.80918903269188</c:v>
                </c:pt>
                <c:pt idx="23">
                  <c:v>1.8251600032127799</c:v>
                </c:pt>
                <c:pt idx="24">
                  <c:v>1.84042802304598</c:v>
                </c:pt>
                <c:pt idx="25">
                  <c:v>1.8549339044615301</c:v>
                </c:pt>
                <c:pt idx="26">
                  <c:v>1.8686388267639999</c:v>
                </c:pt>
                <c:pt idx="27">
                  <c:v>1.8815206858879301</c:v>
                </c:pt>
                <c:pt idx="28">
                  <c:v>1.89357112751139</c:v>
                </c:pt>
                <c:pt idx="29">
                  <c:v>1.90479310455136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80-4EDE-880A-F1C4EA2AD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34000"/>
        <c:axId val="1921115600"/>
        <c:extLst/>
      </c:scatterChart>
      <c:valAx>
        <c:axId val="192123400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Maintenance Inteval (days)</a:t>
                </a:r>
              </a:p>
            </c:rich>
          </c:tx>
          <c:layout>
            <c:manualLayout>
              <c:xMode val="edge"/>
              <c:yMode val="edge"/>
              <c:x val="0.39809070705139937"/>
              <c:y val="0.93549045448745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15600"/>
        <c:crosses val="autoZero"/>
        <c:crossBetween val="midCat"/>
      </c:valAx>
      <c:valAx>
        <c:axId val="1921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CVe2</a:t>
                </a:r>
              </a:p>
            </c:rich>
          </c:tx>
          <c:layout>
            <c:manualLayout>
              <c:xMode val="edge"/>
              <c:yMode val="edge"/>
              <c:x val="1.3115001840902769E-2"/>
              <c:y val="0.45085276106991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3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0097162045545"/>
          <c:y val="0.61551334055271056"/>
          <c:w val="0.16225283594235559"/>
          <c:h val="0.2369252794449645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>
                <a:latin typeface="+mn-lt"/>
              </a:rPr>
              <a:t>Anticipated</a:t>
            </a:r>
            <a:r>
              <a:rPr lang="en-US" baseline="0">
                <a:latin typeface="+mn-lt"/>
              </a:rPr>
              <a:t> Throughput</a:t>
            </a:r>
            <a:endParaRPr lang="en-US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'CV=.5 queue'!$M$2:$M$5</c:f>
              <c:strCache>
                <c:ptCount val="4"/>
                <c:pt idx="0">
                  <c:v>(A) Run To Failure</c:v>
                </c:pt>
                <c:pt idx="1">
                  <c:v>(B) TBM: Interval = 15 days</c:v>
                </c:pt>
                <c:pt idx="2">
                  <c:v>(C) CBM: Threshold= 5</c:v>
                </c:pt>
                <c:pt idx="3">
                  <c:v>(D) CBM - Best Threshold</c:v>
                </c:pt>
              </c:strCache>
            </c:strRef>
          </c:cat>
          <c:val>
            <c:numRef>
              <c:f>'CV=.5 queue'!$N$2:$N$5</c:f>
              <c:numCache>
                <c:formatCode>0.0000_);[Red]\(0.0000\)</c:formatCode>
                <c:ptCount val="4"/>
                <c:pt idx="0">
                  <c:v>10.250609088960323</c:v>
                </c:pt>
                <c:pt idx="1">
                  <c:v>10.649396840139426</c:v>
                </c:pt>
                <c:pt idx="2">
                  <c:v>10.792998191445838</c:v>
                </c:pt>
                <c:pt idx="3">
                  <c:v>10.944588112230914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4-4470-8144-147079E60E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348797119"/>
        <c:axId val="1348797951"/>
      </c:barChart>
      <c:catAx>
        <c:axId val="134879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97951"/>
        <c:crosses val="autoZero"/>
        <c:auto val="1"/>
        <c:lblAlgn val="ctr"/>
        <c:lblOffset val="100"/>
        <c:noMultiLvlLbl val="0"/>
      </c:catAx>
      <c:valAx>
        <c:axId val="134879795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parts/hour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971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275919112730986E-2"/>
          <c:y val="9.6517888721356637E-2"/>
          <c:w val="0.88767575814304145"/>
          <c:h val="0.7818767334934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'PM - online (day)'!$A$1</c:f>
              <c:strCache>
                <c:ptCount val="1"/>
                <c:pt idx="0">
                  <c:v>CNC#1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 - online (day)'!$A$2:$A$31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'PM - online (day)'!$I$2:$I$31</c:f>
              <c:numCache>
                <c:formatCode>0.000_);[Red]\(0.000\)</c:formatCode>
                <c:ptCount val="30"/>
                <c:pt idx="0">
                  <c:v>4.24686513457468</c:v>
                </c:pt>
                <c:pt idx="1">
                  <c:v>3.1024824718738202</c:v>
                </c:pt>
                <c:pt idx="2">
                  <c:v>2.6238269580476801</c:v>
                </c:pt>
                <c:pt idx="3">
                  <c:v>2.3478067830701801</c:v>
                </c:pt>
                <c:pt idx="4">
                  <c:v>2.1615795519950698</c:v>
                </c:pt>
                <c:pt idx="5">
                  <c:v>2.0249657927959399</c:v>
                </c:pt>
                <c:pt idx="6">
                  <c:v>1.9203871120289699</c:v>
                </c:pt>
                <c:pt idx="7">
                  <c:v>1.83898217421707</c:v>
                </c:pt>
                <c:pt idx="8">
                  <c:v>1.7757061374235701</c:v>
                </c:pt>
                <c:pt idx="9">
                  <c:v>1.72732635711438</c:v>
                </c:pt>
                <c:pt idx="10">
                  <c:v>1.6915254647811699</c:v>
                </c:pt>
                <c:pt idx="11">
                  <c:v>1.6664785203955901</c:v>
                </c:pt>
                <c:pt idx="12">
                  <c:v>1.6506481782320399</c:v>
                </c:pt>
                <c:pt idx="13">
                  <c:v>1.6426843140576</c:v>
                </c:pt>
                <c:pt idx="14">
                  <c:v>1.6413746720195199</c:v>
                </c:pt>
                <c:pt idx="15">
                  <c:v>1.6456205107006801</c:v>
                </c:pt>
                <c:pt idx="16">
                  <c:v>1.65442437214702</c:v>
                </c:pt>
                <c:pt idx="17">
                  <c:v>1.66688356437019</c:v>
                </c:pt>
                <c:pt idx="18">
                  <c:v>1.6821861601615999</c:v>
                </c:pt>
                <c:pt idx="19">
                  <c:v>1.6996079136397599</c:v>
                </c:pt>
                <c:pt idx="20">
                  <c:v>1.7185092945459</c:v>
                </c:pt>
                <c:pt idx="21">
                  <c:v>1.7383322462848301</c:v>
                </c:pt>
                <c:pt idx="22">
                  <c:v>1.7585964888338499</c:v>
                </c:pt>
                <c:pt idx="23">
                  <c:v>1.7788953093686899</c:v>
                </c:pt>
                <c:pt idx="24">
                  <c:v>1.7988908573817599</c:v>
                </c:pt>
                <c:pt idx="25">
                  <c:v>1.8183090079820701</c:v>
                </c:pt>
                <c:pt idx="26">
                  <c:v>1.8369338865181599</c:v>
                </c:pt>
                <c:pt idx="27">
                  <c:v>1.8546021644307</c:v>
                </c:pt>
                <c:pt idx="28">
                  <c:v>1.8711972432019801</c:v>
                </c:pt>
                <c:pt idx="29">
                  <c:v>1.88664344255204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7-4E72-B77D-B833772E81F5}"/>
            </c:ext>
          </c:extLst>
        </c:ser>
        <c:ser>
          <c:idx val="1"/>
          <c:order val="1"/>
          <c:tx>
            <c:strRef>
              <c:f>'PM - online (day)'!$A$33</c:f>
              <c:strCache>
                <c:ptCount val="1"/>
                <c:pt idx="0">
                  <c:v>CNC#2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 - online (day)'!$A$34:$A$63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'PM - online (day)'!$I$34:$I$63</c:f>
              <c:numCache>
                <c:formatCode>0.000_);[Red]\(0.000\)</c:formatCode>
                <c:ptCount val="30"/>
                <c:pt idx="0">
                  <c:v>4.0128963230222503</c:v>
                </c:pt>
                <c:pt idx="1">
                  <c:v>2.8756673911597299</c:v>
                </c:pt>
                <c:pt idx="2">
                  <c:v>2.4302755525795798</c:v>
                </c:pt>
                <c:pt idx="3">
                  <c:v>2.1936205693257902</c:v>
                </c:pt>
                <c:pt idx="4">
                  <c:v>2.0470712195598901</c:v>
                </c:pt>
                <c:pt idx="5">
                  <c:v>1.94758296069381</c:v>
                </c:pt>
                <c:pt idx="6">
                  <c:v>1.87586298547497</c:v>
                </c:pt>
                <c:pt idx="7">
                  <c:v>1.8220667202866101</c:v>
                </c:pt>
                <c:pt idx="8">
                  <c:v>1.78074019486149</c:v>
                </c:pt>
                <c:pt idx="9">
                  <c:v>1.7487030105066601</c:v>
                </c:pt>
                <c:pt idx="10">
                  <c:v>1.7240393890717001</c:v>
                </c:pt>
                <c:pt idx="11">
                  <c:v>1.7055629800432599</c:v>
                </c:pt>
                <c:pt idx="12">
                  <c:v>1.6925075228886799</c:v>
                </c:pt>
                <c:pt idx="13">
                  <c:v>1.68433739161054</c:v>
                </c:pt>
                <c:pt idx="14">
                  <c:v>1.6806289758736701</c:v>
                </c:pt>
                <c:pt idx="15">
                  <c:v>1.6809979682619001</c:v>
                </c:pt>
                <c:pt idx="16">
                  <c:v>1.68505820690721</c:v>
                </c:pt>
                <c:pt idx="17">
                  <c:v>1.6924025785527299</c:v>
                </c:pt>
                <c:pt idx="18">
                  <c:v>1.7025989683132801</c:v>
                </c:pt>
                <c:pt idx="19">
                  <c:v>1.7151957941488001</c:v>
                </c:pt>
                <c:pt idx="20">
                  <c:v>1.7297328709686901</c:v>
                </c:pt>
                <c:pt idx="21">
                  <c:v>1.7457544064347501</c:v>
                </c:pt>
                <c:pt idx="22">
                  <c:v>1.76282187111713</c:v>
                </c:pt>
                <c:pt idx="23">
                  <c:v>1.7805252916213099</c:v>
                </c:pt>
                <c:pt idx="24">
                  <c:v>1.7984921667487099</c:v>
                </c:pt>
                <c:pt idx="25">
                  <c:v>1.8163936989056999</c:v>
                </c:pt>
                <c:pt idx="26">
                  <c:v>1.8339483772063301</c:v>
                </c:pt>
                <c:pt idx="27">
                  <c:v>1.8509231672923001</c:v>
                </c:pt>
                <c:pt idx="28">
                  <c:v>1.8671326827175301</c:v>
                </c:pt>
                <c:pt idx="29">
                  <c:v>1.8824367603554899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7-4E72-B77D-B833772E81F5}"/>
            </c:ext>
          </c:extLst>
        </c:ser>
        <c:ser>
          <c:idx val="2"/>
          <c:order val="2"/>
          <c:tx>
            <c:strRef>
              <c:f>'PM - online (day)'!$A$66</c:f>
              <c:strCache>
                <c:ptCount val="1"/>
                <c:pt idx="0">
                  <c:v>CNC#3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'PM - online (day)'!$A$67:$A$96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'PM - online (day)'!$I$67:$I$96</c:f>
              <c:numCache>
                <c:formatCode>0.000_);[Red]\(0.000\)</c:formatCode>
                <c:ptCount val="30"/>
                <c:pt idx="0">
                  <c:v>4.0375284149614004</c:v>
                </c:pt>
                <c:pt idx="1">
                  <c:v>2.8582550480898901</c:v>
                </c:pt>
                <c:pt idx="2">
                  <c:v>2.37264887729844</c:v>
                </c:pt>
                <c:pt idx="3">
                  <c:v>2.10461800703892</c:v>
                </c:pt>
                <c:pt idx="4">
                  <c:v>1.9369142248145299</c:v>
                </c:pt>
                <c:pt idx="5">
                  <c:v>1.8261410107298699</c:v>
                </c:pt>
                <c:pt idx="6">
                  <c:v>1.75188596482556</c:v>
                </c:pt>
                <c:pt idx="7">
                  <c:v>1.70283600678845</c:v>
                </c:pt>
                <c:pt idx="8">
                  <c:v>1.6719457971324101</c:v>
                </c:pt>
                <c:pt idx="9">
                  <c:v>1.6544555520252899</c:v>
                </c:pt>
                <c:pt idx="10">
                  <c:v>1.64696766590901</c:v>
                </c:pt>
                <c:pt idx="11">
                  <c:v>1.6469676916190099</c:v>
                </c:pt>
                <c:pt idx="12">
                  <c:v>1.65255109887396</c:v>
                </c:pt>
                <c:pt idx="13">
                  <c:v>1.6622540027110999</c:v>
                </c:pt>
                <c:pt idx="14">
                  <c:v>1.6749408935105501</c:v>
                </c:pt>
                <c:pt idx="15">
                  <c:v>1.6897261247611099</c:v>
                </c:pt>
                <c:pt idx="16">
                  <c:v>1.70591684683463</c:v>
                </c:pt>
                <c:pt idx="17">
                  <c:v>1.72297040554595</c:v>
                </c:pt>
                <c:pt idx="18">
                  <c:v>1.7404619700314501</c:v>
                </c:pt>
                <c:pt idx="19">
                  <c:v>1.75805965112445</c:v>
                </c:pt>
                <c:pt idx="20">
                  <c:v>1.7755052372990801</c:v>
                </c:pt>
                <c:pt idx="21">
                  <c:v>1.79259920804043</c:v>
                </c:pt>
                <c:pt idx="22">
                  <c:v>1.80918903269188</c:v>
                </c:pt>
                <c:pt idx="23">
                  <c:v>1.8251600032127799</c:v>
                </c:pt>
                <c:pt idx="24">
                  <c:v>1.84042802304598</c:v>
                </c:pt>
                <c:pt idx="25">
                  <c:v>1.8549339044615301</c:v>
                </c:pt>
                <c:pt idx="26">
                  <c:v>1.8686388267639999</c:v>
                </c:pt>
                <c:pt idx="27">
                  <c:v>1.8815206858879301</c:v>
                </c:pt>
                <c:pt idx="28">
                  <c:v>1.89357112751139</c:v>
                </c:pt>
                <c:pt idx="29">
                  <c:v>1.90479310455136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37-4E72-B77D-B833772E8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34000"/>
        <c:axId val="1921115600"/>
        <c:extLst/>
      </c:scatterChart>
      <c:valAx>
        <c:axId val="192123400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Maintenance Inteval (days)</a:t>
                </a:r>
              </a:p>
            </c:rich>
          </c:tx>
          <c:layout>
            <c:manualLayout>
              <c:xMode val="edge"/>
              <c:yMode val="edge"/>
              <c:x val="0.24541890700920313"/>
              <c:y val="0.93844562647754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15600"/>
        <c:crosses val="autoZero"/>
        <c:crossBetween val="midCat"/>
        <c:majorUnit val="5"/>
      </c:valAx>
      <c:valAx>
        <c:axId val="1921115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crossAx val="192123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58977119016129"/>
          <c:y val="0.68348015673572715"/>
          <c:w val="0.25767272186309681"/>
          <c:h val="0.16895836823588545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CBM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6948079276337"/>
          <c:y val="9.9472971463673426E-2"/>
          <c:w val="0.82298216803673307"/>
          <c:h val="0.7727483200238267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CBM!$A$134</c:f>
              <c:strCache>
                <c:ptCount val="1"/>
                <c:pt idx="0">
                  <c:v>CNC#1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CBM!$A$135:$A$144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CBM!$I$135:$I$144</c:f>
              <c:numCache>
                <c:formatCode>0.000_);[Red]\(0.000\)</c:formatCode>
                <c:ptCount val="10"/>
                <c:pt idx="0">
                  <c:v>2.7523771684602099</c:v>
                </c:pt>
                <c:pt idx="1">
                  <c:v>2.15023409101962</c:v>
                </c:pt>
                <c:pt idx="2">
                  <c:v>1.8436947250975599</c:v>
                </c:pt>
                <c:pt idx="3">
                  <c:v>1.6161329805520099</c:v>
                </c:pt>
                <c:pt idx="4">
                  <c:v>1.4195088827256901</c:v>
                </c:pt>
                <c:pt idx="5">
                  <c:v>1.4993064645060401</c:v>
                </c:pt>
                <c:pt idx="6">
                  <c:v>1.58155836555755</c:v>
                </c:pt>
                <c:pt idx="7">
                  <c:v>1.65783339961702</c:v>
                </c:pt>
                <c:pt idx="8">
                  <c:v>1.72390337142644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B-4991-BE9D-2AA904E28155}"/>
            </c:ext>
          </c:extLst>
        </c:ser>
        <c:ser>
          <c:idx val="1"/>
          <c:order val="1"/>
          <c:tx>
            <c:strRef>
              <c:f>CBM!$A$146</c:f>
              <c:strCache>
                <c:ptCount val="1"/>
                <c:pt idx="0">
                  <c:v>CNC#2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CBM!$A$147:$A$156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CBM!$I$147:$I$156</c:f>
              <c:numCache>
                <c:formatCode>0.000_);[Red]\(0.000\)</c:formatCode>
                <c:ptCount val="10"/>
                <c:pt idx="0">
                  <c:v>2.4642276888210501</c:v>
                </c:pt>
                <c:pt idx="1">
                  <c:v>1.96582603110468</c:v>
                </c:pt>
                <c:pt idx="2">
                  <c:v>1.79094485929655</c:v>
                </c:pt>
                <c:pt idx="3">
                  <c:v>1.70238660391577</c:v>
                </c:pt>
                <c:pt idx="4">
                  <c:v>1.64926658959145</c:v>
                </c:pt>
                <c:pt idx="5">
                  <c:v>1.6141174511218099</c:v>
                </c:pt>
                <c:pt idx="6">
                  <c:v>1.5893254740857601</c:v>
                </c:pt>
                <c:pt idx="7">
                  <c:v>1.57104066126233</c:v>
                </c:pt>
                <c:pt idx="8">
                  <c:v>1.55710645794473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4B-4991-BE9D-2AA904E28155}"/>
            </c:ext>
          </c:extLst>
        </c:ser>
        <c:ser>
          <c:idx val="2"/>
          <c:order val="2"/>
          <c:tx>
            <c:strRef>
              <c:f>CBM!$A$158</c:f>
              <c:strCache>
                <c:ptCount val="1"/>
                <c:pt idx="0">
                  <c:v>CNC#3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CBM!$A$159:$A$168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CBM!$I$159:$I$168</c:f>
              <c:numCache>
                <c:formatCode>0.000_);[Red]\(0.000\)</c:formatCode>
                <c:ptCount val="10"/>
                <c:pt idx="0">
                  <c:v>2.3572509698900102</c:v>
                </c:pt>
                <c:pt idx="1">
                  <c:v>1.7492280830925799</c:v>
                </c:pt>
                <c:pt idx="2">
                  <c:v>1.3972668905191701</c:v>
                </c:pt>
                <c:pt idx="3">
                  <c:v>1.50227083434053</c:v>
                </c:pt>
                <c:pt idx="4">
                  <c:v>1.6236470343284499</c:v>
                </c:pt>
                <c:pt idx="5">
                  <c:v>1.73562078852877</c:v>
                </c:pt>
                <c:pt idx="6">
                  <c:v>1.8274687749299099</c:v>
                </c:pt>
                <c:pt idx="7">
                  <c:v>1.89563826724732</c:v>
                </c:pt>
                <c:pt idx="8">
                  <c:v>1.9413976511490501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4B-4991-BE9D-2AA904E28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34000"/>
        <c:axId val="19211156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CBM!$A$122</c15:sqref>
                        </c15:formulaRef>
                      </c:ext>
                    </c:extLst>
                    <c:strCache>
                      <c:ptCount val="1"/>
                      <c:pt idx="0">
                        <c:v>b11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CBM!$A$123:$A$132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CBM!$I$123:$I$132</c15:sqref>
                        </c15:formulaRef>
                      </c:ext>
                    </c:extLst>
                    <c:numCache>
                      <c:formatCode>0.000_);[Red]\(0.000\)</c:formatCode>
                      <c:ptCount val="10"/>
                      <c:pt idx="0">
                        <c:v>2.1540963285024399</c:v>
                      </c:pt>
                      <c:pt idx="1">
                        <c:v>1.9201379264965699</c:v>
                      </c:pt>
                      <c:pt idx="2">
                        <c:v>1.8768078249653199</c:v>
                      </c:pt>
                      <c:pt idx="3">
                        <c:v>1.8775761293359501</c:v>
                      </c:pt>
                      <c:pt idx="4">
                        <c:v>1.8919452470557401</c:v>
                      </c:pt>
                      <c:pt idx="5">
                        <c:v>1.9096824602361</c:v>
                      </c:pt>
                      <c:pt idx="6">
                        <c:v>1.9266356652577299</c:v>
                      </c:pt>
                      <c:pt idx="7">
                        <c:v>1.9411056419436199</c:v>
                      </c:pt>
                      <c:pt idx="8">
                        <c:v>1.95257711657122</c:v>
                      </c:pt>
                      <c:pt idx="9">
                        <c:v>2.0088768069262302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34B-4991-BE9D-2AA904E28155}"/>
                  </c:ext>
                </c:extLst>
              </c15:ser>
            </c15:filteredScatterSeries>
          </c:ext>
        </c:extLst>
      </c:scatterChart>
      <c:valAx>
        <c:axId val="192123400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15600"/>
        <c:crosses val="autoZero"/>
        <c:crossBetween val="midCat"/>
        <c:majorUnit val="1"/>
      </c:valAx>
      <c:valAx>
        <c:axId val="192111560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CVe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1.9027765653461828E-2"/>
              <c:y val="0.89044527730976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340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53592192328508"/>
          <c:y val="0.11534944435137097"/>
          <c:w val="0.21698180188673757"/>
          <c:h val="0.15516045866607101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 sz="1800" b="0"/>
            </a:pPr>
            <a:r>
              <a:rPr lang="en-US" sz="1800" b="0"/>
              <a:t>CBM</a:t>
            </a:r>
            <a:r>
              <a:rPr lang="zh-TW" sz="1800" b="0"/>
              <a:t> </a:t>
            </a:r>
            <a:r>
              <a:rPr lang="en-US" sz="1800" b="0"/>
              <a:t>with Best Thresholds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</c:v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('CBM improve CM'!$B$41,'CBM improve CM'!$X$41,'CBM improve CM'!$M$41)</c:f>
              <c:strCache>
                <c:ptCount val="3"/>
                <c:pt idx="0">
                  <c:v>(D) No reduction</c:v>
                </c:pt>
                <c:pt idx="1">
                  <c:v>(E) 10% reduction</c:v>
                </c:pt>
                <c:pt idx="2">
                  <c:v>(F) 20% reduction</c:v>
                </c:pt>
              </c:strCache>
            </c:strRef>
          </c:cat>
          <c:val>
            <c:numRef>
              <c:f>('CBM improve CM'!$F$41,'CBM improve CM'!$AB$41,'CBM improve CM'!$Q$41)</c:f>
              <c:numCache>
                <c:formatCode>0.0000_);[Red]\(0.0000\)</c:formatCode>
                <c:ptCount val="3"/>
                <c:pt idx="0">
                  <c:v>10.9445881122309</c:v>
                </c:pt>
                <c:pt idx="1">
                  <c:v>11.313609243407392</c:v>
                </c:pt>
                <c:pt idx="2">
                  <c:v>11.693019383459763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E5-4360-B01C-B6E21F68B2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348797119"/>
        <c:axId val="1348797951"/>
      </c:barChart>
      <c:catAx>
        <c:axId val="134879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48797951"/>
        <c:crosses val="autoZero"/>
        <c:auto val="1"/>
        <c:lblAlgn val="ctr"/>
        <c:lblOffset val="100"/>
        <c:noMultiLvlLbl val="0"/>
      </c:catAx>
      <c:valAx>
        <c:axId val="134879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PARTS/HOURS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48797119"/>
        <c:crosses val="autoZero"/>
        <c:crossBetween val="between"/>
        <c:majorUnit val="0.30000000000000004"/>
      </c:valAx>
    </c:plotArea>
    <c:plotVisOnly val="1"/>
    <c:dispBlanksAs val="gap"/>
    <c:showDLblsOverMax val="0"/>
    <c:extLst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Heller</a:t>
            </a:r>
            <a:r>
              <a:rPr lang="en-US" baseline="0"/>
              <a:t> Cell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6948079276337"/>
          <c:y val="0.134934041610318"/>
          <c:w val="0.82298216803673307"/>
          <c:h val="0.71982008211240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CBM!$A$2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2F7-4160-9D42-DAFD0E75F640}"/>
              </c:ext>
            </c:extLst>
          </c:dPt>
          <c:dLbls>
            <c:dLbl>
              <c:idx val="1"/>
              <c:layout>
                <c:manualLayout>
                  <c:x val="3.8369304556354913E-2"/>
                  <c:y val="4.427415328028300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F7-4160-9D42-DAFD0E75F6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CBM!$A$3:$A$12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CBM!$I$3:$I$12</c:f>
              <c:numCache>
                <c:formatCode>0.000_);[Red]\(0.000\)</c:formatCode>
                <c:ptCount val="10"/>
                <c:pt idx="0">
                  <c:v>1.4398941543348001</c:v>
                </c:pt>
                <c:pt idx="1">
                  <c:v>1.39307434741414</c:v>
                </c:pt>
                <c:pt idx="2">
                  <c:v>1.55430017492366</c:v>
                </c:pt>
                <c:pt idx="3">
                  <c:v>1.72610416565498</c:v>
                </c:pt>
                <c:pt idx="4">
                  <c:v>1.8608956744491301</c:v>
                </c:pt>
                <c:pt idx="5">
                  <c:v>1.9463899791330099</c:v>
                </c:pt>
                <c:pt idx="6">
                  <c:v>1.98905632511136</c:v>
                </c:pt>
                <c:pt idx="7">
                  <c:v>2.0047049046780199</c:v>
                </c:pt>
                <c:pt idx="8">
                  <c:v>2.00844104465178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7-4160-9D42-DAFD0E75F640}"/>
            </c:ext>
          </c:extLst>
        </c:ser>
        <c:ser>
          <c:idx val="1"/>
          <c:order val="1"/>
          <c:tx>
            <c:strRef>
              <c:f>CBM!$A$14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squar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2F7-4160-9D42-DAFD0E75F640}"/>
              </c:ext>
            </c:extLst>
          </c:dPt>
          <c:dLbls>
            <c:dLbl>
              <c:idx val="4"/>
              <c:layout>
                <c:manualLayout>
                  <c:x val="7.1942446043165471E-3"/>
                  <c:y val="-0.112388235249949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F7-4160-9D42-DAFD0E75F6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CBM!$A$15:$A$24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CBM!$I$15:$I$24</c:f>
              <c:numCache>
                <c:formatCode>0.000_);[Red]\(0.000\)</c:formatCode>
                <c:ptCount val="10"/>
                <c:pt idx="0">
                  <c:v>2.61846681591916</c:v>
                </c:pt>
                <c:pt idx="1">
                  <c:v>2.3380059234885402</c:v>
                </c:pt>
                <c:pt idx="2">
                  <c:v>2.1740860529364801</c:v>
                </c:pt>
                <c:pt idx="3">
                  <c:v>2.0443808476077598</c:v>
                </c:pt>
                <c:pt idx="4">
                  <c:v>1.9259343231113499</c:v>
                </c:pt>
                <c:pt idx="5">
                  <c:v>1.9688678236888699</c:v>
                </c:pt>
                <c:pt idx="6">
                  <c:v>1.9950542286928199</c:v>
                </c:pt>
                <c:pt idx="7">
                  <c:v>2.0057866768914399</c:v>
                </c:pt>
                <c:pt idx="8">
                  <c:v>2.0085394194674602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F7-4160-9D42-DAFD0E75F640}"/>
            </c:ext>
          </c:extLst>
        </c:ser>
        <c:ser>
          <c:idx val="2"/>
          <c:order val="2"/>
          <c:tx>
            <c:strRef>
              <c:f>CBM!$A$26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9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2F7-4160-9D42-DAFD0E75F640}"/>
              </c:ext>
            </c:extLst>
          </c:dPt>
          <c:xVal>
            <c:numRef>
              <c:f>CBM!$A$27:$A$36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CBM!$I$27:$I$36</c:f>
              <c:numCache>
                <c:formatCode>0.000_);[Red]\(0.000\)</c:formatCode>
                <c:ptCount val="10"/>
                <c:pt idx="0">
                  <c:v>2.19646123113194</c:v>
                </c:pt>
                <c:pt idx="1">
                  <c:v>2.0708229807129701</c:v>
                </c:pt>
                <c:pt idx="2">
                  <c:v>2.0344376920667302</c:v>
                </c:pt>
                <c:pt idx="3">
                  <c:v>2.0198221106735601</c:v>
                </c:pt>
                <c:pt idx="4">
                  <c:v>2.0132099725877199</c:v>
                </c:pt>
                <c:pt idx="5">
                  <c:v>2.0100588051269801</c:v>
                </c:pt>
                <c:pt idx="6">
                  <c:v>2.0085198465101102</c:v>
                </c:pt>
                <c:pt idx="7">
                  <c:v>2.0077592761405501</c:v>
                </c:pt>
                <c:pt idx="8">
                  <c:v>2.0073811881661001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F7-4160-9D42-DAFD0E75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34000"/>
        <c:axId val="1921115600"/>
      </c:scatterChart>
      <c:valAx>
        <c:axId val="192123400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Health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15600"/>
        <c:crosses val="autoZero"/>
        <c:crossBetween val="midCat"/>
        <c:majorUnit val="1"/>
      </c:valAx>
      <c:valAx>
        <c:axId val="192111560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CVe</a:t>
                </a:r>
                <a:r>
                  <a:rPr lang="en-US" altLang="zh-TW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3115001840902769E-2"/>
              <c:y val="0.45085276106991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340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02129949583632"/>
          <c:y val="0.66100473825142592"/>
          <c:w val="0.15038095879883409"/>
          <c:h val="0.22017224609596842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Heller</a:t>
            </a:r>
            <a:r>
              <a:rPr lang="en-US" baseline="0"/>
              <a:t> Cell - Tube Shaped</a:t>
            </a:r>
            <a:endParaRPr lang="en-US"/>
          </a:p>
        </c:rich>
      </c:tx>
      <c:layout>
        <c:manualLayout>
          <c:xMode val="edge"/>
          <c:yMode val="edge"/>
          <c:x val="0.43121099433997323"/>
          <c:y val="2.1476507040602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6948079276337"/>
          <c:y val="0.134934041610318"/>
          <c:w val="0.82298216803673307"/>
          <c:h val="0.71982008211240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CBM!$A$2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squar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5B0-49CD-A258-9B713F9BCD6F}"/>
              </c:ext>
            </c:extLst>
          </c:dPt>
          <c:dLbls>
            <c:dLbl>
              <c:idx val="4"/>
              <c:layout>
                <c:manualLayout>
                  <c:x val="7.1942446043165471E-3"/>
                  <c:y val="-0.112388235249949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B0-49CD-A258-9B713F9BCD6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CBM!$A$15:$A$24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CBM!$I$15:$I$24</c:f>
              <c:numCache>
                <c:formatCode>0.000_);[Red]\(0.000\)</c:formatCode>
                <c:ptCount val="10"/>
                <c:pt idx="0">
                  <c:v>2.61846681591916</c:v>
                </c:pt>
                <c:pt idx="1">
                  <c:v>2.3380059234885402</c:v>
                </c:pt>
                <c:pt idx="2">
                  <c:v>2.1740860529364801</c:v>
                </c:pt>
                <c:pt idx="3">
                  <c:v>2.0443808476077598</c:v>
                </c:pt>
                <c:pt idx="4">
                  <c:v>1.9259343231113499</c:v>
                </c:pt>
                <c:pt idx="5">
                  <c:v>1.9688678236888699</c:v>
                </c:pt>
                <c:pt idx="6">
                  <c:v>1.9950542286928199</c:v>
                </c:pt>
                <c:pt idx="7">
                  <c:v>2.0057866768914399</c:v>
                </c:pt>
                <c:pt idx="8">
                  <c:v>2.0085394194674602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B-4A1B-AE11-8FA3BDC45149}"/>
            </c:ext>
          </c:extLst>
        </c:ser>
        <c:ser>
          <c:idx val="1"/>
          <c:order val="1"/>
          <c:tx>
            <c:strRef>
              <c:f>CBM!$A$14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CBM!$A$39:$A$48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CBM!$I$39:$I$48</c:f>
              <c:numCache>
                <c:formatCode>0.000_);[Red]\(0.000\)</c:formatCode>
                <c:ptCount val="10"/>
                <c:pt idx="0">
                  <c:v>2.4198036591791001</c:v>
                </c:pt>
                <c:pt idx="1">
                  <c:v>1.9393521799387401</c:v>
                </c:pt>
                <c:pt idx="2">
                  <c:v>1.62154581517325</c:v>
                </c:pt>
                <c:pt idx="3">
                  <c:v>1.75760404530209</c:v>
                </c:pt>
                <c:pt idx="4">
                  <c:v>1.87423429218463</c:v>
                </c:pt>
                <c:pt idx="5">
                  <c:v>1.95108423594194</c:v>
                </c:pt>
                <c:pt idx="6">
                  <c:v>1.9903173342021701</c:v>
                </c:pt>
                <c:pt idx="7">
                  <c:v>2.0049327822240701</c:v>
                </c:pt>
                <c:pt idx="8">
                  <c:v>2.0084617755292302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B-4A1B-AE11-8FA3BDC45149}"/>
            </c:ext>
          </c:extLst>
        </c:ser>
        <c:ser>
          <c:idx val="2"/>
          <c:order val="2"/>
          <c:tx>
            <c:strRef>
              <c:f>CBM!$A$26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C0B-4A1B-AE11-8FA3BDC45149}"/>
              </c:ext>
            </c:extLst>
          </c:dPt>
          <c:xVal>
            <c:numRef>
              <c:f>CBM!$A$51:$A$60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CBM!$I$51:$I$60</c:f>
              <c:numCache>
                <c:formatCode>0.000_);[Red]\(0.000\)</c:formatCode>
                <c:ptCount val="10"/>
                <c:pt idx="0">
                  <c:v>2.3045928199160701</c:v>
                </c:pt>
                <c:pt idx="1">
                  <c:v>2.1739537873833399</c:v>
                </c:pt>
                <c:pt idx="2">
                  <c:v>2.1138814761368798</c:v>
                </c:pt>
                <c:pt idx="3">
                  <c:v>2.0763773884572099</c:v>
                </c:pt>
                <c:pt idx="4">
                  <c:v>2.0487886132151898</c:v>
                </c:pt>
                <c:pt idx="5">
                  <c:v>2.0257580612476298</c:v>
                </c:pt>
                <c:pt idx="6">
                  <c:v>2.00432364821555</c:v>
                </c:pt>
                <c:pt idx="7">
                  <c:v>2.0074480360244298</c:v>
                </c:pt>
                <c:pt idx="8">
                  <c:v>2.0086903134704599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0B-4A1B-AE11-8FA3BDC45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34000"/>
        <c:axId val="1921115600"/>
      </c:scatterChart>
      <c:valAx>
        <c:axId val="192123400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Health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15600"/>
        <c:crosses val="autoZero"/>
        <c:crossBetween val="midCat"/>
        <c:majorUnit val="1"/>
      </c:valAx>
      <c:valAx>
        <c:axId val="192111560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CVe</a:t>
                </a:r>
                <a:r>
                  <a:rPr lang="en-US" altLang="zh-TW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3115001840902769E-2"/>
              <c:y val="0.45085276106991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340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02129949583632"/>
          <c:y val="0.66100473825142592"/>
          <c:w val="0.15038095879883409"/>
          <c:h val="0.22017224609596842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Heller</a:t>
            </a:r>
            <a:r>
              <a:rPr lang="en-US" baseline="0"/>
              <a:t> Cell - Tube Shaped</a:t>
            </a:r>
            <a:endParaRPr lang="en-US"/>
          </a:p>
        </c:rich>
      </c:tx>
      <c:layout>
        <c:manualLayout>
          <c:xMode val="edge"/>
          <c:yMode val="edge"/>
          <c:x val="0.43121099433997323"/>
          <c:y val="2.1476507040602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6948079276337"/>
          <c:y val="0.134934041610318"/>
          <c:w val="0.82298216803673307"/>
          <c:h val="0.71982008211240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CBM!$A$2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squar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3A5-43AC-B3E6-25CFFF30F5CA}"/>
              </c:ext>
            </c:extLst>
          </c:dPt>
          <c:dLbls>
            <c:dLbl>
              <c:idx val="4"/>
              <c:layout>
                <c:manualLayout>
                  <c:x val="7.1942446043165471E-3"/>
                  <c:y val="-0.112388235249949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A5-43AC-B3E6-25CFFF30F5C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CBM!$A$15:$A$24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CBM!$I$15:$I$24</c:f>
              <c:numCache>
                <c:formatCode>0.000_);[Red]\(0.000\)</c:formatCode>
                <c:ptCount val="10"/>
                <c:pt idx="0">
                  <c:v>2.61846681591916</c:v>
                </c:pt>
                <c:pt idx="1">
                  <c:v>2.3380059234885402</c:v>
                </c:pt>
                <c:pt idx="2">
                  <c:v>2.1740860529364801</c:v>
                </c:pt>
                <c:pt idx="3">
                  <c:v>2.0443808476077598</c:v>
                </c:pt>
                <c:pt idx="4">
                  <c:v>1.9259343231113499</c:v>
                </c:pt>
                <c:pt idx="5">
                  <c:v>1.9688678236888699</c:v>
                </c:pt>
                <c:pt idx="6">
                  <c:v>1.9950542286928199</c:v>
                </c:pt>
                <c:pt idx="7">
                  <c:v>2.0057866768914399</c:v>
                </c:pt>
                <c:pt idx="8">
                  <c:v>2.0085394194674602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5-43AC-B3E6-25CFFF30F5CA}"/>
            </c:ext>
          </c:extLst>
        </c:ser>
        <c:ser>
          <c:idx val="1"/>
          <c:order val="1"/>
          <c:tx>
            <c:strRef>
              <c:f>CBM!$A$14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CBM!$A$39:$A$48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CBM!$I$39:$I$48</c:f>
              <c:numCache>
                <c:formatCode>0.000_);[Red]\(0.000\)</c:formatCode>
                <c:ptCount val="10"/>
                <c:pt idx="0">
                  <c:v>2.4198036591791001</c:v>
                </c:pt>
                <c:pt idx="1">
                  <c:v>1.9393521799387401</c:v>
                </c:pt>
                <c:pt idx="2">
                  <c:v>1.62154581517325</c:v>
                </c:pt>
                <c:pt idx="3">
                  <c:v>1.75760404530209</c:v>
                </c:pt>
                <c:pt idx="4">
                  <c:v>1.87423429218463</c:v>
                </c:pt>
                <c:pt idx="5">
                  <c:v>1.95108423594194</c:v>
                </c:pt>
                <c:pt idx="6">
                  <c:v>1.9903173342021701</c:v>
                </c:pt>
                <c:pt idx="7">
                  <c:v>2.0049327822240701</c:v>
                </c:pt>
                <c:pt idx="8">
                  <c:v>2.0084617755292302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A5-43AC-B3E6-25CFFF30F5CA}"/>
            </c:ext>
          </c:extLst>
        </c:ser>
        <c:ser>
          <c:idx val="2"/>
          <c:order val="2"/>
          <c:tx>
            <c:strRef>
              <c:f>CBM!$A$26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3A5-43AC-B3E6-25CFFF30F5CA}"/>
              </c:ext>
            </c:extLst>
          </c:dPt>
          <c:xVal>
            <c:numRef>
              <c:f>CBM!$A$51:$A$60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CBM!$I$51:$I$60</c:f>
              <c:numCache>
                <c:formatCode>0.000_);[Red]\(0.000\)</c:formatCode>
                <c:ptCount val="10"/>
                <c:pt idx="0">
                  <c:v>2.3045928199160701</c:v>
                </c:pt>
                <c:pt idx="1">
                  <c:v>2.1739537873833399</c:v>
                </c:pt>
                <c:pt idx="2">
                  <c:v>2.1138814761368798</c:v>
                </c:pt>
                <c:pt idx="3">
                  <c:v>2.0763773884572099</c:v>
                </c:pt>
                <c:pt idx="4">
                  <c:v>2.0487886132151898</c:v>
                </c:pt>
                <c:pt idx="5">
                  <c:v>2.0257580612476298</c:v>
                </c:pt>
                <c:pt idx="6">
                  <c:v>2.00432364821555</c:v>
                </c:pt>
                <c:pt idx="7">
                  <c:v>2.0074480360244298</c:v>
                </c:pt>
                <c:pt idx="8">
                  <c:v>2.0086903134704599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A5-43AC-B3E6-25CFFF30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34000"/>
        <c:axId val="1921115600"/>
      </c:scatterChart>
      <c:valAx>
        <c:axId val="192123400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Health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15600"/>
        <c:crosses val="autoZero"/>
        <c:crossBetween val="midCat"/>
        <c:majorUnit val="1"/>
      </c:valAx>
      <c:valAx>
        <c:axId val="192111560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CVe</a:t>
                </a:r>
                <a:r>
                  <a:rPr lang="en-US" altLang="zh-TW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3115001840902769E-2"/>
              <c:y val="0.45085276106991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340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02129949583632"/>
          <c:y val="0.66100473825142592"/>
          <c:w val="0.15038095879883409"/>
          <c:h val="0.22017224609596842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Heller</a:t>
            </a:r>
            <a:r>
              <a:rPr lang="en-US" baseline="0"/>
              <a:t> Cell - Tube Shaped</a:t>
            </a:r>
            <a:endParaRPr lang="en-US"/>
          </a:p>
        </c:rich>
      </c:tx>
      <c:layout>
        <c:manualLayout>
          <c:xMode val="edge"/>
          <c:yMode val="edge"/>
          <c:x val="0.43121099433997323"/>
          <c:y val="2.1476507040602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6948079276337"/>
          <c:y val="0.134934041610318"/>
          <c:w val="0.82298216803673307"/>
          <c:h val="0.71982008211240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CBM!$A$14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squar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FEF-4696-9E8B-73A5557BC3A0}"/>
              </c:ext>
            </c:extLst>
          </c:dPt>
          <c:dLbls>
            <c:dLbl>
              <c:idx val="4"/>
              <c:layout>
                <c:manualLayout>
                  <c:x val="7.1942446043165471E-3"/>
                  <c:y val="-0.112388235249949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EF-4696-9E8B-73A5557BC3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CBM!$A$15:$A$24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CBM!$I$15:$I$24</c:f>
              <c:numCache>
                <c:formatCode>0.000_);[Red]\(0.000\)</c:formatCode>
                <c:ptCount val="10"/>
                <c:pt idx="0">
                  <c:v>2.61846681591916</c:v>
                </c:pt>
                <c:pt idx="1">
                  <c:v>2.3380059234885402</c:v>
                </c:pt>
                <c:pt idx="2">
                  <c:v>2.1740860529364801</c:v>
                </c:pt>
                <c:pt idx="3">
                  <c:v>2.0443808476077598</c:v>
                </c:pt>
                <c:pt idx="4">
                  <c:v>1.9259343231113499</c:v>
                </c:pt>
                <c:pt idx="5">
                  <c:v>1.9688678236888699</c:v>
                </c:pt>
                <c:pt idx="6">
                  <c:v>1.9950542286928199</c:v>
                </c:pt>
                <c:pt idx="7">
                  <c:v>2.0057866768914399</c:v>
                </c:pt>
                <c:pt idx="8">
                  <c:v>2.0085394194674602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F-4696-9E8B-73A5557BC3A0}"/>
            </c:ext>
          </c:extLst>
        </c:ser>
        <c:ser>
          <c:idx val="1"/>
          <c:order val="1"/>
          <c:tx>
            <c:strRef>
              <c:f>CBM!$A$38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CBM!$A$39:$A$48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CBM!$I$39:$I$48</c:f>
              <c:numCache>
                <c:formatCode>0.000_);[Red]\(0.000\)</c:formatCode>
                <c:ptCount val="10"/>
                <c:pt idx="0">
                  <c:v>2.4198036591791001</c:v>
                </c:pt>
                <c:pt idx="1">
                  <c:v>1.9393521799387401</c:v>
                </c:pt>
                <c:pt idx="2">
                  <c:v>1.62154581517325</c:v>
                </c:pt>
                <c:pt idx="3">
                  <c:v>1.75760404530209</c:v>
                </c:pt>
                <c:pt idx="4">
                  <c:v>1.87423429218463</c:v>
                </c:pt>
                <c:pt idx="5">
                  <c:v>1.95108423594194</c:v>
                </c:pt>
                <c:pt idx="6">
                  <c:v>1.9903173342021701</c:v>
                </c:pt>
                <c:pt idx="7">
                  <c:v>2.0049327822240701</c:v>
                </c:pt>
                <c:pt idx="8">
                  <c:v>2.0084617755292302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EF-4696-9E8B-73A5557BC3A0}"/>
            </c:ext>
          </c:extLst>
        </c:ser>
        <c:ser>
          <c:idx val="2"/>
          <c:order val="2"/>
          <c:tx>
            <c:strRef>
              <c:f>CBM!$A$74</c:f>
              <c:strCache>
                <c:ptCount val="1"/>
                <c:pt idx="0">
                  <c:v>b7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CBM!$A$75:$A$84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CBM!$I$75:$I$84</c:f>
              <c:numCache>
                <c:formatCode>0.000_);[Red]\(0.000\)</c:formatCode>
                <c:ptCount val="10"/>
                <c:pt idx="0">
                  <c:v>1.56992583492249</c:v>
                </c:pt>
                <c:pt idx="1">
                  <c:v>1.28580092217468</c:v>
                </c:pt>
                <c:pt idx="2">
                  <c:v>1.33008544140757</c:v>
                </c:pt>
                <c:pt idx="3">
                  <c:v>1.4455275965246599</c:v>
                </c:pt>
                <c:pt idx="4">
                  <c:v>1.5734362154708801</c:v>
                </c:pt>
                <c:pt idx="5">
                  <c:v>1.6916687406416699</c:v>
                </c:pt>
                <c:pt idx="6">
                  <c:v>1.7903258991187101</c:v>
                </c:pt>
                <c:pt idx="7">
                  <c:v>1.8658007180005001</c:v>
                </c:pt>
                <c:pt idx="8">
                  <c:v>1.9186788571368301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EF-4696-9E8B-73A5557BC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34000"/>
        <c:axId val="1921115600"/>
      </c:scatterChart>
      <c:valAx>
        <c:axId val="192123400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Health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15600"/>
        <c:crosses val="autoZero"/>
        <c:crossBetween val="midCat"/>
        <c:majorUnit val="1"/>
      </c:valAx>
      <c:valAx>
        <c:axId val="192111560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CVe</a:t>
                </a:r>
                <a:r>
                  <a:rPr lang="en-US" altLang="zh-TW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3115001840902769E-2"/>
              <c:y val="0.45085276106991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340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02129949583632"/>
          <c:y val="0.66100473825142592"/>
          <c:w val="0.15038095879883409"/>
          <c:h val="0.22017224609596842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Heller</a:t>
            </a:r>
            <a:r>
              <a:rPr lang="en-US" baseline="0"/>
              <a:t> Cell - CV = 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6948079276337"/>
          <c:y val="0.134934041610318"/>
          <c:w val="0.82298216803673307"/>
          <c:h val="0.71982008211240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CBM!$A$98</c:f>
              <c:strCache>
                <c:ptCount val="1"/>
                <c:pt idx="0">
                  <c:v>b9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CBM!$A$99:$A$108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CBM!$I$99:$I$108</c:f>
              <c:numCache>
                <c:formatCode>0.000_);[Red]\(0.000\)</c:formatCode>
                <c:ptCount val="10"/>
                <c:pt idx="0">
                  <c:v>2.4666152668062198</c:v>
                </c:pt>
                <c:pt idx="1">
                  <c:v>2.1066131392472398</c:v>
                </c:pt>
                <c:pt idx="2">
                  <c:v>1.9836129075747599</c:v>
                </c:pt>
                <c:pt idx="3">
                  <c:v>1.92269228640256</c:v>
                </c:pt>
                <c:pt idx="4">
                  <c:v>1.8870364425403601</c:v>
                </c:pt>
                <c:pt idx="5">
                  <c:v>1.86410320767133</c:v>
                </c:pt>
                <c:pt idx="6">
                  <c:v>1.8484462992992301</c:v>
                </c:pt>
                <c:pt idx="7">
                  <c:v>1.83731704977307</c:v>
                </c:pt>
                <c:pt idx="8">
                  <c:v>1.82917739075777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E-4D21-952C-E1622F93A9A9}"/>
            </c:ext>
          </c:extLst>
        </c:ser>
        <c:ser>
          <c:idx val="1"/>
          <c:order val="1"/>
          <c:tx>
            <c:strRef>
              <c:f>CBM!$A$86</c:f>
              <c:strCache>
                <c:ptCount val="1"/>
                <c:pt idx="0">
                  <c:v>b8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52E-4D21-952C-E1622F93A9A9}"/>
              </c:ext>
            </c:extLst>
          </c:dPt>
          <c:xVal>
            <c:numRef>
              <c:f>CBM!$A$87:$A$96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CBM!$I$87:$I$96</c:f>
              <c:numCache>
                <c:formatCode>0.000_);[Red]\(0.000\)</c:formatCode>
                <c:ptCount val="10"/>
                <c:pt idx="0">
                  <c:v>2.81018030032015</c:v>
                </c:pt>
                <c:pt idx="1">
                  <c:v>2.3194097904558202</c:v>
                </c:pt>
                <c:pt idx="2">
                  <c:v>2.0486611978383502</c:v>
                </c:pt>
                <c:pt idx="3">
                  <c:v>1.83703840709175</c:v>
                </c:pt>
                <c:pt idx="4">
                  <c:v>1.6471609576917601</c:v>
                </c:pt>
                <c:pt idx="5">
                  <c:v>1.73288378208706</c:v>
                </c:pt>
                <c:pt idx="6">
                  <c:v>1.81666126517029</c:v>
                </c:pt>
                <c:pt idx="7">
                  <c:v>1.88156313515749</c:v>
                </c:pt>
                <c:pt idx="8">
                  <c:v>1.92721255281849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2E-4D21-952C-E1622F93A9A9}"/>
            </c:ext>
          </c:extLst>
        </c:ser>
        <c:ser>
          <c:idx val="2"/>
          <c:order val="2"/>
          <c:tx>
            <c:strRef>
              <c:f>CBM!$A$110</c:f>
              <c:strCache>
                <c:ptCount val="1"/>
                <c:pt idx="0">
                  <c:v>b10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CBM!$A$111:$A$120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CBM!$I$111:$I$120</c:f>
              <c:numCache>
                <c:formatCode>0.000_);[Red]\(0.000\)</c:formatCode>
                <c:ptCount val="10"/>
                <c:pt idx="0">
                  <c:v>2.4233676336847099</c:v>
                </c:pt>
                <c:pt idx="1">
                  <c:v>1.9505784860900099</c:v>
                </c:pt>
                <c:pt idx="2">
                  <c:v>1.64413581652251</c:v>
                </c:pt>
                <c:pt idx="3">
                  <c:v>1.7832588819344899</c:v>
                </c:pt>
                <c:pt idx="4">
                  <c:v>1.8976673446299599</c:v>
                </c:pt>
                <c:pt idx="5">
                  <c:v>1.96553903497214</c:v>
                </c:pt>
                <c:pt idx="6">
                  <c:v>1.9972245184125701</c:v>
                </c:pt>
                <c:pt idx="7">
                  <c:v>2.0071417488970802</c:v>
                </c:pt>
                <c:pt idx="8">
                  <c:v>2.0088239176664699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2E-4D21-952C-E1622F93A9A9}"/>
            </c:ext>
          </c:extLst>
        </c:ser>
        <c:ser>
          <c:idx val="3"/>
          <c:order val="3"/>
          <c:tx>
            <c:strRef>
              <c:f>CBM!$A$122</c:f>
              <c:strCache>
                <c:ptCount val="1"/>
                <c:pt idx="0">
                  <c:v>b11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CBM!$A$123:$A$132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CBM!$I$123:$I$132</c:f>
              <c:numCache>
                <c:formatCode>0.000_);[Red]\(0.000\)</c:formatCode>
                <c:ptCount val="10"/>
                <c:pt idx="0">
                  <c:v>2.1540963285024399</c:v>
                </c:pt>
                <c:pt idx="1">
                  <c:v>1.9201379264965699</c:v>
                </c:pt>
                <c:pt idx="2">
                  <c:v>1.8768078249653199</c:v>
                </c:pt>
                <c:pt idx="3">
                  <c:v>1.8775761293359501</c:v>
                </c:pt>
                <c:pt idx="4">
                  <c:v>1.8919452470557401</c:v>
                </c:pt>
                <c:pt idx="5">
                  <c:v>1.9096824602361</c:v>
                </c:pt>
                <c:pt idx="6">
                  <c:v>1.9266356652577299</c:v>
                </c:pt>
                <c:pt idx="7">
                  <c:v>1.9411056419436199</c:v>
                </c:pt>
                <c:pt idx="8">
                  <c:v>1.95257711657122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2E-4D21-952C-E1622F93A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34000"/>
        <c:axId val="1921115600"/>
      </c:scatterChart>
      <c:valAx>
        <c:axId val="192123400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Health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15600"/>
        <c:crosses val="autoZero"/>
        <c:crossBetween val="midCat"/>
        <c:majorUnit val="1"/>
      </c:valAx>
      <c:valAx>
        <c:axId val="192111560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CVe</a:t>
                </a:r>
                <a:r>
                  <a:rPr lang="en-US" altLang="zh-TW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3115001840902769E-2"/>
              <c:y val="0.45085276106991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340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46426060280987"/>
          <c:y val="0.61089276035966666"/>
          <c:w val="0.11179937847053766"/>
          <c:h val="0.29356299479462455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CBM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6948079276337"/>
          <c:y val="0.134934041610318"/>
          <c:w val="0.82298216803673307"/>
          <c:h val="0.73728730415248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CBM!$A$134</c:f>
              <c:strCache>
                <c:ptCount val="1"/>
                <c:pt idx="0">
                  <c:v>CNC#1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CBM!$A$135:$A$144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CBM!$I$135:$I$144</c:f>
              <c:numCache>
                <c:formatCode>0.000_);[Red]\(0.000\)</c:formatCode>
                <c:ptCount val="10"/>
                <c:pt idx="0">
                  <c:v>2.7523771684602099</c:v>
                </c:pt>
                <c:pt idx="1">
                  <c:v>2.15023409101962</c:v>
                </c:pt>
                <c:pt idx="2">
                  <c:v>1.8436947250975599</c:v>
                </c:pt>
                <c:pt idx="3">
                  <c:v>1.6161329805520099</c:v>
                </c:pt>
                <c:pt idx="4">
                  <c:v>1.4195088827256901</c:v>
                </c:pt>
                <c:pt idx="5">
                  <c:v>1.4993064645060401</c:v>
                </c:pt>
                <c:pt idx="6">
                  <c:v>1.58155836555755</c:v>
                </c:pt>
                <c:pt idx="7">
                  <c:v>1.65783339961702</c:v>
                </c:pt>
                <c:pt idx="8">
                  <c:v>1.72390337142644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F-4282-BD98-C5FE20BD7380}"/>
            </c:ext>
          </c:extLst>
        </c:ser>
        <c:ser>
          <c:idx val="1"/>
          <c:order val="1"/>
          <c:tx>
            <c:strRef>
              <c:f>CBM!$A$146</c:f>
              <c:strCache>
                <c:ptCount val="1"/>
                <c:pt idx="0">
                  <c:v>CNC#2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CBM!$A$147:$A$156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CBM!$I$147:$I$156</c:f>
              <c:numCache>
                <c:formatCode>0.000_);[Red]\(0.000\)</c:formatCode>
                <c:ptCount val="10"/>
                <c:pt idx="0">
                  <c:v>2.4642276888210501</c:v>
                </c:pt>
                <c:pt idx="1">
                  <c:v>1.96582603110468</c:v>
                </c:pt>
                <c:pt idx="2">
                  <c:v>1.79094485929655</c:v>
                </c:pt>
                <c:pt idx="3">
                  <c:v>1.70238660391577</c:v>
                </c:pt>
                <c:pt idx="4">
                  <c:v>1.64926658959145</c:v>
                </c:pt>
                <c:pt idx="5">
                  <c:v>1.6141174511218099</c:v>
                </c:pt>
                <c:pt idx="6">
                  <c:v>1.5893254740857601</c:v>
                </c:pt>
                <c:pt idx="7">
                  <c:v>1.57104066126233</c:v>
                </c:pt>
                <c:pt idx="8">
                  <c:v>1.55710645794473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F-4282-BD98-C5FE20BD7380}"/>
            </c:ext>
          </c:extLst>
        </c:ser>
        <c:ser>
          <c:idx val="2"/>
          <c:order val="2"/>
          <c:tx>
            <c:strRef>
              <c:f>CBM!$A$158</c:f>
              <c:strCache>
                <c:ptCount val="1"/>
                <c:pt idx="0">
                  <c:v>CNC#3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CBM!$A$159:$A$168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CBM!$I$159:$I$168</c:f>
              <c:numCache>
                <c:formatCode>0.000_);[Red]\(0.000\)</c:formatCode>
                <c:ptCount val="10"/>
                <c:pt idx="0">
                  <c:v>2.3572509698900102</c:v>
                </c:pt>
                <c:pt idx="1">
                  <c:v>1.7492280830925799</c:v>
                </c:pt>
                <c:pt idx="2">
                  <c:v>1.3972668905191701</c:v>
                </c:pt>
                <c:pt idx="3">
                  <c:v>1.50227083434053</c:v>
                </c:pt>
                <c:pt idx="4">
                  <c:v>1.6236470343284499</c:v>
                </c:pt>
                <c:pt idx="5">
                  <c:v>1.73562078852877</c:v>
                </c:pt>
                <c:pt idx="6">
                  <c:v>1.8274687749299099</c:v>
                </c:pt>
                <c:pt idx="7">
                  <c:v>1.89563826724732</c:v>
                </c:pt>
                <c:pt idx="8">
                  <c:v>1.9413976511490501</c:v>
                </c:pt>
                <c:pt idx="9">
                  <c:v>2.0088768069262302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F-4282-BD98-C5FE20BD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34000"/>
        <c:axId val="19211156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CBM!$A$122</c15:sqref>
                        </c15:formulaRef>
                      </c:ext>
                    </c:extLst>
                    <c:strCache>
                      <c:ptCount val="1"/>
                      <c:pt idx="0">
                        <c:v>b11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CBM!$A$123:$A$132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CBM!$I$123:$I$132</c15:sqref>
                        </c15:formulaRef>
                      </c:ext>
                    </c:extLst>
                    <c:numCache>
                      <c:formatCode>0.000_);[Red]\(0.000\)</c:formatCode>
                      <c:ptCount val="10"/>
                      <c:pt idx="0">
                        <c:v>2.1540963285024399</c:v>
                      </c:pt>
                      <c:pt idx="1">
                        <c:v>1.9201379264965699</c:v>
                      </c:pt>
                      <c:pt idx="2">
                        <c:v>1.8768078249653199</c:v>
                      </c:pt>
                      <c:pt idx="3">
                        <c:v>1.8775761293359501</c:v>
                      </c:pt>
                      <c:pt idx="4">
                        <c:v>1.8919452470557401</c:v>
                      </c:pt>
                      <c:pt idx="5">
                        <c:v>1.9096824602361</c:v>
                      </c:pt>
                      <c:pt idx="6">
                        <c:v>1.9266356652577299</c:v>
                      </c:pt>
                      <c:pt idx="7">
                        <c:v>1.9411056419436199</c:v>
                      </c:pt>
                      <c:pt idx="8">
                        <c:v>1.95257711657122</c:v>
                      </c:pt>
                      <c:pt idx="9">
                        <c:v>2.0088768069262302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CF-4282-BD98-C5FE20BD7380}"/>
                  </c:ext>
                </c:extLst>
              </c15:ser>
            </c15:filteredScatterSeries>
          </c:ext>
        </c:extLst>
      </c:scatterChart>
      <c:valAx>
        <c:axId val="192123400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15600"/>
        <c:crosses val="autoZero"/>
        <c:crossBetween val="midCat"/>
        <c:majorUnit val="1"/>
      </c:valAx>
      <c:valAx>
        <c:axId val="192111560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CVe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1.9027765653461828E-2"/>
              <c:y val="0.89044527730976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340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36445111766795"/>
          <c:y val="0.14490022808284336"/>
          <c:w val="0.27315327269235468"/>
          <c:h val="0.22017224609596842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Heller</a:t>
            </a:r>
            <a:r>
              <a:rPr lang="en-US" baseline="0"/>
              <a:t> Cell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6948079276337"/>
          <c:y val="0.134934041610318"/>
          <c:w val="0.82298216803673307"/>
          <c:h val="0.71982008211240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'PM - offline'!$A$1</c:f>
              <c:strCache>
                <c:ptCount val="1"/>
                <c:pt idx="0">
                  <c:v>Heller1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239-4BCC-97A2-F97A326D50E5}"/>
              </c:ext>
            </c:extLst>
          </c:dPt>
          <c:xVal>
            <c:numRef>
              <c:f>'PM - offline'!$A$2:$A$16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'PM - offline'!$I$2:$I$16</c:f>
              <c:numCache>
                <c:formatCode>0.000_);[Red]\(0.000\)</c:formatCode>
                <c:ptCount val="15"/>
                <c:pt idx="0">
                  <c:v>1.21607405061541</c:v>
                </c:pt>
                <c:pt idx="1">
                  <c:v>1.53681661888933</c:v>
                </c:pt>
                <c:pt idx="2">
                  <c:v>1.74598729439538</c:v>
                </c:pt>
                <c:pt idx="3">
                  <c:v>1.8724696347966601</c:v>
                </c:pt>
                <c:pt idx="4">
                  <c:v>1.94296081198766</c:v>
                </c:pt>
                <c:pt idx="5">
                  <c:v>1.9791208003202401</c:v>
                </c:pt>
                <c:pt idx="6">
                  <c:v>1.99625768569562</c:v>
                </c:pt>
                <c:pt idx="7">
                  <c:v>2.00381516220334</c:v>
                </c:pt>
                <c:pt idx="8">
                  <c:v>2.0069434635426502</c:v>
                </c:pt>
                <c:pt idx="9">
                  <c:v>2.0081692503442898</c:v>
                </c:pt>
                <c:pt idx="10">
                  <c:v>2.0086273691452998</c:v>
                </c:pt>
                <c:pt idx="11">
                  <c:v>2.0087917199643202</c:v>
                </c:pt>
                <c:pt idx="12">
                  <c:v>2.0088486168275699</c:v>
                </c:pt>
                <c:pt idx="13">
                  <c:v>2.0088677071021102</c:v>
                </c:pt>
                <c:pt idx="14">
                  <c:v>2.00887393727491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9-4BCC-97A2-F97A326D50E5}"/>
            </c:ext>
          </c:extLst>
        </c:ser>
        <c:ser>
          <c:idx val="1"/>
          <c:order val="1"/>
          <c:tx>
            <c:strRef>
              <c:f>'PM - offline'!$A$18</c:f>
              <c:strCache>
                <c:ptCount val="1"/>
                <c:pt idx="0">
                  <c:v>Heller2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square"/>
              <c:size val="9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239-4BCC-97A2-F97A326D50E5}"/>
              </c:ext>
            </c:extLst>
          </c:dPt>
          <c:dLbls>
            <c:dLbl>
              <c:idx val="6"/>
              <c:layout>
                <c:manualLayout>
                  <c:x val="1.1534023279836656E-2"/>
                  <c:y val="0.1392781130075913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CE-44C5-8093-40DFD477363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'PM - offline'!$A$19:$A$33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'PM - offline'!$I$19:$I$33</c:f>
              <c:numCache>
                <c:formatCode>0.000_);[Red]\(0.000\)</c:formatCode>
                <c:ptCount val="15"/>
                <c:pt idx="0">
                  <c:v>2.2825373163373399</c:v>
                </c:pt>
                <c:pt idx="1">
                  <c:v>2.1748964102181398</c:v>
                </c:pt>
                <c:pt idx="2">
                  <c:v>2.09007195116203</c:v>
                </c:pt>
                <c:pt idx="3">
                  <c:v>2.03482037333879</c:v>
                </c:pt>
                <c:pt idx="4">
                  <c:v>2.0056643960032798</c:v>
                </c:pt>
                <c:pt idx="5">
                  <c:v>1.9942748875823999</c:v>
                </c:pt>
                <c:pt idx="6">
                  <c:v>1.99265779968992</c:v>
                </c:pt>
                <c:pt idx="7">
                  <c:v>1.9952432446641899</c:v>
                </c:pt>
                <c:pt idx="8">
                  <c:v>1.99889371285609</c:v>
                </c:pt>
                <c:pt idx="9">
                  <c:v>2.00218382916648</c:v>
                </c:pt>
                <c:pt idx="10">
                  <c:v>2.00466700119813</c:v>
                </c:pt>
                <c:pt idx="11">
                  <c:v>2.0063568234581499</c:v>
                </c:pt>
                <c:pt idx="12">
                  <c:v>2.0074276902925301</c:v>
                </c:pt>
                <c:pt idx="13">
                  <c:v>2.0080709245541701</c:v>
                </c:pt>
                <c:pt idx="14">
                  <c:v>2.0084412302891299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39-4BCC-97A2-F97A326D50E5}"/>
            </c:ext>
          </c:extLst>
        </c:ser>
        <c:ser>
          <c:idx val="2"/>
          <c:order val="2"/>
          <c:tx>
            <c:strRef>
              <c:f>'PM - offline'!$A$35</c:f>
              <c:strCache>
                <c:ptCount val="1"/>
                <c:pt idx="0">
                  <c:v>Heller3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9"/>
            <c:marker>
              <c:symbol val="triangle"/>
              <c:size val="9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239-4BCC-97A2-F97A326D50E5}"/>
              </c:ext>
            </c:extLst>
          </c:dPt>
          <c:xVal>
            <c:numRef>
              <c:f>'PM - offline'!$A$36:$A$50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'PM - offline'!$I$36:$I$50</c:f>
              <c:numCache>
                <c:formatCode>0.000_);[Red]\(0.000\)</c:formatCode>
                <c:ptCount val="15"/>
                <c:pt idx="0">
                  <c:v>2.0070045539046202</c:v>
                </c:pt>
                <c:pt idx="1">
                  <c:v>2.0070046014552001</c:v>
                </c:pt>
                <c:pt idx="2">
                  <c:v>2.0070055622104301</c:v>
                </c:pt>
                <c:pt idx="3">
                  <c:v>2.0070118843831</c:v>
                </c:pt>
                <c:pt idx="4">
                  <c:v>2.0070342024781902</c:v>
                </c:pt>
                <c:pt idx="5">
                  <c:v>2.0070873162526901</c:v>
                </c:pt>
                <c:pt idx="6">
                  <c:v>2.0071836274496699</c:v>
                </c:pt>
                <c:pt idx="7">
                  <c:v>2.0073267580490302</c:v>
                </c:pt>
                <c:pt idx="8">
                  <c:v>2.0075094662591302</c:v>
                </c:pt>
                <c:pt idx="9">
                  <c:v>2.007716321343</c:v>
                </c:pt>
                <c:pt idx="10">
                  <c:v>2.0079288376183402</c:v>
                </c:pt>
                <c:pt idx="11">
                  <c:v>2.0081303435638702</c:v>
                </c:pt>
                <c:pt idx="12">
                  <c:v>2.00830897193556</c:v>
                </c:pt>
                <c:pt idx="13">
                  <c:v>2.0084585064524099</c:v>
                </c:pt>
                <c:pt idx="14">
                  <c:v>2.00857766514414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39-4BCC-97A2-F97A326D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34000"/>
        <c:axId val="1921115600"/>
      </c:scatterChart>
      <c:valAx>
        <c:axId val="1921234000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Health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15600"/>
        <c:crosses val="autoZero"/>
        <c:crossBetween val="midCat"/>
        <c:majorUnit val="1"/>
      </c:valAx>
      <c:valAx>
        <c:axId val="192111560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CVe</a:t>
                </a:r>
                <a:r>
                  <a:rPr lang="en-US" altLang="zh-TW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3115001840902769E-2"/>
              <c:y val="0.45085276106991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340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02129949583632"/>
          <c:y val="0.66100473825142592"/>
          <c:w val="0.15038095879883409"/>
          <c:h val="0.22017224609596842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Heller</a:t>
            </a:r>
            <a:r>
              <a:rPr lang="en-US" baseline="0"/>
              <a:t> Cell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6948079276337"/>
          <c:y val="0.134934041610318"/>
          <c:w val="0.82298216803673307"/>
          <c:h val="0.71982008211240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'PM - offline'!$A$52</c:f>
              <c:strCache>
                <c:ptCount val="1"/>
                <c:pt idx="0">
                  <c:v>B8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 - offline'!$A$53:$A$67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'PM - offline'!$I$53:$I$67</c:f>
              <c:numCache>
                <c:formatCode>0.000_);[Red]\(0.000\)</c:formatCode>
                <c:ptCount val="15"/>
                <c:pt idx="0">
                  <c:v>1.92443519654468</c:v>
                </c:pt>
                <c:pt idx="1">
                  <c:v>1.7620484816465101</c:v>
                </c:pt>
                <c:pt idx="2">
                  <c:v>1.7645492835829699</c:v>
                </c:pt>
                <c:pt idx="3">
                  <c:v>1.8380432114788401</c:v>
                </c:pt>
                <c:pt idx="4">
                  <c:v>1.91141317534739</c:v>
                </c:pt>
                <c:pt idx="5">
                  <c:v>1.9610479342518301</c:v>
                </c:pt>
                <c:pt idx="6">
                  <c:v>1.98814013641281</c:v>
                </c:pt>
                <c:pt idx="7">
                  <c:v>2.00078432786828</c:v>
                </c:pt>
                <c:pt idx="8">
                  <c:v>2.0059902326593102</c:v>
                </c:pt>
                <c:pt idx="9">
                  <c:v>2.0079233092932798</c:v>
                </c:pt>
                <c:pt idx="10">
                  <c:v>2.0085819125490798</c:v>
                </c:pt>
                <c:pt idx="11">
                  <c:v>2.0087906323148701</c:v>
                </c:pt>
                <c:pt idx="12">
                  <c:v>2.0088528342515799</c:v>
                </c:pt>
                <c:pt idx="13">
                  <c:v>2.00887041890664</c:v>
                </c:pt>
                <c:pt idx="14">
                  <c:v>2.0088751679980001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3A-419A-9F29-3FFA5FA58EE7}"/>
            </c:ext>
          </c:extLst>
        </c:ser>
        <c:ser>
          <c:idx val="1"/>
          <c:order val="1"/>
          <c:tx>
            <c:strRef>
              <c:f>'PM - offline'!$A$69</c:f>
              <c:strCache>
                <c:ptCount val="1"/>
                <c:pt idx="0">
                  <c:v>B9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 - offline'!$A$70:$A$84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'PM - offline'!$I$70:$I$84</c:f>
              <c:numCache>
                <c:formatCode>0.000_);[Red]\(0.000\)</c:formatCode>
                <c:ptCount val="15"/>
                <c:pt idx="0">
                  <c:v>1.8020255368165501</c:v>
                </c:pt>
                <c:pt idx="1">
                  <c:v>1.8043473918761801</c:v>
                </c:pt>
                <c:pt idx="2">
                  <c:v>1.82182615370334</c:v>
                </c:pt>
                <c:pt idx="3">
                  <c:v>1.86299360576534</c:v>
                </c:pt>
                <c:pt idx="4">
                  <c:v>1.91419089161706</c:v>
                </c:pt>
                <c:pt idx="5">
                  <c:v>1.95704456466987</c:v>
                </c:pt>
                <c:pt idx="6">
                  <c:v>1.9843962441564</c:v>
                </c:pt>
                <c:pt idx="7">
                  <c:v>1.9986771839177599</c:v>
                </c:pt>
                <c:pt idx="8">
                  <c:v>2.0050538392692898</c:v>
                </c:pt>
                <c:pt idx="9">
                  <c:v>2.0075660565380802</c:v>
                </c:pt>
                <c:pt idx="10">
                  <c:v>2.0084599818191999</c:v>
                </c:pt>
                <c:pt idx="11">
                  <c:v>2.0087524695344698</c:v>
                </c:pt>
                <c:pt idx="12">
                  <c:v>2.0088416969815102</c:v>
                </c:pt>
                <c:pt idx="13">
                  <c:v>2.0088673520406899</c:v>
                </c:pt>
                <c:pt idx="14">
                  <c:v>2.0088743640137601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3A-419A-9F29-3FFA5FA58EE7}"/>
            </c:ext>
          </c:extLst>
        </c:ser>
        <c:ser>
          <c:idx val="2"/>
          <c:order val="2"/>
          <c:tx>
            <c:strRef>
              <c:f>'PM - offline'!$A$86</c:f>
              <c:strCache>
                <c:ptCount val="1"/>
                <c:pt idx="0">
                  <c:v>B10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'PM - offline'!$A$87:$A$101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'PM - offline'!$I$87:$I$101</c:f>
              <c:numCache>
                <c:formatCode>0.000_);[Red]\(0.000\)</c:formatCode>
                <c:ptCount val="15"/>
                <c:pt idx="0">
                  <c:v>1.78721431302832</c:v>
                </c:pt>
                <c:pt idx="1">
                  <c:v>1.7461928280951</c:v>
                </c:pt>
                <c:pt idx="2">
                  <c:v>1.80329533381269</c:v>
                </c:pt>
                <c:pt idx="3">
                  <c:v>1.8748397736364399</c:v>
                </c:pt>
                <c:pt idx="4">
                  <c:v>1.93071405826387</c:v>
                </c:pt>
                <c:pt idx="5">
                  <c:v>1.9668841322034001</c:v>
                </c:pt>
                <c:pt idx="6">
                  <c:v>1.9877599120379099</c:v>
                </c:pt>
                <c:pt idx="7">
                  <c:v>1.9988313513565601</c:v>
                </c:pt>
                <c:pt idx="8">
                  <c:v>2.0043193334262899</c:v>
                </c:pt>
                <c:pt idx="9">
                  <c:v>2.0068917937400998</c:v>
                </c:pt>
                <c:pt idx="10">
                  <c:v>2.0080422572507199</c:v>
                </c:pt>
                <c:pt idx="11">
                  <c:v>2.00853660157683</c:v>
                </c:pt>
                <c:pt idx="12">
                  <c:v>2.0087418359426601</c:v>
                </c:pt>
                <c:pt idx="13">
                  <c:v>2.00882453305488</c:v>
                </c:pt>
                <c:pt idx="14">
                  <c:v>2.0088569921975301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3A-419A-9F29-3FFA5FA58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34000"/>
        <c:axId val="19211156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'PM - offline'!$A$103</c15:sqref>
                        </c15:formulaRef>
                      </c:ext>
                    </c:extLst>
                    <c:strCache>
                      <c:ptCount val="1"/>
                      <c:pt idx="0">
                        <c:v>B11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'PM - offline'!$A$104:$A$118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'PM - offline'!$I$104:$I$118</c15:sqref>
                        </c15:formulaRef>
                      </c:ext>
                    </c:extLst>
                    <c:numCache>
                      <c:formatCode>0.000_);[Red]\(0.000\)</c:formatCode>
                      <c:ptCount val="15"/>
                      <c:pt idx="0">
                        <c:v>1.6864536826851599</c:v>
                      </c:pt>
                      <c:pt idx="1">
                        <c:v>1.7741572275219299</c:v>
                      </c:pt>
                      <c:pt idx="2">
                        <c:v>1.84040489151195</c:v>
                      </c:pt>
                      <c:pt idx="3">
                        <c:v>1.8927817440745101</c:v>
                      </c:pt>
                      <c:pt idx="4">
                        <c:v>1.9341698207634599</c:v>
                      </c:pt>
                      <c:pt idx="5">
                        <c:v>1.96475044160182</c:v>
                      </c:pt>
                      <c:pt idx="6">
                        <c:v>1.98506952433343</c:v>
                      </c:pt>
                      <c:pt idx="7">
                        <c:v>1.9971057545774</c:v>
                      </c:pt>
                      <c:pt idx="8">
                        <c:v>2.0035045546935599</c:v>
                      </c:pt>
                      <c:pt idx="9">
                        <c:v>2.0065940968687701</c:v>
                      </c:pt>
                      <c:pt idx="10">
                        <c:v>2.0079661035371199</c:v>
                      </c:pt>
                      <c:pt idx="11">
                        <c:v>2.0085330189336599</c:v>
                      </c:pt>
                      <c:pt idx="12">
                        <c:v>2.0087531754468699</c:v>
                      </c:pt>
                      <c:pt idx="13">
                        <c:v>2.0088342067868399</c:v>
                      </c:pt>
                      <c:pt idx="14">
                        <c:v>2.0088626724587999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3A3A-419A-9F29-3FFA5FA58EE7}"/>
                  </c:ext>
                </c:extLst>
              </c15:ser>
            </c15:filteredScatterSeries>
          </c:ext>
        </c:extLst>
      </c:scatterChart>
      <c:valAx>
        <c:axId val="1921234000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Health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15600"/>
        <c:crosses val="autoZero"/>
        <c:crossBetween val="midCat"/>
        <c:majorUnit val="1"/>
      </c:valAx>
      <c:valAx>
        <c:axId val="192111560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CVe</a:t>
                </a:r>
                <a:r>
                  <a:rPr lang="en-US" altLang="zh-TW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3115001840902769E-2"/>
              <c:y val="0.45085276106991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340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0987409394983"/>
          <c:y val="0.56889318168504854"/>
          <c:w val="9.8652546306305391E-2"/>
          <c:h val="0.20895327964247226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104774</xdr:colOff>
      <xdr:row>135</xdr:row>
      <xdr:rowOff>28574</xdr:rowOff>
    </xdr:from>
    <xdr:to>
      <xdr:col>21</xdr:col>
      <xdr:colOff>297179</xdr:colOff>
      <xdr:row>157</xdr:row>
      <xdr:rowOff>135254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4FA11D-209F-4301-9079-235BC7DD2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2</xdr:row>
      <xdr:rowOff>14286</xdr:rowOff>
    </xdr:from>
    <xdr:to>
      <xdr:col>18</xdr:col>
      <xdr:colOff>581026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F5035-ADDD-4749-A628-C3EFA9478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23</xdr:row>
      <xdr:rowOff>9525</xdr:rowOff>
    </xdr:from>
    <xdr:to>
      <xdr:col>18</xdr:col>
      <xdr:colOff>390526</xdr:colOff>
      <xdr:row>41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2ED813-27FF-4902-ACEA-0E1CD29B0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238125</xdr:colOff>
      <xdr:row>43</xdr:row>
      <xdr:rowOff>9525</xdr:rowOff>
    </xdr:from>
    <xdr:to>
      <xdr:col>18</xdr:col>
      <xdr:colOff>409576</xdr:colOff>
      <xdr:row>63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D80728-49FC-4E21-8EEF-689068789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66</xdr:row>
      <xdr:rowOff>161925</xdr:rowOff>
    </xdr:from>
    <xdr:to>
      <xdr:col>18</xdr:col>
      <xdr:colOff>428626</xdr:colOff>
      <xdr:row>85</xdr:row>
      <xdr:rowOff>90488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67E03D-E41E-4492-B398-1F6A31BBA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457200</xdr:colOff>
      <xdr:row>86</xdr:row>
      <xdr:rowOff>38100</xdr:rowOff>
    </xdr:from>
    <xdr:to>
      <xdr:col>18</xdr:col>
      <xdr:colOff>628651</xdr:colOff>
      <xdr:row>104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96541B-BAC0-448D-A5D9-93C7E2044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504825</xdr:colOff>
      <xdr:row>135</xdr:row>
      <xdr:rowOff>19050</xdr:rowOff>
    </xdr:from>
    <xdr:to>
      <xdr:col>16</xdr:col>
      <xdr:colOff>228600</xdr:colOff>
      <xdr:row>157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F27A65-C794-43A3-A4DD-6D42EF323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</xdr:row>
      <xdr:rowOff>14286</xdr:rowOff>
    </xdr:from>
    <xdr:to>
      <xdr:col>18</xdr:col>
      <xdr:colOff>581026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B0655-DF10-40AF-91EA-E7D953948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52</xdr:row>
      <xdr:rowOff>0</xdr:rowOff>
    </xdr:from>
    <xdr:to>
      <xdr:col>19</xdr:col>
      <xdr:colOff>171451</xdr:colOff>
      <xdr:row>71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97A2C-E4B5-4866-B12A-547737410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120</xdr:row>
      <xdr:rowOff>0</xdr:rowOff>
    </xdr:from>
    <xdr:to>
      <xdr:col>19</xdr:col>
      <xdr:colOff>171451</xdr:colOff>
      <xdr:row>139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E1805F-5F56-4C4D-BCEC-2B9A7DA51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16</xdr:row>
      <xdr:rowOff>28575</xdr:rowOff>
    </xdr:from>
    <xdr:to>
      <xdr:col>18</xdr:col>
      <xdr:colOff>495300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317E3-D464-4F49-91F6-06B680027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8</xdr:row>
      <xdr:rowOff>180976</xdr:rowOff>
    </xdr:from>
    <xdr:to>
      <xdr:col>18</xdr:col>
      <xdr:colOff>66675</xdr:colOff>
      <xdr:row>29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162B4-884E-4B0A-A157-C2519F098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723899</xdr:colOff>
      <xdr:row>8</xdr:row>
      <xdr:rowOff>9524</xdr:rowOff>
    </xdr:from>
    <xdr:to>
      <xdr:col>19</xdr:col>
      <xdr:colOff>571500</xdr:colOff>
      <xdr:row>29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9E739-9659-45C7-9FF3-E49A82A84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5</xdr:row>
      <xdr:rowOff>180975</xdr:rowOff>
    </xdr:from>
    <xdr:to>
      <xdr:col>12</xdr:col>
      <xdr:colOff>373379</xdr:colOff>
      <xdr:row>28</xdr:row>
      <xdr:rowOff>97155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0A4DC3C-4B9B-41D2-80A1-F7C3B585728F}"/>
            </a:ext>
          </a:extLst>
        </xdr:cNvPr>
        <xdr:cNvGrpSpPr/>
      </xdr:nvGrpSpPr>
      <xdr:grpSpPr>
        <a:xfrm>
          <a:off x="1190625" y="1057276"/>
          <a:ext cx="7869554" cy="3973829"/>
          <a:chOff x="1228725" y="1133475"/>
          <a:chExt cx="8288654" cy="429768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3388A5D3-1FF9-48C1-B154-00228C1A68C0}"/>
              </a:ext>
            </a:extLst>
          </xdr:cNvPr>
          <xdr:cNvGraphicFramePr>
            <a:graphicFrameLocks/>
          </xdr:cNvGraphicFramePr>
        </xdr:nvGraphicFramePr>
        <xdr:xfrm>
          <a:off x="5524500" y="1133475"/>
          <a:ext cx="3992879" cy="42976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46AE875-1909-45FA-867C-8F5ADE2AAE81}"/>
              </a:ext>
            </a:extLst>
          </xdr:cNvPr>
          <xdr:cNvGraphicFramePr>
            <a:graphicFrameLocks/>
          </xdr:cNvGraphicFramePr>
        </xdr:nvGraphicFramePr>
        <xdr:xfrm>
          <a:off x="1228725" y="1133475"/>
          <a:ext cx="4295775" cy="42976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571499</xdr:colOff>
      <xdr:row>50</xdr:row>
      <xdr:rowOff>90487</xdr:rowOff>
    </xdr:from>
    <xdr:to>
      <xdr:col>16</xdr:col>
      <xdr:colOff>761999</xdr:colOff>
      <xdr:row>64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C36B3-839E-4583-AC22-266679B56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76C8-FB29-4B67-A7FD-C6A400838765}">
  <dimension ref="B2:M17"/>
  <sheetViews>
    <sheetView workbookViewId="0">
      <selection activeCell="C16" sqref="C16:L16"/>
    </sheetView>
  </sheetViews>
  <sheetFormatPr defaultRowHeight="13.9"/>
  <cols>
    <col min="3" max="11" width="8.3515625" style="13" bestFit="1" customWidth="1"/>
    <col min="12" max="12" width="9.3515625" style="13" bestFit="1" customWidth="1"/>
    <col min="13" max="13" width="31.87890625" customWidth="1"/>
  </cols>
  <sheetData>
    <row r="2" spans="2:13">
      <c r="B2" t="s">
        <v>20</v>
      </c>
      <c r="C2" s="22">
        <v>1</v>
      </c>
      <c r="D2" s="22">
        <v>2</v>
      </c>
      <c r="E2" s="22">
        <v>3</v>
      </c>
      <c r="F2" s="22">
        <v>4</v>
      </c>
      <c r="G2" s="22">
        <v>5</v>
      </c>
      <c r="H2" s="22">
        <v>6</v>
      </c>
      <c r="I2" s="22">
        <v>7</v>
      </c>
      <c r="J2" s="22">
        <v>8</v>
      </c>
      <c r="K2" s="22">
        <v>9</v>
      </c>
      <c r="L2" s="22">
        <v>10</v>
      </c>
      <c r="M2" t="s">
        <v>21</v>
      </c>
    </row>
    <row r="3" spans="2:13">
      <c r="B3" t="s">
        <v>13</v>
      </c>
      <c r="C3" s="22">
        <v>0.1</v>
      </c>
      <c r="D3" s="22">
        <v>0.2</v>
      </c>
      <c r="E3" s="22">
        <v>0.3</v>
      </c>
      <c r="F3" s="22">
        <v>0.4</v>
      </c>
      <c r="G3" s="22">
        <v>0.5</v>
      </c>
      <c r="H3" s="22">
        <v>0.6</v>
      </c>
      <c r="I3" s="22">
        <v>0.7</v>
      </c>
      <c r="J3" s="22">
        <v>0.8</v>
      </c>
      <c r="K3" s="22">
        <v>0.9</v>
      </c>
      <c r="L3" s="22">
        <v>1</v>
      </c>
      <c r="M3" t="s">
        <v>22</v>
      </c>
    </row>
    <row r="4" spans="2:13">
      <c r="B4" t="s">
        <v>14</v>
      </c>
      <c r="C4" s="22">
        <v>0.5</v>
      </c>
      <c r="D4" s="22">
        <v>0.4</v>
      </c>
      <c r="E4" s="22">
        <v>0.3</v>
      </c>
      <c r="F4" s="22">
        <v>0.2</v>
      </c>
      <c r="G4" s="22">
        <v>0.1</v>
      </c>
      <c r="H4" s="22">
        <v>0.6</v>
      </c>
      <c r="I4" s="22">
        <v>0.7</v>
      </c>
      <c r="J4" s="22">
        <v>0.8</v>
      </c>
      <c r="K4" s="22">
        <v>0.9</v>
      </c>
      <c r="L4" s="22">
        <v>1</v>
      </c>
      <c r="M4" t="s">
        <v>23</v>
      </c>
    </row>
    <row r="5" spans="2:13">
      <c r="B5" t="s">
        <v>15</v>
      </c>
      <c r="C5" s="22">
        <v>0.5</v>
      </c>
      <c r="D5" s="22">
        <v>0.5</v>
      </c>
      <c r="E5" s="22">
        <v>0.5</v>
      </c>
      <c r="F5" s="22">
        <v>0.5</v>
      </c>
      <c r="G5" s="22">
        <v>0.5</v>
      </c>
      <c r="H5" s="22">
        <v>0.5</v>
      </c>
      <c r="I5" s="22">
        <v>0.5</v>
      </c>
      <c r="J5" s="22">
        <v>0.5</v>
      </c>
      <c r="K5" s="22">
        <v>0.5</v>
      </c>
      <c r="L5" s="22">
        <v>1</v>
      </c>
      <c r="M5" t="s">
        <v>24</v>
      </c>
    </row>
    <row r="6" spans="2:13">
      <c r="B6" t="s">
        <v>17</v>
      </c>
      <c r="C6" s="22">
        <v>0.3</v>
      </c>
      <c r="D6" s="22">
        <v>0.2</v>
      </c>
      <c r="E6" s="22">
        <v>0.1</v>
      </c>
      <c r="F6" s="22">
        <v>0.4</v>
      </c>
      <c r="G6" s="22">
        <v>0.5</v>
      </c>
      <c r="H6" s="22">
        <v>0.6</v>
      </c>
      <c r="I6" s="22">
        <v>0.7</v>
      </c>
      <c r="J6" s="22">
        <v>0.8</v>
      </c>
      <c r="K6" s="22">
        <v>0.9</v>
      </c>
      <c r="L6" s="22">
        <v>1</v>
      </c>
      <c r="M6" t="s">
        <v>25</v>
      </c>
    </row>
    <row r="7" spans="2:13">
      <c r="B7" t="s">
        <v>18</v>
      </c>
      <c r="C7" s="22">
        <v>0.7</v>
      </c>
      <c r="D7" s="22">
        <v>0.6</v>
      </c>
      <c r="E7" s="22">
        <v>0.5</v>
      </c>
      <c r="F7" s="22">
        <v>0.4</v>
      </c>
      <c r="G7" s="22">
        <v>0.3</v>
      </c>
      <c r="H7" s="22">
        <v>0.2</v>
      </c>
      <c r="I7" s="22">
        <v>0.1</v>
      </c>
      <c r="J7" s="22">
        <v>0.8</v>
      </c>
      <c r="K7" s="22">
        <v>0.9</v>
      </c>
      <c r="L7" s="22">
        <v>1</v>
      </c>
      <c r="M7" t="s">
        <v>26</v>
      </c>
    </row>
    <row r="8" spans="2:13">
      <c r="B8" t="s">
        <v>19</v>
      </c>
      <c r="C8" s="22">
        <v>0.3</v>
      </c>
      <c r="D8" s="22">
        <v>0.5</v>
      </c>
      <c r="E8" s="22">
        <v>0.1</v>
      </c>
      <c r="F8" s="22">
        <v>0.4</v>
      </c>
      <c r="G8" s="22">
        <v>0.9</v>
      </c>
      <c r="H8" s="22">
        <v>0.8</v>
      </c>
      <c r="I8" s="22">
        <v>0.2</v>
      </c>
      <c r="J8" s="22">
        <v>0.7</v>
      </c>
      <c r="K8" s="22">
        <v>0.6</v>
      </c>
      <c r="L8" s="22">
        <v>1</v>
      </c>
      <c r="M8" t="s">
        <v>27</v>
      </c>
    </row>
    <row r="9" spans="2:13">
      <c r="B9" t="s">
        <v>28</v>
      </c>
      <c r="C9" s="22">
        <f>C3/2</f>
        <v>0.05</v>
      </c>
      <c r="D9" s="22">
        <f t="shared" ref="D9:K9" si="0">D3/2</f>
        <v>0.1</v>
      </c>
      <c r="E9" s="22">
        <f t="shared" si="0"/>
        <v>0.15</v>
      </c>
      <c r="F9" s="22">
        <f t="shared" si="0"/>
        <v>0.2</v>
      </c>
      <c r="G9" s="22">
        <f t="shared" si="0"/>
        <v>0.25</v>
      </c>
      <c r="H9" s="22">
        <f t="shared" si="0"/>
        <v>0.3</v>
      </c>
      <c r="I9" s="22">
        <f t="shared" si="0"/>
        <v>0.35</v>
      </c>
      <c r="J9" s="22">
        <f t="shared" si="0"/>
        <v>0.4</v>
      </c>
      <c r="K9" s="22">
        <f t="shared" si="0"/>
        <v>0.45</v>
      </c>
      <c r="L9" s="22">
        <v>1</v>
      </c>
      <c r="M9" t="s">
        <v>29</v>
      </c>
    </row>
    <row r="10" spans="2:13" ht="14.25">
      <c r="B10" s="7" t="s">
        <v>48</v>
      </c>
      <c r="C10" s="23">
        <v>0.25400703524419255</v>
      </c>
      <c r="D10" s="23">
        <v>0.20320562819535404</v>
      </c>
      <c r="E10" s="23">
        <v>0.15240422114651553</v>
      </c>
      <c r="F10" s="23">
        <v>0.10160281409767702</v>
      </c>
      <c r="G10" s="23">
        <v>5.0801407048838509E-2</v>
      </c>
      <c r="H10" s="23">
        <v>0.30480844229303106</v>
      </c>
      <c r="I10" s="23">
        <v>0.35560984934186957</v>
      </c>
      <c r="J10" s="23">
        <v>0.40641125639070808</v>
      </c>
      <c r="K10" s="23">
        <v>0.45721266343954658</v>
      </c>
      <c r="L10" s="23">
        <v>1</v>
      </c>
      <c r="M10" s="7" t="s">
        <v>52</v>
      </c>
    </row>
    <row r="11" spans="2:13" ht="14.25">
      <c r="B11" s="7" t="s">
        <v>49</v>
      </c>
      <c r="C11" s="23">
        <v>0.19932995283950311</v>
      </c>
      <c r="D11" s="23">
        <v>0.19932995283950311</v>
      </c>
      <c r="E11" s="23">
        <v>0.19932995283950311</v>
      </c>
      <c r="F11" s="23">
        <v>0.19932995283950311</v>
      </c>
      <c r="G11" s="23">
        <v>0.19932995283950311</v>
      </c>
      <c r="H11" s="23">
        <v>0.19932995283950311</v>
      </c>
      <c r="I11" s="23">
        <v>0.19932995283950311</v>
      </c>
      <c r="J11" s="23">
        <v>0.19932995283950311</v>
      </c>
      <c r="K11" s="23">
        <v>0.19932995283950311</v>
      </c>
      <c r="L11" s="23">
        <v>1</v>
      </c>
      <c r="M11" s="7" t="s">
        <v>53</v>
      </c>
    </row>
    <row r="12" spans="2:13" ht="14.25">
      <c r="B12" s="7" t="s">
        <v>50</v>
      </c>
      <c r="C12" s="23">
        <v>0.32197321932935868</v>
      </c>
      <c r="D12" s="23">
        <v>0.21464881288623913</v>
      </c>
      <c r="E12" s="23">
        <v>0.10732440644311957</v>
      </c>
      <c r="F12" s="23">
        <v>0.42929762577247826</v>
      </c>
      <c r="G12" s="23">
        <v>0.53662203221559779</v>
      </c>
      <c r="H12" s="23">
        <v>0.64394643865871737</v>
      </c>
      <c r="I12" s="23">
        <v>0.75127084510183684</v>
      </c>
      <c r="J12" s="23">
        <v>0.85859525154495653</v>
      </c>
      <c r="K12" s="23">
        <v>0.965919657988076</v>
      </c>
      <c r="L12" s="23">
        <v>1</v>
      </c>
      <c r="M12" s="7" t="s">
        <v>54</v>
      </c>
    </row>
    <row r="13" spans="2:13" ht="14.25">
      <c r="B13" s="7" t="s">
        <v>51</v>
      </c>
      <c r="C13" s="23">
        <v>0.20498866963216986</v>
      </c>
      <c r="D13" s="23">
        <v>0.22548753659538681</v>
      </c>
      <c r="E13" s="23">
        <v>0.24598640355860379</v>
      </c>
      <c r="F13" s="23">
        <v>0.26648527052182081</v>
      </c>
      <c r="G13" s="23">
        <v>0.28698413748503782</v>
      </c>
      <c r="H13" s="23">
        <v>0.30748300444825477</v>
      </c>
      <c r="I13" s="23">
        <v>0.32798187141147173</v>
      </c>
      <c r="J13" s="23">
        <v>0.34848073837468874</v>
      </c>
      <c r="K13" s="23">
        <v>0.36897960533790569</v>
      </c>
      <c r="L13" s="23">
        <v>1</v>
      </c>
      <c r="M13" s="7" t="s">
        <v>55</v>
      </c>
    </row>
    <row r="14" spans="2:13" ht="14.25">
      <c r="B14" s="7" t="s">
        <v>67</v>
      </c>
      <c r="C14" s="23">
        <v>0.16110734700652446</v>
      </c>
      <c r="D14" s="23">
        <v>0.12888587760521958</v>
      </c>
      <c r="E14" s="23">
        <v>9.666440820391467E-2</v>
      </c>
      <c r="F14" s="23">
        <v>6.4442938802609789E-2</v>
      </c>
      <c r="G14" s="23">
        <v>3.2221469401304895E-2</v>
      </c>
      <c r="H14" s="23">
        <v>0.19332881640782934</v>
      </c>
      <c r="I14" s="23">
        <v>0.22555028580913422</v>
      </c>
      <c r="J14" s="23">
        <v>0.25777175521043916</v>
      </c>
      <c r="K14" s="23">
        <v>0.28999322461174404</v>
      </c>
      <c r="L14" s="23">
        <v>1</v>
      </c>
      <c r="M14" s="7" t="s">
        <v>63</v>
      </c>
    </row>
    <row r="15" spans="2:13" ht="14.25">
      <c r="B15" s="7" t="s">
        <v>68</v>
      </c>
      <c r="C15" s="23">
        <v>0.12402304834096807</v>
      </c>
      <c r="D15" s="23">
        <v>0.12402304834096807</v>
      </c>
      <c r="E15" s="23">
        <v>0.12402304834096807</v>
      </c>
      <c r="F15" s="23">
        <v>0.12402304834096807</v>
      </c>
      <c r="G15" s="23">
        <v>0.12402304834096807</v>
      </c>
      <c r="H15" s="23">
        <v>0.12402304834096807</v>
      </c>
      <c r="I15" s="23">
        <v>0.12402304834096807</v>
      </c>
      <c r="J15" s="23">
        <v>0.12402304834096807</v>
      </c>
      <c r="K15" s="23">
        <v>0.12402304834096807</v>
      </c>
      <c r="L15" s="23">
        <v>1</v>
      </c>
      <c r="M15" s="7" t="s">
        <v>64</v>
      </c>
    </row>
    <row r="16" spans="2:13" ht="14.25">
      <c r="B16" s="7" t="s">
        <v>69</v>
      </c>
      <c r="C16" s="23">
        <v>0.16155429762809109</v>
      </c>
      <c r="D16" s="23">
        <v>0.10770286508539406</v>
      </c>
      <c r="E16" s="23">
        <v>5.3851432542697031E-2</v>
      </c>
      <c r="F16" s="23">
        <v>0.21540573017078812</v>
      </c>
      <c r="G16" s="23">
        <v>0.26925716271348515</v>
      </c>
      <c r="H16" s="23">
        <v>0.32310859525618219</v>
      </c>
      <c r="I16" s="23">
        <v>0.37696002779887922</v>
      </c>
      <c r="J16" s="23">
        <v>0.43081146034157625</v>
      </c>
      <c r="K16" s="23">
        <v>0.48466289288427328</v>
      </c>
      <c r="L16" s="23">
        <v>1</v>
      </c>
      <c r="M16" s="7" t="s">
        <v>65</v>
      </c>
    </row>
    <row r="17" spans="2:13" ht="14.25">
      <c r="B17" s="7" t="s">
        <v>70</v>
      </c>
      <c r="C17" s="23">
        <v>0.11311624000504997</v>
      </c>
      <c r="D17" s="23">
        <v>0.12442786400555496</v>
      </c>
      <c r="E17" s="23">
        <v>0.13573948800605995</v>
      </c>
      <c r="F17" s="23">
        <v>0.14705111200656495</v>
      </c>
      <c r="G17" s="23">
        <v>0.15836273600706996</v>
      </c>
      <c r="H17" s="23">
        <v>0.16967436000757494</v>
      </c>
      <c r="I17" s="23">
        <v>0.18098598400807994</v>
      </c>
      <c r="J17" s="23">
        <v>0.19229760800858495</v>
      </c>
      <c r="K17" s="23">
        <v>0.20360923200908992</v>
      </c>
      <c r="L17" s="23">
        <v>1</v>
      </c>
      <c r="M17" s="7" t="s">
        <v>66</v>
      </c>
    </row>
  </sheetData>
  <phoneticPr fontId="1" type="noConversion"/>
  <conditionalFormatting sqref="C10:L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L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L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L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L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L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L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9106-71D8-49C7-810D-FA738A2C401F}">
  <dimension ref="B1:AR46"/>
  <sheetViews>
    <sheetView topLeftCell="X1" workbookViewId="0">
      <selection activeCell="I43" sqref="I43:I45"/>
    </sheetView>
  </sheetViews>
  <sheetFormatPr defaultRowHeight="13.9"/>
  <cols>
    <col min="1" max="1" width="2.87890625" customWidth="1"/>
    <col min="12" max="12" width="3.1171875" customWidth="1"/>
    <col min="14" max="22" width="8.87890625" style="1"/>
    <col min="23" max="23" width="4" customWidth="1"/>
  </cols>
  <sheetData>
    <row r="1" spans="2:44" ht="14.25" thickBot="1">
      <c r="O1" s="1" t="s">
        <v>122</v>
      </c>
    </row>
    <row r="2" spans="2:44" ht="14.25" thickBot="1">
      <c r="B2" s="15" t="s">
        <v>123</v>
      </c>
      <c r="C2" s="31">
        <v>1</v>
      </c>
      <c r="M2" t="s">
        <v>123</v>
      </c>
      <c r="N2" s="1">
        <v>0.8</v>
      </c>
      <c r="O2" s="1">
        <f>9/4/3</f>
        <v>0.75</v>
      </c>
      <c r="X2" t="s">
        <v>123</v>
      </c>
      <c r="Y2">
        <v>0.9</v>
      </c>
      <c r="AI2" t="s">
        <v>124</v>
      </c>
      <c r="AJ2">
        <v>0</v>
      </c>
    </row>
    <row r="3" spans="2:44">
      <c r="C3" t="s">
        <v>85</v>
      </c>
      <c r="D3" t="s">
        <v>86</v>
      </c>
      <c r="E3" t="s">
        <v>87</v>
      </c>
      <c r="F3" t="s">
        <v>88</v>
      </c>
      <c r="G3" t="s">
        <v>89</v>
      </c>
      <c r="H3" t="s">
        <v>90</v>
      </c>
      <c r="I3" t="s">
        <v>91</v>
      </c>
      <c r="J3" t="s">
        <v>92</v>
      </c>
      <c r="K3" t="s">
        <v>93</v>
      </c>
      <c r="N3" s="1" t="s">
        <v>85</v>
      </c>
      <c r="O3" s="1" t="s">
        <v>86</v>
      </c>
      <c r="P3" s="1" t="s">
        <v>87</v>
      </c>
      <c r="Q3" s="1" t="s">
        <v>88</v>
      </c>
      <c r="R3" s="1" t="s">
        <v>89</v>
      </c>
      <c r="S3" s="1" t="s">
        <v>90</v>
      </c>
      <c r="T3" s="1" t="s">
        <v>91</v>
      </c>
      <c r="U3" s="1" t="s">
        <v>92</v>
      </c>
      <c r="V3" s="1" t="s">
        <v>93</v>
      </c>
      <c r="Y3" s="1" t="s">
        <v>85</v>
      </c>
      <c r="Z3" s="1" t="s">
        <v>86</v>
      </c>
      <c r="AA3" s="1" t="s">
        <v>87</v>
      </c>
      <c r="AB3" s="1" t="s">
        <v>88</v>
      </c>
      <c r="AC3" s="1" t="s">
        <v>89</v>
      </c>
      <c r="AD3" s="1" t="s">
        <v>90</v>
      </c>
      <c r="AE3" s="1" t="s">
        <v>91</v>
      </c>
      <c r="AF3" s="1" t="s">
        <v>92</v>
      </c>
      <c r="AG3" s="1" t="s">
        <v>93</v>
      </c>
    </row>
    <row r="4" spans="2:44">
      <c r="B4" t="str">
        <f>CBM!A134</f>
        <v>CNC#1</v>
      </c>
      <c r="C4" s="1"/>
      <c r="D4" s="1"/>
      <c r="E4" s="1"/>
      <c r="F4" s="1"/>
      <c r="G4" s="1"/>
      <c r="H4" s="1"/>
      <c r="I4" s="1"/>
      <c r="J4" s="1"/>
      <c r="K4" s="1"/>
      <c r="M4" t="str">
        <f>$B$4</f>
        <v>CNC#1</v>
      </c>
      <c r="X4" t="str">
        <f>$B$4</f>
        <v>CNC#1</v>
      </c>
      <c r="Y4" s="1"/>
      <c r="Z4" s="1"/>
      <c r="AA4" s="1"/>
      <c r="AB4" s="1"/>
      <c r="AC4" s="1"/>
      <c r="AD4" s="1"/>
      <c r="AE4" s="1"/>
      <c r="AF4" s="1"/>
      <c r="AG4" s="1"/>
    </row>
    <row r="5" spans="2:44">
      <c r="B5">
        <f>CBM!A135</f>
        <v>1</v>
      </c>
      <c r="C5" s="1">
        <f>CBM!B135</f>
        <v>66.672298174884205</v>
      </c>
      <c r="D5" s="1">
        <f>CBM!C135</f>
        <v>1</v>
      </c>
      <c r="E5" s="1">
        <f>CBM!D135</f>
        <v>3.9666000000000001</v>
      </c>
      <c r="F5" s="1">
        <f>CBM!E135</f>
        <v>1.6184454748656301</v>
      </c>
      <c r="G5" s="1">
        <f>CBM!F135</f>
        <v>0.83889999999999998</v>
      </c>
      <c r="H5" s="1">
        <f>CBM!G135</f>
        <v>0.94384680250561503</v>
      </c>
      <c r="I5" s="1">
        <f>CBM!H135</f>
        <v>0.21189879487758301</v>
      </c>
      <c r="J5" s="1">
        <f>CBM!I135</f>
        <v>2.7523771684602099</v>
      </c>
      <c r="K5" s="1">
        <f>CBM!J135</f>
        <v>1</v>
      </c>
      <c r="M5">
        <v>1</v>
      </c>
      <c r="N5" s="1">
        <v>66.672298174884205</v>
      </c>
      <c r="O5" s="1">
        <v>1</v>
      </c>
      <c r="P5" s="1">
        <v>3.6766200000000002</v>
      </c>
      <c r="Q5" s="1">
        <v>1.3527254698200299</v>
      </c>
      <c r="R5" s="1">
        <v>0.83889999999999998</v>
      </c>
      <c r="S5" s="1">
        <v>0.94773736262922903</v>
      </c>
      <c r="T5" s="1">
        <v>0.21102892835748999</v>
      </c>
      <c r="U5" s="1">
        <v>2.1422459376107099</v>
      </c>
      <c r="V5" s="1">
        <v>1</v>
      </c>
      <c r="X5">
        <v>1</v>
      </c>
      <c r="Y5" s="1">
        <v>66.672298174884205</v>
      </c>
      <c r="Z5" s="1">
        <v>1</v>
      </c>
      <c r="AA5" s="1">
        <v>3.8216100000000002</v>
      </c>
      <c r="AB5" s="1">
        <v>1.48137480232243</v>
      </c>
      <c r="AC5" s="1">
        <v>0.83889999999999998</v>
      </c>
      <c r="AD5" s="1">
        <v>0.945788081567003</v>
      </c>
      <c r="AE5" s="1">
        <v>0.211463861617536</v>
      </c>
      <c r="AF5" s="1">
        <v>2.43106936117317</v>
      </c>
      <c r="AG5" s="1">
        <v>1</v>
      </c>
      <c r="AI5">
        <v>1</v>
      </c>
      <c r="AJ5" s="1">
        <v>66.672298174884205</v>
      </c>
      <c r="AK5" s="1">
        <v>1</v>
      </c>
      <c r="AL5" s="1">
        <v>3.9666000000000001</v>
      </c>
      <c r="AM5" s="1">
        <v>0.78908421699957298</v>
      </c>
      <c r="AN5" s="1">
        <v>0.83889999999999998</v>
      </c>
      <c r="AO5" s="1">
        <v>0.94384680250561503</v>
      </c>
      <c r="AP5" s="1">
        <v>0.21189879487758301</v>
      </c>
      <c r="AQ5" s="1">
        <v>1.8805946499897299</v>
      </c>
      <c r="AR5" s="1">
        <v>1</v>
      </c>
    </row>
    <row r="6" spans="2:44">
      <c r="B6">
        <f>CBM!A136</f>
        <v>2</v>
      </c>
      <c r="C6" s="1">
        <f>CBM!B136</f>
        <v>122.603689113795</v>
      </c>
      <c r="D6" s="1">
        <f>CBM!C136</f>
        <v>0.58376925259147405</v>
      </c>
      <c r="E6" s="1">
        <f>CBM!D136</f>
        <v>4.6154052600000002</v>
      </c>
      <c r="F6" s="1">
        <f>CBM!E136</f>
        <v>1.6649994184618799</v>
      </c>
      <c r="G6" s="1">
        <f>CBM!F136</f>
        <v>0.73076578999999997</v>
      </c>
      <c r="H6" s="1">
        <f>CBM!G136</f>
        <v>0.96372081343041904</v>
      </c>
      <c r="I6" s="1">
        <f>CBM!H136</f>
        <v>0.20752898268129</v>
      </c>
      <c r="J6" s="1">
        <f>CBM!I136</f>
        <v>2.15023409101962</v>
      </c>
      <c r="K6" s="1">
        <f>CBM!J136</f>
        <v>1</v>
      </c>
      <c r="M6">
        <v>2</v>
      </c>
      <c r="N6" s="1">
        <v>122.603689113795</v>
      </c>
      <c r="O6" s="1">
        <v>0.58376925259147405</v>
      </c>
      <c r="P6" s="1">
        <v>4.1307836819999997</v>
      </c>
      <c r="Q6" s="1">
        <v>1.40679173579773</v>
      </c>
      <c r="R6" s="1">
        <v>0.73076578999999997</v>
      </c>
      <c r="S6" s="1">
        <v>0.96740599782463399</v>
      </c>
      <c r="T6" s="1">
        <v>0.20673843293274199</v>
      </c>
      <c r="U6" s="1">
        <v>1.5674274005748601</v>
      </c>
      <c r="V6" s="1">
        <v>1</v>
      </c>
      <c r="X6">
        <v>2</v>
      </c>
      <c r="Y6" s="1">
        <v>122.603689113795</v>
      </c>
      <c r="Z6" s="1">
        <v>0.58376925259147405</v>
      </c>
      <c r="AA6" s="1">
        <v>4.3730944709999999</v>
      </c>
      <c r="AB6" s="1">
        <v>1.5351814839868201</v>
      </c>
      <c r="AC6" s="1">
        <v>0.73076578999999997</v>
      </c>
      <c r="AD6" s="1">
        <v>0.96555988939442905</v>
      </c>
      <c r="AE6" s="1">
        <v>0.20713370780701601</v>
      </c>
      <c r="AF6" s="1">
        <v>1.8433664201683999</v>
      </c>
      <c r="AG6" s="1">
        <v>1</v>
      </c>
      <c r="AI6">
        <v>2</v>
      </c>
      <c r="AJ6" s="1">
        <v>122.603689113795</v>
      </c>
      <c r="AK6" s="1">
        <v>0.58376925259147405</v>
      </c>
      <c r="AL6" s="1">
        <v>4.6154052600000002</v>
      </c>
      <c r="AM6" s="1">
        <v>0.64124549345997806</v>
      </c>
      <c r="AN6" s="1">
        <v>0.73076578999999997</v>
      </c>
      <c r="AO6" s="1">
        <v>0.96372081343041904</v>
      </c>
      <c r="AP6" s="1">
        <v>0.20752898268129</v>
      </c>
      <c r="AQ6" s="1">
        <v>1.32422618456209</v>
      </c>
      <c r="AR6" s="1">
        <v>1</v>
      </c>
    </row>
    <row r="7" spans="2:44">
      <c r="B7">
        <f>CBM!A137</f>
        <v>3</v>
      </c>
      <c r="C7" s="1">
        <f>CBM!B137</f>
        <v>171.325523760679</v>
      </c>
      <c r="D7" s="1">
        <f>CBM!C137</f>
        <v>0.47507585560147603</v>
      </c>
      <c r="E7" s="1">
        <f>CBM!D137</f>
        <v>5.0393955713579999</v>
      </c>
      <c r="F7" s="1">
        <f>CBM!E137</f>
        <v>1.6361155854223699</v>
      </c>
      <c r="G7" s="1">
        <f>CBM!F137</f>
        <v>0.66010073810699998</v>
      </c>
      <c r="H7" s="1">
        <f>CBM!G137</f>
        <v>0.97142631544615499</v>
      </c>
      <c r="I7" s="1">
        <f>CBM!H137</f>
        <v>0.20588283107004801</v>
      </c>
      <c r="J7" s="1">
        <f>CBM!I137</f>
        <v>1.8436947250975599</v>
      </c>
      <c r="K7" s="1">
        <f>CBM!J137</f>
        <v>1</v>
      </c>
      <c r="M7">
        <v>3</v>
      </c>
      <c r="N7" s="1">
        <v>171.325523760679</v>
      </c>
      <c r="O7" s="1">
        <v>0.47507585560147603</v>
      </c>
      <c r="P7" s="1">
        <v>4.4275768999506004</v>
      </c>
      <c r="Q7" s="1">
        <v>1.40379114469939</v>
      </c>
      <c r="R7" s="1">
        <v>0.66010073810699998</v>
      </c>
      <c r="S7" s="1">
        <v>0.97480797275662301</v>
      </c>
      <c r="T7" s="1">
        <v>0.20516861329562899</v>
      </c>
      <c r="U7" s="1">
        <v>1.30681779013779</v>
      </c>
      <c r="V7" s="1">
        <v>1</v>
      </c>
      <c r="X7">
        <v>3</v>
      </c>
      <c r="Y7" s="1">
        <v>171.325523760679</v>
      </c>
      <c r="Z7" s="1">
        <v>0.47507585560147603</v>
      </c>
      <c r="AA7" s="1">
        <v>4.7334862356542997</v>
      </c>
      <c r="AB7" s="1">
        <v>1.5209170237406</v>
      </c>
      <c r="AC7" s="1">
        <v>0.66010073810699998</v>
      </c>
      <c r="AD7" s="1">
        <v>0.97311420622123901</v>
      </c>
      <c r="AE7" s="1">
        <v>0.20552572218283899</v>
      </c>
      <c r="AF7" s="1">
        <v>1.56097644585357</v>
      </c>
      <c r="AG7" s="1">
        <v>1</v>
      </c>
      <c r="AI7">
        <v>3</v>
      </c>
      <c r="AJ7" s="1">
        <v>171.325523760679</v>
      </c>
      <c r="AK7" s="1">
        <v>0.47507585560147603</v>
      </c>
      <c r="AL7" s="1">
        <v>5.0393955713579999</v>
      </c>
      <c r="AM7" s="1">
        <v>0.55199312912515097</v>
      </c>
      <c r="AN7" s="1">
        <v>0.66010073810699998</v>
      </c>
      <c r="AO7" s="1">
        <v>0.97142631544615499</v>
      </c>
      <c r="AP7" s="1">
        <v>0.20588283107004801</v>
      </c>
      <c r="AQ7" s="1">
        <v>1.0854613361337999</v>
      </c>
      <c r="AR7" s="1">
        <v>1</v>
      </c>
    </row>
    <row r="8" spans="2:44" ht="14.25" thickBot="1">
      <c r="B8">
        <f>CBM!A138</f>
        <v>4</v>
      </c>
      <c r="C8" s="1">
        <f>CBM!B138</f>
        <v>215.33595699721101</v>
      </c>
      <c r="D8" s="1">
        <f>CBM!C138</f>
        <v>0.43998048345771201</v>
      </c>
      <c r="E8" s="1">
        <f>CBM!D138</f>
        <v>5.2944584965625401</v>
      </c>
      <c r="F8" s="1">
        <f>CBM!E138</f>
        <v>1.60662288127477</v>
      </c>
      <c r="G8" s="1">
        <f>CBM!F138</f>
        <v>0.61759025057290895</v>
      </c>
      <c r="H8" s="1">
        <f>CBM!G138</f>
        <v>0.97600304343934896</v>
      </c>
      <c r="I8" s="1">
        <f>CBM!H138</f>
        <v>0.20491739379748</v>
      </c>
      <c r="J8" s="1">
        <f>CBM!I138</f>
        <v>1.6161329805520099</v>
      </c>
      <c r="K8" s="1">
        <f>CBM!J138</f>
        <v>1</v>
      </c>
      <c r="M8">
        <v>4</v>
      </c>
      <c r="N8" s="1">
        <v>215.33595699721101</v>
      </c>
      <c r="O8" s="1">
        <v>0.43998048345771201</v>
      </c>
      <c r="P8" s="1">
        <v>4.6061209475937801</v>
      </c>
      <c r="Q8" s="1">
        <v>1.3927238611251</v>
      </c>
      <c r="R8" s="1">
        <v>0.61759025057290895</v>
      </c>
      <c r="S8" s="1">
        <v>0.97905757283629202</v>
      </c>
      <c r="T8" s="1">
        <v>0.204278078786121</v>
      </c>
      <c r="U8" s="1">
        <v>1.1298822003225999</v>
      </c>
      <c r="V8" s="1">
        <v>1</v>
      </c>
      <c r="X8">
        <v>4</v>
      </c>
      <c r="Y8" s="1">
        <v>215.33595699721101</v>
      </c>
      <c r="Z8" s="1">
        <v>0.43998048345771201</v>
      </c>
      <c r="AA8" s="1">
        <v>4.9502897220781596</v>
      </c>
      <c r="AB8" s="1">
        <v>1.5013470925393</v>
      </c>
      <c r="AC8" s="1">
        <v>0.61759025057290895</v>
      </c>
      <c r="AD8" s="1">
        <v>0.977527921984225</v>
      </c>
      <c r="AE8" s="1">
        <v>0.2045977362918</v>
      </c>
      <c r="AF8" s="1">
        <v>1.36002529718332</v>
      </c>
      <c r="AG8" s="1">
        <v>1</v>
      </c>
      <c r="AI8">
        <v>4</v>
      </c>
      <c r="AJ8" s="1">
        <v>215.33595699721101</v>
      </c>
      <c r="AK8" s="1">
        <v>0.43998048345771201</v>
      </c>
      <c r="AL8" s="1">
        <v>5.2944584965625401</v>
      </c>
      <c r="AM8" s="1">
        <v>0.50160099856039597</v>
      </c>
      <c r="AN8" s="1">
        <v>0.61759025057290895</v>
      </c>
      <c r="AO8" s="1">
        <v>0.97600304343934896</v>
      </c>
      <c r="AP8" s="1">
        <v>0.20491739379748</v>
      </c>
      <c r="AQ8" s="1">
        <v>0.93100805445875101</v>
      </c>
      <c r="AR8" s="1">
        <v>1</v>
      </c>
    </row>
    <row r="9" spans="2:44" ht="14.65" thickBot="1">
      <c r="B9" s="15">
        <f>CBM!A139</f>
        <v>5</v>
      </c>
      <c r="C9" s="16">
        <f>CBM!B139</f>
        <v>256.51211833330899</v>
      </c>
      <c r="D9" s="16">
        <f>CBM!C139</f>
        <v>0.432014751995413</v>
      </c>
      <c r="E9" s="16">
        <f>CBM!D139</f>
        <v>5.4137769329732297</v>
      </c>
      <c r="F9" s="16">
        <f>CBM!E139</f>
        <v>1.5906955694023699</v>
      </c>
      <c r="G9" s="16">
        <f>CBM!F139</f>
        <v>0.59770384450446201</v>
      </c>
      <c r="H9" s="16">
        <f>CBM!G139</f>
        <v>0.97933088315888195</v>
      </c>
      <c r="I9" s="16">
        <f>CBM!H139</f>
        <v>0.204221069139462</v>
      </c>
      <c r="J9" s="30">
        <f>CBM!I139</f>
        <v>1.4195088827256901</v>
      </c>
      <c r="K9" s="17">
        <f>CBM!J139</f>
        <v>1</v>
      </c>
      <c r="M9" s="15">
        <v>5</v>
      </c>
      <c r="N9" s="16">
        <v>256.51211833330899</v>
      </c>
      <c r="O9" s="16">
        <v>0.432014751995413</v>
      </c>
      <c r="P9" s="16">
        <v>4.6896438530812601</v>
      </c>
      <c r="Q9" s="16">
        <v>1.3857276608435001</v>
      </c>
      <c r="R9" s="16">
        <v>0.59770384450446201</v>
      </c>
      <c r="S9" s="16">
        <v>0.98204589504363804</v>
      </c>
      <c r="T9" s="16">
        <v>0.20365646963079301</v>
      </c>
      <c r="U9" s="32">
        <v>0.98633916179519199</v>
      </c>
      <c r="V9" s="17">
        <v>1</v>
      </c>
      <c r="X9" s="15">
        <v>5</v>
      </c>
      <c r="Y9" s="16">
        <v>256.51211833330899</v>
      </c>
      <c r="Z9" s="16">
        <v>0.432014751995413</v>
      </c>
      <c r="AA9" s="16">
        <v>5.0517103930272498</v>
      </c>
      <c r="AB9" s="16">
        <v>1.4901459168893101</v>
      </c>
      <c r="AC9" s="16">
        <v>0.59770384450446201</v>
      </c>
      <c r="AD9" s="16">
        <v>0.98068650999021501</v>
      </c>
      <c r="AE9" s="16">
        <v>0.203938769385128</v>
      </c>
      <c r="AF9" s="32">
        <v>1.1913084070325499</v>
      </c>
      <c r="AG9" s="17">
        <v>1</v>
      </c>
      <c r="AI9" s="15">
        <v>5</v>
      </c>
      <c r="AJ9" s="16">
        <v>256.51211833330899</v>
      </c>
      <c r="AK9" s="16">
        <v>0.432014751995413</v>
      </c>
      <c r="AL9" s="16">
        <v>5.4137769329732297</v>
      </c>
      <c r="AM9" s="16">
        <v>0.47888656618505199</v>
      </c>
      <c r="AN9" s="16">
        <v>0.59770384450446201</v>
      </c>
      <c r="AO9" s="16">
        <v>0.97933088315888195</v>
      </c>
      <c r="AP9" s="16">
        <v>0.204221069139462</v>
      </c>
      <c r="AQ9" s="32">
        <v>0.81032007080926205</v>
      </c>
      <c r="AR9" s="17">
        <v>1</v>
      </c>
    </row>
    <row r="10" spans="2:44">
      <c r="B10">
        <f>CBM!A140</f>
        <v>6</v>
      </c>
      <c r="C10" s="1">
        <f>CBM!B140</f>
        <v>296.36240727438502</v>
      </c>
      <c r="D10" s="1">
        <f>CBM!C140</f>
        <v>0.43580016064695998</v>
      </c>
      <c r="E10" s="1">
        <f>CBM!D140</f>
        <v>6.1069938518295102</v>
      </c>
      <c r="F10" s="1">
        <f>CBM!E140</f>
        <v>1.48201969167851</v>
      </c>
      <c r="G10" s="1">
        <f>CBM!F140</f>
        <v>0.48216769136174897</v>
      </c>
      <c r="H10" s="1">
        <f>CBM!G140</f>
        <v>0.97980954824160504</v>
      </c>
      <c r="I10" s="1">
        <f>CBM!H140</f>
        <v>0.20412130128648601</v>
      </c>
      <c r="J10" s="1">
        <f>CBM!I140</f>
        <v>1.4993064645060401</v>
      </c>
      <c r="K10" s="1">
        <f>CBM!J140</f>
        <v>1</v>
      </c>
      <c r="M10">
        <v>6</v>
      </c>
      <c r="N10" s="1">
        <v>296.36240727438502</v>
      </c>
      <c r="O10" s="1">
        <v>0.43580016064695998</v>
      </c>
      <c r="P10" s="1">
        <v>5.1748956962806503</v>
      </c>
      <c r="Q10" s="1">
        <v>1.32893692240168</v>
      </c>
      <c r="R10" s="1">
        <v>0.48216769136174897</v>
      </c>
      <c r="S10" s="1">
        <v>0.98283829017073898</v>
      </c>
      <c r="T10" s="1">
        <v>0.203492275382613</v>
      </c>
      <c r="U10" s="1">
        <v>1.0164170780000099</v>
      </c>
      <c r="V10" s="1">
        <v>1</v>
      </c>
      <c r="X10">
        <v>6</v>
      </c>
      <c r="Y10" s="1">
        <v>296.36240727438502</v>
      </c>
      <c r="Z10" s="1">
        <v>0.43580016064695998</v>
      </c>
      <c r="AA10" s="1">
        <v>5.6409447740550798</v>
      </c>
      <c r="AB10" s="1">
        <v>1.40818204927902</v>
      </c>
      <c r="AC10" s="1">
        <v>0.48216769136174897</v>
      </c>
      <c r="AD10" s="1">
        <v>0.98132158224141097</v>
      </c>
      <c r="AE10" s="1">
        <v>0.20380678833454899</v>
      </c>
      <c r="AF10" s="1">
        <v>1.24498065146435</v>
      </c>
      <c r="AG10" s="1">
        <v>1</v>
      </c>
      <c r="AI10">
        <v>6</v>
      </c>
      <c r="AJ10" s="1">
        <v>296.36240727438502</v>
      </c>
      <c r="AK10" s="1">
        <v>0.43580016064695998</v>
      </c>
      <c r="AL10" s="1">
        <v>6.1069938518295102</v>
      </c>
      <c r="AM10" s="1">
        <v>0.35736500648625902</v>
      </c>
      <c r="AN10" s="1">
        <v>0.48216769136174897</v>
      </c>
      <c r="AO10" s="1">
        <v>0.97980954824160504</v>
      </c>
      <c r="AP10" s="1">
        <v>0.20412130128648601</v>
      </c>
      <c r="AQ10" s="1">
        <v>0.81993955799071705</v>
      </c>
      <c r="AR10" s="1">
        <v>1</v>
      </c>
    </row>
    <row r="11" spans="2:44">
      <c r="B11">
        <f>CBM!A141</f>
        <v>7</v>
      </c>
      <c r="C11" s="1">
        <f>CBM!B141</f>
        <v>328.50963536315101</v>
      </c>
      <c r="D11" s="1">
        <f>CBM!C141</f>
        <v>0.44658975925581101</v>
      </c>
      <c r="E11" s="1">
        <f>CBM!D141</f>
        <v>6.7596560388567699</v>
      </c>
      <c r="F11" s="1">
        <f>CBM!E141</f>
        <v>1.3686749376521401</v>
      </c>
      <c r="G11" s="1">
        <f>CBM!F141</f>
        <v>0.37339066019053901</v>
      </c>
      <c r="H11" s="1">
        <f>CBM!G141</f>
        <v>0.97983812949110405</v>
      </c>
      <c r="I11" s="1">
        <f>CBM!H141</f>
        <v>0.20411534719910701</v>
      </c>
      <c r="J11" s="1">
        <f>CBM!I141</f>
        <v>1.58155836555755</v>
      </c>
      <c r="K11" s="1">
        <f>CBM!J141</f>
        <v>1</v>
      </c>
      <c r="M11">
        <v>7</v>
      </c>
      <c r="N11" s="1">
        <v>328.50963536315101</v>
      </c>
      <c r="O11" s="1">
        <v>0.44658975925581101</v>
      </c>
      <c r="P11" s="1">
        <v>5.6317592271997396</v>
      </c>
      <c r="Q11" s="1">
        <v>1.2602559890306</v>
      </c>
      <c r="R11" s="1">
        <v>0.37339066019053901</v>
      </c>
      <c r="S11" s="1">
        <v>0.98314558052855405</v>
      </c>
      <c r="T11" s="1">
        <v>0.20342867217332899</v>
      </c>
      <c r="U11" s="1">
        <v>1.0546378215418</v>
      </c>
      <c r="V11" s="1">
        <v>1</v>
      </c>
      <c r="X11">
        <v>7</v>
      </c>
      <c r="Y11" s="1">
        <v>328.50963536315101</v>
      </c>
      <c r="Z11" s="1">
        <v>0.44658975925581101</v>
      </c>
      <c r="AA11" s="1">
        <v>6.1957076330282499</v>
      </c>
      <c r="AB11" s="1">
        <v>1.3170653844890501</v>
      </c>
      <c r="AC11" s="1">
        <v>0.37339066019053901</v>
      </c>
      <c r="AD11" s="1">
        <v>0.98148906863103502</v>
      </c>
      <c r="AE11" s="1">
        <v>0.203772009686218</v>
      </c>
      <c r="AF11" s="1">
        <v>1.30410616184729</v>
      </c>
      <c r="AG11" s="1">
        <v>1</v>
      </c>
      <c r="AI11">
        <v>7</v>
      </c>
      <c r="AJ11" s="1">
        <v>328.50963536315101</v>
      </c>
      <c r="AK11" s="1">
        <v>0.44658975925581101</v>
      </c>
      <c r="AL11" s="1">
        <v>6.7596560388567699</v>
      </c>
      <c r="AM11" s="1">
        <v>0.25788308054728898</v>
      </c>
      <c r="AN11" s="1">
        <v>0.37339066019053901</v>
      </c>
      <c r="AO11" s="1">
        <v>0.97983812949110405</v>
      </c>
      <c r="AP11" s="1">
        <v>0.20411534719910701</v>
      </c>
      <c r="AQ11" s="1">
        <v>0.83988540483516305</v>
      </c>
      <c r="AR11" s="1">
        <v>1</v>
      </c>
    </row>
    <row r="12" spans="2:44">
      <c r="B12">
        <f>CBM!A142</f>
        <v>8</v>
      </c>
      <c r="C12" s="1">
        <f>CBM!B142</f>
        <v>353.40444879509198</v>
      </c>
      <c r="D12" s="1">
        <f>CBM!C142</f>
        <v>0.462597033602065</v>
      </c>
      <c r="E12" s="1">
        <f>CBM!D142</f>
        <v>7.3372167120395</v>
      </c>
      <c r="F12" s="1">
        <f>CBM!E142</f>
        <v>1.2679255160789</v>
      </c>
      <c r="G12" s="1">
        <f>CBM!F142</f>
        <v>0.27713054799341802</v>
      </c>
      <c r="H12" s="1">
        <f>CBM!G142</f>
        <v>0.97966074503280698</v>
      </c>
      <c r="I12" s="1">
        <f>CBM!H142</f>
        <v>0.20415230579980301</v>
      </c>
      <c r="J12" s="1">
        <f>CBM!I142</f>
        <v>1.65783339961702</v>
      </c>
      <c r="K12" s="1">
        <f>CBM!J142</f>
        <v>1</v>
      </c>
      <c r="M12">
        <v>8</v>
      </c>
      <c r="N12" s="1">
        <v>353.40444879509198</v>
      </c>
      <c r="O12" s="1">
        <v>0.462597033602065</v>
      </c>
      <c r="P12" s="1">
        <v>6.0360516984276504</v>
      </c>
      <c r="Q12" s="1">
        <v>1.1939844632463801</v>
      </c>
      <c r="R12" s="1">
        <v>0.27713054799341802</v>
      </c>
      <c r="S12" s="1">
        <v>0.98320709076984902</v>
      </c>
      <c r="T12" s="1">
        <v>0.203415945508896</v>
      </c>
      <c r="U12" s="1">
        <v>1.0932700364293999</v>
      </c>
      <c r="V12" s="1">
        <v>1</v>
      </c>
      <c r="X12">
        <v>8</v>
      </c>
      <c r="Y12" s="1">
        <v>353.40444879509198</v>
      </c>
      <c r="Z12" s="1">
        <v>0.462597033602065</v>
      </c>
      <c r="AA12" s="1">
        <v>6.6866342052335703</v>
      </c>
      <c r="AB12" s="1">
        <v>1.23307703744745</v>
      </c>
      <c r="AC12" s="1">
        <v>0.27713054799341802</v>
      </c>
      <c r="AD12" s="1">
        <v>0.98143071428062101</v>
      </c>
      <c r="AE12" s="1">
        <v>0.203784125654349</v>
      </c>
      <c r="AF12" s="1">
        <v>1.36061771036097</v>
      </c>
      <c r="AG12" s="1">
        <v>1</v>
      </c>
      <c r="AI12">
        <v>8</v>
      </c>
      <c r="AJ12" s="1">
        <v>353.40444879509198</v>
      </c>
      <c r="AK12" s="1">
        <v>0.462597033602065</v>
      </c>
      <c r="AL12" s="1">
        <v>7.3372167120395</v>
      </c>
      <c r="AM12" s="1">
        <v>0.18029296250015101</v>
      </c>
      <c r="AN12" s="1">
        <v>0.27713054799341802</v>
      </c>
      <c r="AO12" s="1">
        <v>0.97966074503280698</v>
      </c>
      <c r="AP12" s="1">
        <v>0.20415230579980301</v>
      </c>
      <c r="AQ12" s="1">
        <v>0.86278366758214198</v>
      </c>
      <c r="AR12" s="1">
        <v>1</v>
      </c>
    </row>
    <row r="13" spans="2:44">
      <c r="B13">
        <f>CBM!A143</f>
        <v>9</v>
      </c>
      <c r="C13" s="1">
        <f>CBM!B143</f>
        <v>371.88137932427799</v>
      </c>
      <c r="D13" s="1">
        <f>CBM!C143</f>
        <v>0.481208197353512</v>
      </c>
      <c r="E13" s="1">
        <f>CBM!D143</f>
        <v>7.8194238655480399</v>
      </c>
      <c r="F13" s="1">
        <f>CBM!E143</f>
        <v>1.18610995679861</v>
      </c>
      <c r="G13" s="1">
        <f>CBM!F143</f>
        <v>0.19676268907532701</v>
      </c>
      <c r="H13" s="1">
        <f>CBM!G143</f>
        <v>0.97940635416133504</v>
      </c>
      <c r="I13" s="1">
        <f>CBM!H143</f>
        <v>0.20420533229158</v>
      </c>
      <c r="J13" s="1">
        <f>CBM!I143</f>
        <v>1.72390337142644</v>
      </c>
      <c r="K13" s="1">
        <f>CBM!J143</f>
        <v>1</v>
      </c>
      <c r="M13">
        <v>9</v>
      </c>
      <c r="N13" s="1">
        <v>371.88137932427799</v>
      </c>
      <c r="O13" s="1">
        <v>0.481208197353512</v>
      </c>
      <c r="P13" s="1">
        <v>6.3735967058836298</v>
      </c>
      <c r="Q13" s="1">
        <v>1.1372606464273101</v>
      </c>
      <c r="R13" s="1">
        <v>0.19676268907532701</v>
      </c>
      <c r="S13" s="1">
        <v>0.98314999904885503</v>
      </c>
      <c r="T13" s="1">
        <v>0.203427757914346</v>
      </c>
      <c r="U13" s="1">
        <v>1.1283187002800901</v>
      </c>
      <c r="V13" s="1">
        <v>1</v>
      </c>
      <c r="X13">
        <v>9</v>
      </c>
      <c r="Y13" s="1">
        <v>371.88137932427799</v>
      </c>
      <c r="Z13" s="1">
        <v>0.481208197353512</v>
      </c>
      <c r="AA13" s="1">
        <v>7.09651028571583</v>
      </c>
      <c r="AB13" s="1">
        <v>1.1632553030780799</v>
      </c>
      <c r="AC13" s="1">
        <v>0.19676268907532701</v>
      </c>
      <c r="AD13" s="1">
        <v>0.98127460603831296</v>
      </c>
      <c r="AE13" s="1">
        <v>0.20381654510296299</v>
      </c>
      <c r="AF13" s="1">
        <v>1.41040598292557</v>
      </c>
      <c r="AG13" s="1">
        <v>1</v>
      </c>
      <c r="AI13">
        <v>9</v>
      </c>
      <c r="AJ13" s="1">
        <v>371.88137932427799</v>
      </c>
      <c r="AK13" s="1">
        <v>0.481208197353512</v>
      </c>
      <c r="AL13" s="1">
        <v>7.8194238655480399</v>
      </c>
      <c r="AM13" s="1">
        <v>0.122017458457715</v>
      </c>
      <c r="AN13" s="1">
        <v>0.19676268907532701</v>
      </c>
      <c r="AO13" s="1">
        <v>0.97940635416133504</v>
      </c>
      <c r="AP13" s="1">
        <v>0.20420533229158</v>
      </c>
      <c r="AQ13" s="1">
        <v>0.88479066362569203</v>
      </c>
      <c r="AR13" s="1">
        <v>1</v>
      </c>
    </row>
    <row r="14" spans="2:44">
      <c r="B14">
        <f>CBM!A144</f>
        <v>10</v>
      </c>
      <c r="C14" s="1">
        <f>CBM!B144</f>
        <v>385</v>
      </c>
      <c r="D14" s="1">
        <f>CBM!C144</f>
        <v>0.50000192669731602</v>
      </c>
      <c r="E14" s="1">
        <f>CBM!D144</f>
        <v>9</v>
      </c>
      <c r="F14" s="1">
        <f>CBM!E144</f>
        <v>1</v>
      </c>
      <c r="G14" s="1">
        <f>CBM!F144</f>
        <v>0</v>
      </c>
      <c r="H14" s="1">
        <f>CBM!G144</f>
        <v>0.97715736040609102</v>
      </c>
      <c r="I14" s="1">
        <f>CBM!H144</f>
        <v>0.20467532467532501</v>
      </c>
      <c r="J14" s="1">
        <f>CBM!I144</f>
        <v>2.0088768069262302</v>
      </c>
      <c r="K14" s="1">
        <f>CBM!J144</f>
        <v>1</v>
      </c>
      <c r="M14">
        <v>10</v>
      </c>
      <c r="N14" s="1">
        <v>385</v>
      </c>
      <c r="O14" s="1">
        <v>0.50000192669731602</v>
      </c>
      <c r="P14" s="1">
        <v>7.2</v>
      </c>
      <c r="Q14" s="1">
        <v>1</v>
      </c>
      <c r="R14" s="1">
        <v>0</v>
      </c>
      <c r="S14" s="1">
        <v>0.98164201937786799</v>
      </c>
      <c r="T14" s="1">
        <v>0.20374025974026</v>
      </c>
      <c r="U14" s="1">
        <v>1.29750949221185</v>
      </c>
      <c r="V14" s="1">
        <v>1</v>
      </c>
      <c r="X14">
        <v>10</v>
      </c>
      <c r="Y14" s="1">
        <v>385</v>
      </c>
      <c r="Z14" s="1">
        <v>0.50000192669731602</v>
      </c>
      <c r="AA14" s="1">
        <v>8.1</v>
      </c>
      <c r="AB14" s="1">
        <v>1</v>
      </c>
      <c r="AC14" s="1">
        <v>0</v>
      </c>
      <c r="AD14" s="1">
        <v>0.97939455609259696</v>
      </c>
      <c r="AE14" s="1">
        <v>0.204207792207792</v>
      </c>
      <c r="AF14" s="1">
        <v>1.63464962669131</v>
      </c>
      <c r="AG14" s="1">
        <v>1</v>
      </c>
      <c r="AI14">
        <v>10</v>
      </c>
      <c r="AJ14" s="1">
        <v>385</v>
      </c>
      <c r="AK14" s="1">
        <v>0.50000192669731602</v>
      </c>
      <c r="AL14" s="1">
        <v>9</v>
      </c>
      <c r="AM14" s="1">
        <v>0</v>
      </c>
      <c r="AN14" s="1">
        <v>0</v>
      </c>
      <c r="AO14" s="1">
        <v>0.97715736040609102</v>
      </c>
      <c r="AP14" s="1">
        <v>0.20467532467532501</v>
      </c>
      <c r="AQ14" s="1">
        <v>1.00443840346311</v>
      </c>
      <c r="AR14" s="1">
        <v>1</v>
      </c>
    </row>
    <row r="15" spans="2:44">
      <c r="C15" s="1"/>
      <c r="D15" s="1"/>
      <c r="E15" s="1"/>
      <c r="F15" s="1"/>
      <c r="G15" s="1"/>
      <c r="H15" s="1"/>
      <c r="I15" s="1"/>
      <c r="J15" s="1"/>
      <c r="K15" s="1"/>
      <c r="Y15" s="1"/>
      <c r="Z15" s="1"/>
      <c r="AA15" s="1"/>
      <c r="AB15" s="1"/>
      <c r="AC15" s="1"/>
      <c r="AD15" s="1"/>
      <c r="AE15" s="1"/>
      <c r="AF15" s="1"/>
      <c r="AG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2:44">
      <c r="B16" t="str">
        <f>CBM!A146</f>
        <v>CNC#2</v>
      </c>
      <c r="C16" s="1"/>
      <c r="D16" s="1"/>
      <c r="E16" s="1"/>
      <c r="F16" s="1"/>
      <c r="G16" s="1"/>
      <c r="H16" s="1"/>
      <c r="I16" s="1"/>
      <c r="J16" s="1"/>
      <c r="K16" s="1"/>
      <c r="Y16" s="1"/>
      <c r="Z16" s="1"/>
      <c r="AA16" s="1"/>
      <c r="AB16" s="1"/>
      <c r="AC16" s="1"/>
      <c r="AD16" s="1"/>
      <c r="AE16" s="1"/>
      <c r="AF16" s="1"/>
      <c r="AG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2:44">
      <c r="B17">
        <f>CBM!A147</f>
        <v>1</v>
      </c>
      <c r="C17" s="1">
        <f>CBM!B147</f>
        <v>65.049527225846802</v>
      </c>
      <c r="D17" s="1">
        <f>CBM!C147</f>
        <v>1</v>
      </c>
      <c r="E17" s="1">
        <f>CBM!D147</f>
        <v>3.7440000000000002</v>
      </c>
      <c r="F17" s="1">
        <f>CBM!E147</f>
        <v>1.5579388560157801</v>
      </c>
      <c r="G17" s="1">
        <f>CBM!F147</f>
        <v>0.876</v>
      </c>
      <c r="H17" s="1">
        <f>CBM!G147</f>
        <v>0.94557627510930498</v>
      </c>
      <c r="I17" s="1">
        <f>CBM!H147</f>
        <v>0.211511228934843</v>
      </c>
      <c r="J17" s="1">
        <f>CBM!I147</f>
        <v>2.4642276888210501</v>
      </c>
      <c r="K17" s="1">
        <f>CBM!J147</f>
        <v>1</v>
      </c>
      <c r="M17">
        <v>1</v>
      </c>
      <c r="N17" s="1">
        <v>65.049527225846802</v>
      </c>
      <c r="O17" s="1">
        <v>1</v>
      </c>
      <c r="P17" s="1">
        <v>3.5207999999999999</v>
      </c>
      <c r="Q17" s="1">
        <v>1.30915171259181</v>
      </c>
      <c r="R17" s="1">
        <v>0.876</v>
      </c>
      <c r="S17" s="1">
        <v>0.94865417531983298</v>
      </c>
      <c r="T17" s="1">
        <v>0.210824982594496</v>
      </c>
      <c r="U17" s="1">
        <v>1.9800533103957101</v>
      </c>
      <c r="V17" s="1">
        <v>1</v>
      </c>
      <c r="X17">
        <v>1</v>
      </c>
      <c r="Y17" s="1">
        <v>65.049527225846802</v>
      </c>
      <c r="Z17" s="1">
        <v>1</v>
      </c>
      <c r="AA17" s="1">
        <v>3.6324000000000001</v>
      </c>
      <c r="AB17" s="1">
        <v>1.4282612745613199</v>
      </c>
      <c r="AC17" s="1">
        <v>0.876</v>
      </c>
      <c r="AD17" s="1">
        <v>0.94711272460285501</v>
      </c>
      <c r="AE17" s="1">
        <v>0.21116810576466899</v>
      </c>
      <c r="AF17" s="1">
        <v>2.20908257825461</v>
      </c>
      <c r="AG17" s="1">
        <v>1</v>
      </c>
      <c r="AI17">
        <v>1</v>
      </c>
      <c r="AJ17" s="1">
        <v>65.049527225846802</v>
      </c>
      <c r="AK17" s="1">
        <v>1</v>
      </c>
      <c r="AL17" s="1">
        <v>3.7440000000000002</v>
      </c>
      <c r="AM17" s="1">
        <v>0.841407790927022</v>
      </c>
      <c r="AN17" s="1">
        <v>0.876</v>
      </c>
      <c r="AO17" s="1">
        <v>0.94557627510930498</v>
      </c>
      <c r="AP17" s="1">
        <v>0.211511228934843</v>
      </c>
      <c r="AQ17" s="1">
        <v>1.77394704104889</v>
      </c>
      <c r="AR17" s="1">
        <v>1</v>
      </c>
    </row>
    <row r="18" spans="2:44">
      <c r="B18">
        <f>CBM!A148</f>
        <v>2</v>
      </c>
      <c r="C18" s="1">
        <f>CBM!B148</f>
        <v>122.032913075689</v>
      </c>
      <c r="D18" s="1">
        <f>CBM!C148</f>
        <v>0.56391360286596304</v>
      </c>
      <c r="E18" s="1">
        <f>CBM!D148</f>
        <v>4.3957439999999997</v>
      </c>
      <c r="F18" s="1">
        <f>CBM!E148</f>
        <v>1.6651666155282301</v>
      </c>
      <c r="G18" s="1">
        <f>CBM!F148</f>
        <v>0.76737599999999995</v>
      </c>
      <c r="H18" s="1">
        <f>CBM!G148</f>
        <v>0.96523142694327302</v>
      </c>
      <c r="I18" s="1">
        <f>CBM!H148</f>
        <v>0.20720419416239599</v>
      </c>
      <c r="J18" s="1">
        <f>CBM!I148</f>
        <v>1.96582603110468</v>
      </c>
      <c r="K18" s="1">
        <f>CBM!J148</f>
        <v>1</v>
      </c>
      <c r="M18">
        <v>2</v>
      </c>
      <c r="N18" s="1">
        <v>122.032913075689</v>
      </c>
      <c r="O18" s="1">
        <v>0.56391360286596304</v>
      </c>
      <c r="P18" s="1">
        <v>3.9770208</v>
      </c>
      <c r="Q18" s="1">
        <v>1.3981764619136401</v>
      </c>
      <c r="R18" s="1">
        <v>0.76737599999999995</v>
      </c>
      <c r="S18" s="1">
        <v>0.96843883114863505</v>
      </c>
      <c r="T18" s="1">
        <v>0.20651794782204899</v>
      </c>
      <c r="U18" s="1">
        <v>1.4575862955668399</v>
      </c>
      <c r="V18" s="1">
        <v>1</v>
      </c>
      <c r="X18">
        <v>2</v>
      </c>
      <c r="Y18" s="1">
        <v>122.032913075689</v>
      </c>
      <c r="Z18" s="1">
        <v>0.56391360286596304</v>
      </c>
      <c r="AA18" s="1">
        <v>4.1863824000000003</v>
      </c>
      <c r="AB18" s="1">
        <v>1.52985286572376</v>
      </c>
      <c r="AC18" s="1">
        <v>0.76737599999999995</v>
      </c>
      <c r="AD18" s="1">
        <v>0.96683246896425301</v>
      </c>
      <c r="AE18" s="1">
        <v>0.20686107099222201</v>
      </c>
      <c r="AF18" s="1">
        <v>1.6981206175013499</v>
      </c>
      <c r="AG18" s="1">
        <v>1</v>
      </c>
      <c r="AI18">
        <v>2</v>
      </c>
      <c r="AJ18" s="1">
        <v>122.032913075689</v>
      </c>
      <c r="AK18" s="1">
        <v>0.56391360286596304</v>
      </c>
      <c r="AL18" s="1">
        <v>4.3957439999999997</v>
      </c>
      <c r="AM18" s="1">
        <v>0.69000914061467999</v>
      </c>
      <c r="AN18" s="1">
        <v>0.76737599999999995</v>
      </c>
      <c r="AO18" s="1">
        <v>0.96523142694327302</v>
      </c>
      <c r="AP18" s="1">
        <v>0.20720419416239599</v>
      </c>
      <c r="AQ18" s="1">
        <v>1.24655019392351</v>
      </c>
      <c r="AR18" s="1">
        <v>1</v>
      </c>
    </row>
    <row r="19" spans="2:44">
      <c r="B19">
        <f>CBM!A149</f>
        <v>3</v>
      </c>
      <c r="C19" s="1">
        <f>CBM!B149</f>
        <v>171.95035908015001</v>
      </c>
      <c r="D19" s="1">
        <f>CBM!C149</f>
        <v>0.44663293088989597</v>
      </c>
      <c r="E19" s="1">
        <f>CBM!D149</f>
        <v>4.9666717440000001</v>
      </c>
      <c r="F19" s="1">
        <f>CBM!E149</f>
        <v>1.6431237194432</v>
      </c>
      <c r="G19" s="1">
        <f>CBM!F149</f>
        <v>0.67222137599999998</v>
      </c>
      <c r="H19" s="1">
        <f>CBM!G149</f>
        <v>0.97192654816292601</v>
      </c>
      <c r="I19" s="1">
        <f>CBM!H149</f>
        <v>0.20577686696389499</v>
      </c>
      <c r="J19" s="1">
        <f>CBM!I149</f>
        <v>1.79094485929655</v>
      </c>
      <c r="K19" s="1">
        <f>CBM!J149</f>
        <v>1</v>
      </c>
      <c r="M19">
        <v>3</v>
      </c>
      <c r="N19" s="1">
        <v>171.95035908015001</v>
      </c>
      <c r="O19" s="1">
        <v>0.44663293088989597</v>
      </c>
      <c r="P19" s="1">
        <v>4.3766702208000003</v>
      </c>
      <c r="Q19" s="1">
        <v>1.4058204000293999</v>
      </c>
      <c r="R19" s="1">
        <v>0.67222137599999998</v>
      </c>
      <c r="S19" s="1">
        <v>0.97517867658661705</v>
      </c>
      <c r="T19" s="1">
        <v>0.20509062062354899</v>
      </c>
      <c r="U19" s="1">
        <v>1.2743424821098199</v>
      </c>
      <c r="V19" s="1">
        <v>1</v>
      </c>
      <c r="X19">
        <v>3</v>
      </c>
      <c r="Y19" s="1">
        <v>171.95035908015001</v>
      </c>
      <c r="Z19" s="1">
        <v>0.44663293088989597</v>
      </c>
      <c r="AA19" s="1">
        <v>4.6716709824000002</v>
      </c>
      <c r="AB19" s="1">
        <v>1.52519284032651</v>
      </c>
      <c r="AC19" s="1">
        <v>0.67222137599999998</v>
      </c>
      <c r="AD19" s="1">
        <v>0.97354989646112899</v>
      </c>
      <c r="AE19" s="1">
        <v>0.20543374379372201</v>
      </c>
      <c r="AF19" s="1">
        <v>1.5188762579612201</v>
      </c>
      <c r="AG19" s="1">
        <v>1</v>
      </c>
      <c r="AI19">
        <v>3</v>
      </c>
      <c r="AJ19" s="1">
        <v>171.95035908015001</v>
      </c>
      <c r="AK19" s="1">
        <v>0.44663293088989597</v>
      </c>
      <c r="AL19" s="1">
        <v>4.9666717440000001</v>
      </c>
      <c r="AM19" s="1">
        <v>0.56682027208957297</v>
      </c>
      <c r="AN19" s="1">
        <v>0.67222137599999998</v>
      </c>
      <c r="AO19" s="1">
        <v>0.97192654816292601</v>
      </c>
      <c r="AP19" s="1">
        <v>0.20577686696389499</v>
      </c>
      <c r="AQ19" s="1">
        <v>1.06165621045222</v>
      </c>
      <c r="AR19" s="1">
        <v>1</v>
      </c>
    </row>
    <row r="20" spans="2:44">
      <c r="B20">
        <f>CBM!A150</f>
        <v>4</v>
      </c>
      <c r="C20" s="1">
        <f>CBM!B150</f>
        <v>215.67804178005801</v>
      </c>
      <c r="D20" s="1">
        <f>CBM!C150</f>
        <v>0.40869326369231701</v>
      </c>
      <c r="E20" s="1">
        <f>CBM!D150</f>
        <v>5.4668044477439999</v>
      </c>
      <c r="F20" s="1">
        <f>CBM!E150</f>
        <v>1.58326419266387</v>
      </c>
      <c r="G20" s="1">
        <f>CBM!F150</f>
        <v>0.58886592537600002</v>
      </c>
      <c r="H20" s="1">
        <f>CBM!G150</f>
        <v>0.97527953040283499</v>
      </c>
      <c r="I20" s="1">
        <f>CBM!H150</f>
        <v>0.20506941216882801</v>
      </c>
      <c r="J20" s="1">
        <f>CBM!I150</f>
        <v>1.70238660391577</v>
      </c>
      <c r="K20" s="1">
        <f>CBM!J150</f>
        <v>1</v>
      </c>
      <c r="M20">
        <v>4</v>
      </c>
      <c r="N20" s="1">
        <v>215.67804178005801</v>
      </c>
      <c r="O20" s="1">
        <v>0.40869326369231701</v>
      </c>
      <c r="P20" s="1">
        <v>4.7267631134207999</v>
      </c>
      <c r="Q20" s="1">
        <v>1.38229691909476</v>
      </c>
      <c r="R20" s="1">
        <v>0.58886592537600002</v>
      </c>
      <c r="S20" s="1">
        <v>0.97855417391782695</v>
      </c>
      <c r="T20" s="1">
        <v>0.20438316582848201</v>
      </c>
      <c r="U20" s="1">
        <v>1.18156436509178</v>
      </c>
      <c r="V20" s="1">
        <v>1</v>
      </c>
      <c r="X20">
        <v>4</v>
      </c>
      <c r="Y20" s="1">
        <v>215.67804178005801</v>
      </c>
      <c r="Z20" s="1">
        <v>0.40869326369231701</v>
      </c>
      <c r="AA20" s="1">
        <v>5.0967837805823999</v>
      </c>
      <c r="AB20" s="1">
        <v>1.4848169832929501</v>
      </c>
      <c r="AC20" s="1">
        <v>0.58886592537600002</v>
      </c>
      <c r="AD20" s="1">
        <v>0.97691410799379197</v>
      </c>
      <c r="AE20" s="1">
        <v>0.204726288998655</v>
      </c>
      <c r="AF20" s="1">
        <v>1.4281165835299801</v>
      </c>
      <c r="AG20" s="1">
        <v>1</v>
      </c>
      <c r="AI20">
        <v>4</v>
      </c>
      <c r="AJ20" s="1">
        <v>215.67804178005801</v>
      </c>
      <c r="AK20" s="1">
        <v>0.40869326369231701</v>
      </c>
      <c r="AL20" s="1">
        <v>5.4668044477439999</v>
      </c>
      <c r="AM20" s="1">
        <v>0.46896603331991299</v>
      </c>
      <c r="AN20" s="1">
        <v>0.58886592537600002</v>
      </c>
      <c r="AO20" s="1">
        <v>0.97527953040283499</v>
      </c>
      <c r="AP20" s="1">
        <v>0.20506941216882801</v>
      </c>
      <c r="AQ20" s="1">
        <v>0.96805743053029802</v>
      </c>
      <c r="AR20" s="1">
        <v>1</v>
      </c>
    </row>
    <row r="21" spans="2:44" ht="14.25">
      <c r="B21">
        <f>CBM!A151</f>
        <v>5</v>
      </c>
      <c r="C21" s="1">
        <f>CBM!B151</f>
        <v>253.98349182517799</v>
      </c>
      <c r="D21" s="1">
        <f>CBM!C151</f>
        <v>0.40209376644825701</v>
      </c>
      <c r="E21" s="1">
        <f>CBM!D151</f>
        <v>5.9049206962237397</v>
      </c>
      <c r="F21" s="1">
        <f>CBM!E151</f>
        <v>1.51571280968733</v>
      </c>
      <c r="G21" s="1">
        <f>CBM!F151</f>
        <v>0.51584655062937601</v>
      </c>
      <c r="H21" s="1">
        <f>CBM!G151</f>
        <v>0.97727901510138504</v>
      </c>
      <c r="I21" s="1">
        <f>CBM!H151</f>
        <v>0.204649846061876</v>
      </c>
      <c r="J21" s="11">
        <f>CBM!I151</f>
        <v>1.64926658959145</v>
      </c>
      <c r="K21" s="1">
        <f>CBM!J151</f>
        <v>1</v>
      </c>
      <c r="M21">
        <v>5</v>
      </c>
      <c r="N21" s="1">
        <v>253.98349182517799</v>
      </c>
      <c r="O21" s="1">
        <v>0.40209376644825701</v>
      </c>
      <c r="P21" s="1">
        <v>5.0334444873566202</v>
      </c>
      <c r="Q21" s="1">
        <v>1.34777757201699</v>
      </c>
      <c r="R21" s="1">
        <v>0.51584655062937601</v>
      </c>
      <c r="S21" s="1">
        <v>0.98056712213874997</v>
      </c>
      <c r="T21" s="1">
        <v>0.203963599721529</v>
      </c>
      <c r="U21" s="11">
        <v>1.1259178015997</v>
      </c>
      <c r="V21" s="1">
        <v>1</v>
      </c>
      <c r="X21">
        <v>5</v>
      </c>
      <c r="Y21" s="1">
        <v>253.98349182517799</v>
      </c>
      <c r="Z21" s="1">
        <v>0.40209376644825701</v>
      </c>
      <c r="AA21" s="1">
        <v>5.4691825917901804</v>
      </c>
      <c r="AB21" s="1">
        <v>1.4343392363846299</v>
      </c>
      <c r="AC21" s="1">
        <v>0.51584655062937601</v>
      </c>
      <c r="AD21" s="1">
        <v>0.97892030751241899</v>
      </c>
      <c r="AE21" s="1">
        <v>0.20430672289170301</v>
      </c>
      <c r="AF21" s="11">
        <v>1.37367860819175</v>
      </c>
      <c r="AG21" s="1">
        <v>1</v>
      </c>
      <c r="AI21">
        <v>5</v>
      </c>
      <c r="AJ21" s="1">
        <v>253.98349182517799</v>
      </c>
      <c r="AK21" s="1">
        <v>0.40209376644825701</v>
      </c>
      <c r="AL21" s="1">
        <v>5.9049206962237397</v>
      </c>
      <c r="AM21" s="1">
        <v>0.391004482782007</v>
      </c>
      <c r="AN21" s="1">
        <v>0.51584655062937601</v>
      </c>
      <c r="AO21" s="1">
        <v>0.97727901510138504</v>
      </c>
      <c r="AP21" s="1">
        <v>0.204649846061876</v>
      </c>
      <c r="AQ21" s="11">
        <v>0.91192333663452896</v>
      </c>
      <c r="AR21" s="1">
        <v>1</v>
      </c>
    </row>
    <row r="22" spans="2:44">
      <c r="B22">
        <f>CBM!A152</f>
        <v>6</v>
      </c>
      <c r="C22" s="1">
        <f>CBM!B152</f>
        <v>287.53906606470298</v>
      </c>
      <c r="D22" s="1">
        <f>CBM!C152</f>
        <v>0.41075021803490003</v>
      </c>
      <c r="E22" s="1">
        <f>CBM!D152</f>
        <v>6.2887105298919996</v>
      </c>
      <c r="F22" s="1">
        <f>CBM!E152</f>
        <v>1.450929162367</v>
      </c>
      <c r="G22" s="1">
        <f>CBM!F152</f>
        <v>0.45188157835133302</v>
      </c>
      <c r="H22" s="1">
        <f>CBM!G152</f>
        <v>0.97859729055306899</v>
      </c>
      <c r="I22" s="1">
        <f>CBM!H152</f>
        <v>0.204374160781671</v>
      </c>
      <c r="J22" s="1">
        <f>CBM!I152</f>
        <v>1.6141174511218099</v>
      </c>
      <c r="K22" s="1">
        <f>CBM!J152</f>
        <v>1</v>
      </c>
      <c r="M22">
        <v>6</v>
      </c>
      <c r="N22" s="1">
        <v>287.53906606470298</v>
      </c>
      <c r="O22" s="1">
        <v>0.41075021803490003</v>
      </c>
      <c r="P22" s="1">
        <v>5.3020973709244004</v>
      </c>
      <c r="Q22" s="1">
        <v>1.3108366456638401</v>
      </c>
      <c r="R22" s="1">
        <v>0.45188157835133302</v>
      </c>
      <c r="S22" s="1">
        <v>0.98189428935222101</v>
      </c>
      <c r="T22" s="1">
        <v>0.203687914441324</v>
      </c>
      <c r="U22" s="1">
        <v>1.0890987490569699</v>
      </c>
      <c r="V22" s="1">
        <v>1</v>
      </c>
      <c r="X22">
        <v>6</v>
      </c>
      <c r="Y22" s="1">
        <v>287.53906606470298</v>
      </c>
      <c r="Z22" s="1">
        <v>0.41075021803490003</v>
      </c>
      <c r="AA22" s="1">
        <v>5.7954039504082004</v>
      </c>
      <c r="AB22" s="1">
        <v>1.3836206336643899</v>
      </c>
      <c r="AC22" s="1">
        <v>0.45188157835133302</v>
      </c>
      <c r="AD22" s="1">
        <v>0.98024301763747801</v>
      </c>
      <c r="AE22" s="1">
        <v>0.20403103761149699</v>
      </c>
      <c r="AF22" s="1">
        <v>1.3376584047420299</v>
      </c>
      <c r="AG22" s="1">
        <v>1</v>
      </c>
      <c r="AI22">
        <v>6</v>
      </c>
      <c r="AJ22" s="1">
        <v>287.53906606470298</v>
      </c>
      <c r="AK22" s="1">
        <v>0.41075021803490003</v>
      </c>
      <c r="AL22" s="1">
        <v>6.2887105298919996</v>
      </c>
      <c r="AM22" s="1">
        <v>0.32830028797535499</v>
      </c>
      <c r="AN22" s="1">
        <v>0.45188157835133302</v>
      </c>
      <c r="AO22" s="1">
        <v>0.97859729055306899</v>
      </c>
      <c r="AP22" s="1">
        <v>0.204374160781671</v>
      </c>
      <c r="AQ22" s="1">
        <v>0.87478361597384002</v>
      </c>
      <c r="AR22" s="1">
        <v>1</v>
      </c>
    </row>
    <row r="23" spans="2:44">
      <c r="B23">
        <f>CBM!A153</f>
        <v>7</v>
      </c>
      <c r="C23" s="1">
        <f>CBM!B153</f>
        <v>316.93374909852599</v>
      </c>
      <c r="D23" s="1">
        <f>CBM!C153</f>
        <v>0.42770372361158998</v>
      </c>
      <c r="E23" s="1">
        <f>CBM!D153</f>
        <v>6.6249104241853898</v>
      </c>
      <c r="F23" s="1">
        <f>CBM!E153</f>
        <v>1.3923261417264601</v>
      </c>
      <c r="G23" s="1">
        <f>CBM!F153</f>
        <v>0.395848262635768</v>
      </c>
      <c r="H23" s="1">
        <f>CBM!G153</f>
        <v>0.97952485514077103</v>
      </c>
      <c r="I23" s="1">
        <f>CBM!H153</f>
        <v>0.204180627934405</v>
      </c>
      <c r="J23" s="1">
        <f>CBM!I153</f>
        <v>1.5893254740857601</v>
      </c>
      <c r="K23" s="1">
        <f>CBM!J153</f>
        <v>1</v>
      </c>
      <c r="M23">
        <v>7</v>
      </c>
      <c r="N23" s="1">
        <v>316.93374909852599</v>
      </c>
      <c r="O23" s="1">
        <v>0.42770372361158998</v>
      </c>
      <c r="P23" s="1">
        <v>5.53743729692978</v>
      </c>
      <c r="Q23" s="1">
        <v>1.27516025629493</v>
      </c>
      <c r="R23" s="1">
        <v>0.395848262635768</v>
      </c>
      <c r="S23" s="1">
        <v>0.98282811757904098</v>
      </c>
      <c r="T23" s="1">
        <v>0.203494381594059</v>
      </c>
      <c r="U23" s="1">
        <v>1.0631298134257501</v>
      </c>
      <c r="V23" s="1">
        <v>1</v>
      </c>
      <c r="X23">
        <v>7</v>
      </c>
      <c r="Y23" s="1">
        <v>316.93374909852599</v>
      </c>
      <c r="Z23" s="1">
        <v>0.42770372361158998</v>
      </c>
      <c r="AA23" s="1">
        <v>6.0811738605575796</v>
      </c>
      <c r="AB23" s="1">
        <v>1.3364110710257</v>
      </c>
      <c r="AC23" s="1">
        <v>0.395848262635768</v>
      </c>
      <c r="AD23" s="1">
        <v>0.98117370614072896</v>
      </c>
      <c r="AE23" s="1">
        <v>0.20383750476423201</v>
      </c>
      <c r="AF23" s="1">
        <v>1.3122525170311601</v>
      </c>
      <c r="AG23" s="1">
        <v>1</v>
      </c>
      <c r="AI23">
        <v>7</v>
      </c>
      <c r="AJ23" s="1">
        <v>316.93374909852599</v>
      </c>
      <c r="AK23" s="1">
        <v>0.42770372361158998</v>
      </c>
      <c r="AL23" s="1">
        <v>6.6249104241853898</v>
      </c>
      <c r="AM23" s="1">
        <v>0.27733600256704399</v>
      </c>
      <c r="AN23" s="1">
        <v>0.395848262635768</v>
      </c>
      <c r="AO23" s="1">
        <v>0.97952485514077103</v>
      </c>
      <c r="AP23" s="1">
        <v>0.204180627934405</v>
      </c>
      <c r="AQ23" s="1">
        <v>0.84858941782144204</v>
      </c>
      <c r="AR23" s="1">
        <v>1</v>
      </c>
    </row>
    <row r="24" spans="2:44" ht="14.25" thickBot="1">
      <c r="B24">
        <f>CBM!A154</f>
        <v>8</v>
      </c>
      <c r="C24" s="1">
        <f>CBM!B154</f>
        <v>342.68349143615598</v>
      </c>
      <c r="D24" s="1">
        <f>CBM!C154</f>
        <v>0.449423757131173</v>
      </c>
      <c r="E24" s="1">
        <f>CBM!D154</f>
        <v>6.9194215315863996</v>
      </c>
      <c r="F24" s="1">
        <f>CBM!E154</f>
        <v>1.34064066521305</v>
      </c>
      <c r="G24" s="1">
        <f>CBM!F154</f>
        <v>0.34676307806893297</v>
      </c>
      <c r="H24" s="1">
        <f>CBM!G154</f>
        <v>0.98020776922924302</v>
      </c>
      <c r="I24" s="1">
        <f>CBM!H154</f>
        <v>0.204038374596096</v>
      </c>
      <c r="J24" s="1">
        <f>CBM!I154</f>
        <v>1.57104066126233</v>
      </c>
      <c r="K24" s="1">
        <f>CBM!J154</f>
        <v>1</v>
      </c>
      <c r="M24">
        <v>8</v>
      </c>
      <c r="N24" s="1">
        <v>342.68349143615598</v>
      </c>
      <c r="O24" s="1">
        <v>0.449423757131173</v>
      </c>
      <c r="P24" s="1">
        <v>5.7435950721104803</v>
      </c>
      <c r="Q24" s="1">
        <v>1.2422504101972001</v>
      </c>
      <c r="R24" s="1">
        <v>0.34676307806893297</v>
      </c>
      <c r="S24" s="1">
        <v>0.98351564704779604</v>
      </c>
      <c r="T24" s="1">
        <v>0.20335212825575</v>
      </c>
      <c r="U24" s="1">
        <v>1.0439774286871599</v>
      </c>
      <c r="V24" s="1">
        <v>1</v>
      </c>
      <c r="X24">
        <v>8</v>
      </c>
      <c r="Y24" s="1">
        <v>342.68349143615598</v>
      </c>
      <c r="Z24" s="1">
        <v>0.449423757131173</v>
      </c>
      <c r="AA24" s="1">
        <v>6.3315083018484399</v>
      </c>
      <c r="AB24" s="1">
        <v>1.2939405886917199</v>
      </c>
      <c r="AC24" s="1">
        <v>0.34676307806893297</v>
      </c>
      <c r="AD24" s="1">
        <v>0.981858922090451</v>
      </c>
      <c r="AE24" s="1">
        <v>0.20369525142592301</v>
      </c>
      <c r="AF24" s="1">
        <v>1.2935151812900201</v>
      </c>
      <c r="AG24" s="1">
        <v>1</v>
      </c>
      <c r="AI24">
        <v>8</v>
      </c>
      <c r="AJ24" s="1">
        <v>342.68349143615598</v>
      </c>
      <c r="AK24" s="1">
        <v>0.449423757131173</v>
      </c>
      <c r="AL24" s="1">
        <v>6.9194215315863996</v>
      </c>
      <c r="AM24" s="1">
        <v>0.23550354825477199</v>
      </c>
      <c r="AN24" s="1">
        <v>0.34676307806893297</v>
      </c>
      <c r="AO24" s="1">
        <v>0.98020776922924302</v>
      </c>
      <c r="AP24" s="1">
        <v>0.204038374596096</v>
      </c>
      <c r="AQ24" s="1">
        <v>0.82927137868274903</v>
      </c>
      <c r="AR24" s="1">
        <v>1</v>
      </c>
    </row>
    <row r="25" spans="2:44" ht="14.25" thickBot="1">
      <c r="B25" s="15">
        <f>CBM!A155</f>
        <v>9</v>
      </c>
      <c r="C25" s="16">
        <f>CBM!B155</f>
        <v>365.24026572391898</v>
      </c>
      <c r="D25" s="16">
        <f>CBM!C155</f>
        <v>0.47390977611458301</v>
      </c>
      <c r="E25" s="16">
        <f>CBM!D155</f>
        <v>7.17741326166969</v>
      </c>
      <c r="F25" s="16">
        <f>CBM!E155</f>
        <v>1.2955899997171501</v>
      </c>
      <c r="G25" s="16">
        <f>CBM!F155</f>
        <v>0.30376445638838501</v>
      </c>
      <c r="H25" s="16">
        <f>CBM!G155</f>
        <v>0.98072751733693198</v>
      </c>
      <c r="I25" s="16">
        <f>CBM!H155</f>
        <v>0.20393024205447</v>
      </c>
      <c r="J25" s="16">
        <f>CBM!I155</f>
        <v>1.55710645794473</v>
      </c>
      <c r="K25" s="17">
        <f>CBM!J155</f>
        <v>1</v>
      </c>
      <c r="M25" s="15">
        <v>9</v>
      </c>
      <c r="N25" s="16">
        <v>365.24026572391898</v>
      </c>
      <c r="O25" s="16">
        <v>0.47390977611458301</v>
      </c>
      <c r="P25" s="16">
        <v>5.9241892831687801</v>
      </c>
      <c r="Q25" s="16">
        <v>1.21260029870356</v>
      </c>
      <c r="R25" s="16">
        <v>0.30376445638838501</v>
      </c>
      <c r="S25" s="16">
        <v>0.98403890996766996</v>
      </c>
      <c r="T25" s="16">
        <v>0.20324399571412399</v>
      </c>
      <c r="U25" s="16">
        <v>1.02938234598501</v>
      </c>
      <c r="V25" s="17">
        <v>1</v>
      </c>
      <c r="X25" s="15">
        <v>9</v>
      </c>
      <c r="Y25" s="16">
        <v>365.24026572391898</v>
      </c>
      <c r="Z25" s="16">
        <v>0.47390977611458301</v>
      </c>
      <c r="AA25" s="16">
        <v>6.5508012724192399</v>
      </c>
      <c r="AB25" s="16">
        <v>1.25637439274132</v>
      </c>
      <c r="AC25" s="16">
        <v>0.30376445638838501</v>
      </c>
      <c r="AD25" s="16">
        <v>0.98238042316255103</v>
      </c>
      <c r="AE25" s="16">
        <v>0.20358711888429701</v>
      </c>
      <c r="AF25" s="16">
        <v>1.2792362705370299</v>
      </c>
      <c r="AG25" s="17">
        <v>1</v>
      </c>
      <c r="AI25" s="15">
        <v>9</v>
      </c>
      <c r="AJ25" s="16">
        <v>365.24026572391898</v>
      </c>
      <c r="AK25" s="16">
        <v>0.47390977611458301</v>
      </c>
      <c r="AL25" s="16">
        <v>7.17741326166969</v>
      </c>
      <c r="AM25" s="16">
        <v>0.20086432431876999</v>
      </c>
      <c r="AN25" s="16">
        <v>0.30376445638838501</v>
      </c>
      <c r="AO25" s="16">
        <v>0.98072751733693198</v>
      </c>
      <c r="AP25" s="16">
        <v>0.20393024205447</v>
      </c>
      <c r="AQ25" s="16">
        <v>0.814550331175248</v>
      </c>
      <c r="AR25" s="17">
        <v>1</v>
      </c>
    </row>
    <row r="26" spans="2:44">
      <c r="B26">
        <f>CBM!A156</f>
        <v>10</v>
      </c>
      <c r="C26" s="1">
        <f>CBM!B156</f>
        <v>385</v>
      </c>
      <c r="D26" s="1">
        <f>CBM!C156</f>
        <v>0.49993224734720598</v>
      </c>
      <c r="E26" s="1">
        <f>CBM!D156</f>
        <v>9</v>
      </c>
      <c r="F26" s="1">
        <f>CBM!E156</f>
        <v>1</v>
      </c>
      <c r="G26" s="1">
        <f>CBM!F156</f>
        <v>0</v>
      </c>
      <c r="H26" s="1">
        <f>CBM!G156</f>
        <v>0.97715736040609102</v>
      </c>
      <c r="I26" s="1">
        <f>CBM!H156</f>
        <v>0.20467532467532501</v>
      </c>
      <c r="J26" s="1">
        <f>CBM!I156</f>
        <v>2.0088768069262302</v>
      </c>
      <c r="K26" s="1">
        <f>CBM!J156</f>
        <v>1</v>
      </c>
      <c r="M26">
        <v>10</v>
      </c>
      <c r="N26" s="1">
        <v>385</v>
      </c>
      <c r="O26" s="1">
        <v>0.49993224734720598</v>
      </c>
      <c r="P26" s="1">
        <v>7.2</v>
      </c>
      <c r="Q26" s="1">
        <v>1</v>
      </c>
      <c r="R26" s="1">
        <v>0</v>
      </c>
      <c r="S26" s="1">
        <v>0.98164201937786799</v>
      </c>
      <c r="T26" s="1">
        <v>0.20374025974026</v>
      </c>
      <c r="U26" s="1">
        <v>1.29750949221185</v>
      </c>
      <c r="V26" s="1">
        <v>1</v>
      </c>
      <c r="X26">
        <v>10</v>
      </c>
      <c r="Y26" s="1">
        <v>385</v>
      </c>
      <c r="Z26" s="1">
        <v>0.49993224734720598</v>
      </c>
      <c r="AA26" s="1">
        <v>8.1</v>
      </c>
      <c r="AB26" s="1">
        <v>1</v>
      </c>
      <c r="AC26" s="1">
        <v>0</v>
      </c>
      <c r="AD26" s="1">
        <v>0.97939455609259696</v>
      </c>
      <c r="AE26" s="1">
        <v>0.204207792207792</v>
      </c>
      <c r="AF26" s="1">
        <v>1.63464962669131</v>
      </c>
      <c r="AG26" s="1">
        <v>1</v>
      </c>
      <c r="AI26">
        <v>10</v>
      </c>
      <c r="AJ26" s="1">
        <v>385</v>
      </c>
      <c r="AK26" s="1">
        <v>0.49993224734720598</v>
      </c>
      <c r="AL26" s="1">
        <v>9</v>
      </c>
      <c r="AM26" s="1">
        <v>0</v>
      </c>
      <c r="AN26" s="1">
        <v>0</v>
      </c>
      <c r="AO26" s="1">
        <v>0.97715736040609102</v>
      </c>
      <c r="AP26" s="1">
        <v>0.20467532467532501</v>
      </c>
      <c r="AQ26" s="1">
        <v>1.00443840346311</v>
      </c>
      <c r="AR26" s="1">
        <v>1</v>
      </c>
    </row>
    <row r="27" spans="2:44">
      <c r="C27" s="1"/>
      <c r="D27" s="1"/>
      <c r="E27" s="1"/>
      <c r="F27" s="1"/>
      <c r="G27" s="1"/>
      <c r="H27" s="1"/>
      <c r="I27" s="1"/>
      <c r="J27" s="1"/>
      <c r="K27" s="1"/>
      <c r="Y27" s="1"/>
      <c r="Z27" s="1"/>
      <c r="AA27" s="1"/>
      <c r="AB27" s="1"/>
      <c r="AC27" s="1"/>
      <c r="AD27" s="1"/>
      <c r="AE27" s="1"/>
      <c r="AF27" s="1"/>
      <c r="AG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2:44">
      <c r="B28" t="str">
        <f>CBM!A158</f>
        <v>CNC#3</v>
      </c>
      <c r="C28" s="1"/>
      <c r="D28" s="1"/>
      <c r="E28" s="1"/>
      <c r="F28" s="1"/>
      <c r="G28" s="1"/>
      <c r="H28" s="1"/>
      <c r="I28" s="1"/>
      <c r="J28" s="1"/>
      <c r="K28" s="1"/>
      <c r="Y28" s="1"/>
      <c r="Z28" s="1"/>
      <c r="AA28" s="1"/>
      <c r="AB28" s="1"/>
      <c r="AC28" s="1"/>
      <c r="AD28" s="1"/>
      <c r="AE28" s="1"/>
      <c r="AF28" s="1"/>
      <c r="AG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2:44">
      <c r="B29">
        <f>CBM!A159</f>
        <v>1</v>
      </c>
      <c r="C29" s="1">
        <f>CBM!B159</f>
        <v>79.401601651687102</v>
      </c>
      <c r="D29" s="1">
        <f>CBM!C159</f>
        <v>1</v>
      </c>
      <c r="E29" s="1">
        <f>CBM!D159</f>
        <v>3.9695999999999998</v>
      </c>
      <c r="F29" s="1">
        <f>CBM!E159</f>
        <v>1.6190584110338899</v>
      </c>
      <c r="G29" s="1">
        <f>CBM!F159</f>
        <v>0.83840000000000003</v>
      </c>
      <c r="H29" s="1">
        <f>CBM!G159</f>
        <v>0.95238643654694599</v>
      </c>
      <c r="I29" s="1">
        <f>CBM!H159</f>
        <v>0.209998790748362</v>
      </c>
      <c r="J29" s="1">
        <f>CBM!I159</f>
        <v>2.3572509698900102</v>
      </c>
      <c r="K29" s="1">
        <f>CBM!J159</f>
        <v>1</v>
      </c>
      <c r="M29">
        <v>1</v>
      </c>
      <c r="N29" s="1">
        <v>79.401601651687102</v>
      </c>
      <c r="O29" s="1">
        <v>1</v>
      </c>
      <c r="P29" s="1">
        <v>3.6787200000000002</v>
      </c>
      <c r="Q29" s="1">
        <v>1.3532057260907999</v>
      </c>
      <c r="R29" s="1">
        <v>0.83840000000000003</v>
      </c>
      <c r="S29" s="1">
        <v>0.95572092251372098</v>
      </c>
      <c r="T29" s="1">
        <v>0.20926611031383899</v>
      </c>
      <c r="U29" s="1">
        <v>1.83170821035276</v>
      </c>
      <c r="V29" s="1">
        <v>1</v>
      </c>
      <c r="X29">
        <v>1</v>
      </c>
      <c r="Y29" s="1">
        <v>79.401601651687102</v>
      </c>
      <c r="Z29" s="1">
        <v>1</v>
      </c>
      <c r="AA29" s="1">
        <v>3.82416</v>
      </c>
      <c r="AB29" s="1">
        <v>1.4819376602263701</v>
      </c>
      <c r="AC29" s="1">
        <v>0.83840000000000003</v>
      </c>
      <c r="AD29" s="1">
        <v>0.95405076596349203</v>
      </c>
      <c r="AE29" s="1">
        <v>0.2096324505311</v>
      </c>
      <c r="AF29" s="1">
        <v>2.0803992501868902</v>
      </c>
      <c r="AG29" s="1">
        <v>1</v>
      </c>
      <c r="AI29">
        <v>1</v>
      </c>
      <c r="AJ29" s="1">
        <v>79.401601651687102</v>
      </c>
      <c r="AK29" s="1">
        <v>1</v>
      </c>
      <c r="AL29" s="1">
        <v>3.9695999999999998</v>
      </c>
      <c r="AM29" s="1">
        <v>0.78838008038846097</v>
      </c>
      <c r="AN29" s="1">
        <v>0.83840000000000003</v>
      </c>
      <c r="AO29" s="1">
        <v>0.95238643654694599</v>
      </c>
      <c r="AP29" s="1">
        <v>0.209998790748362</v>
      </c>
      <c r="AQ29" s="1">
        <v>1.6096092631105201</v>
      </c>
      <c r="AR29" s="1">
        <v>1</v>
      </c>
    </row>
    <row r="30" spans="2:44" ht="14.25" thickBot="1">
      <c r="B30">
        <f>CBM!A160</f>
        <v>2</v>
      </c>
      <c r="C30" s="1">
        <f>CBM!B160</f>
        <v>145.97190447646199</v>
      </c>
      <c r="D30" s="1">
        <f>CBM!C160</f>
        <v>0.58403909707688395</v>
      </c>
      <c r="E30" s="1">
        <f>CBM!D160</f>
        <v>4.5113740800000004</v>
      </c>
      <c r="F30" s="1">
        <f>CBM!E160</f>
        <v>1.66664971612389</v>
      </c>
      <c r="G30" s="1">
        <f>CBM!F160</f>
        <v>0.74810432000000004</v>
      </c>
      <c r="H30" s="1">
        <f>CBM!G160</f>
        <v>0.97002076162032003</v>
      </c>
      <c r="I30" s="1">
        <f>CBM!H160</f>
        <v>0.20618115396408701</v>
      </c>
      <c r="J30" s="1">
        <f>CBM!I160</f>
        <v>1.7492280830925799</v>
      </c>
      <c r="K30" s="1">
        <f>CBM!J160</f>
        <v>1</v>
      </c>
      <c r="M30">
        <v>2</v>
      </c>
      <c r="N30" s="1">
        <v>145.97190447646199</v>
      </c>
      <c r="O30" s="1">
        <v>0.58403909707688395</v>
      </c>
      <c r="P30" s="1">
        <v>4.0579618560000004</v>
      </c>
      <c r="Q30" s="1">
        <v>1.40373419807888</v>
      </c>
      <c r="R30" s="1">
        <v>0.74810432000000004</v>
      </c>
      <c r="S30" s="1">
        <v>0.972952306396063</v>
      </c>
      <c r="T30" s="1">
        <v>0.20555992178159799</v>
      </c>
      <c r="U30" s="1">
        <v>1.28347140423437</v>
      </c>
      <c r="V30" s="1">
        <v>1</v>
      </c>
      <c r="X30">
        <v>2</v>
      </c>
      <c r="Y30" s="1">
        <v>145.97190447646199</v>
      </c>
      <c r="Z30" s="1">
        <v>0.58403909707688395</v>
      </c>
      <c r="AA30" s="1">
        <v>4.2846679679999999</v>
      </c>
      <c r="AB30" s="1">
        <v>1.53397249176189</v>
      </c>
      <c r="AC30" s="1">
        <v>0.74810432000000004</v>
      </c>
      <c r="AD30" s="1">
        <v>0.971484322460612</v>
      </c>
      <c r="AE30" s="1">
        <v>0.20587053787284201</v>
      </c>
      <c r="AF30" s="1">
        <v>1.5038640046723</v>
      </c>
      <c r="AG30" s="1">
        <v>1</v>
      </c>
      <c r="AI30">
        <v>2</v>
      </c>
      <c r="AJ30" s="1">
        <v>145.97190447646199</v>
      </c>
      <c r="AK30" s="1">
        <v>0.58403909707688395</v>
      </c>
      <c r="AL30" s="1">
        <v>4.5113740800000004</v>
      </c>
      <c r="AM30" s="1">
        <v>0.66414122821758403</v>
      </c>
      <c r="AN30" s="1">
        <v>0.74810432000000004</v>
      </c>
      <c r="AO30" s="1">
        <v>0.97002076162032003</v>
      </c>
      <c r="AP30" s="1">
        <v>0.20618115396408701</v>
      </c>
      <c r="AQ30" s="1">
        <v>1.09161790280487</v>
      </c>
      <c r="AR30" s="1">
        <v>1</v>
      </c>
    </row>
    <row r="31" spans="2:44" ht="14.25" thickBot="1">
      <c r="B31" s="15">
        <f>CBM!A161</f>
        <v>3</v>
      </c>
      <c r="C31" s="16">
        <f>CBM!B161</f>
        <v>205.37258568700801</v>
      </c>
      <c r="D31" s="16">
        <f>CBM!C161</f>
        <v>0.471183730405278</v>
      </c>
      <c r="E31" s="16">
        <f>CBM!D161</f>
        <v>4.7533110170880004</v>
      </c>
      <c r="F31" s="16">
        <f>CBM!E161</f>
        <v>1.6590933794810301</v>
      </c>
      <c r="G31" s="16">
        <f>CBM!F161</f>
        <v>0.70778149715200001</v>
      </c>
      <c r="H31" s="16">
        <f>CBM!G161</f>
        <v>0.97737874725749896</v>
      </c>
      <c r="I31" s="16">
        <f>CBM!H161</f>
        <v>0.20462896350181001</v>
      </c>
      <c r="J31" s="16">
        <f>CBM!I161</f>
        <v>1.3972668905191701</v>
      </c>
      <c r="K31" s="17">
        <f>CBM!J161</f>
        <v>1</v>
      </c>
      <c r="M31" s="15">
        <v>3</v>
      </c>
      <c r="N31" s="16">
        <v>205.37258568700801</v>
      </c>
      <c r="O31" s="16">
        <v>0.471183730405278</v>
      </c>
      <c r="P31" s="16">
        <v>4.2273177119616001</v>
      </c>
      <c r="Q31" s="16">
        <v>1.40832475898176</v>
      </c>
      <c r="R31" s="16">
        <v>0.70778149715200001</v>
      </c>
      <c r="S31" s="16">
        <v>0.97983149017051296</v>
      </c>
      <c r="T31" s="16">
        <v>0.204116730281036</v>
      </c>
      <c r="U31" s="16">
        <v>1.0059471118250101</v>
      </c>
      <c r="V31" s="17">
        <v>1</v>
      </c>
      <c r="X31" s="15">
        <v>3</v>
      </c>
      <c r="Y31" s="16">
        <v>205.37258568700801</v>
      </c>
      <c r="Z31" s="16">
        <v>0.471183730405278</v>
      </c>
      <c r="AA31" s="16">
        <v>4.4903143645248003</v>
      </c>
      <c r="AB31" s="16">
        <v>1.53360976772591</v>
      </c>
      <c r="AC31" s="16">
        <v>0.70778149715200001</v>
      </c>
      <c r="AD31" s="16">
        <v>0.97860358184594698</v>
      </c>
      <c r="AE31" s="16">
        <v>0.20437284689142299</v>
      </c>
      <c r="AF31" s="16">
        <v>1.19106195784012</v>
      </c>
      <c r="AG31" s="17">
        <v>1</v>
      </c>
      <c r="AI31" s="15">
        <v>3</v>
      </c>
      <c r="AJ31" s="16">
        <v>205.37258568700801</v>
      </c>
      <c r="AK31" s="16">
        <v>0.471183730405278</v>
      </c>
      <c r="AL31" s="16">
        <v>4.7533110170880004</v>
      </c>
      <c r="AM31" s="16">
        <v>0.611481856857512</v>
      </c>
      <c r="AN31" s="16">
        <v>0.70778149715200001</v>
      </c>
      <c r="AO31" s="16">
        <v>0.97737874725749896</v>
      </c>
      <c r="AP31" s="16">
        <v>0.20462896350181001</v>
      </c>
      <c r="AQ31" s="16">
        <v>0.84678118513416401</v>
      </c>
      <c r="AR31" s="17">
        <v>1</v>
      </c>
    </row>
    <row r="32" spans="2:44">
      <c r="B32">
        <f>CBM!A162</f>
        <v>4</v>
      </c>
      <c r="C32" s="1">
        <f>CBM!B162</f>
        <v>261.57157018030603</v>
      </c>
      <c r="D32" s="1">
        <f>CBM!C162</f>
        <v>0.428678776655806</v>
      </c>
      <c r="E32" s="1">
        <f>CBM!D162</f>
        <v>5.6680478240072398</v>
      </c>
      <c r="F32" s="1">
        <f>CBM!E162</f>
        <v>1.5534206409343101</v>
      </c>
      <c r="G32" s="1">
        <f>CBM!F162</f>
        <v>0.55532536266545895</v>
      </c>
      <c r="H32" s="1">
        <f>CBM!G162</f>
        <v>0.97879039093703601</v>
      </c>
      <c r="I32" s="1">
        <f>CBM!H162</f>
        <v>0.20433384088347201</v>
      </c>
      <c r="J32" s="1">
        <f>CBM!I162</f>
        <v>1.50227083434053</v>
      </c>
      <c r="K32" s="1">
        <f>CBM!J162</f>
        <v>1</v>
      </c>
      <c r="M32">
        <v>4</v>
      </c>
      <c r="N32" s="1">
        <v>261.57157018030603</v>
      </c>
      <c r="O32" s="1">
        <v>0.428678776655806</v>
      </c>
      <c r="P32" s="1">
        <v>4.8676334768050697</v>
      </c>
      <c r="Q32" s="1">
        <v>1.3676907516088499</v>
      </c>
      <c r="R32" s="1">
        <v>0.55532536266545895</v>
      </c>
      <c r="S32" s="1">
        <v>0.98173079107731698</v>
      </c>
      <c r="T32" s="1">
        <v>0.20372183679858599</v>
      </c>
      <c r="U32" s="1">
        <v>1.0335345664642901</v>
      </c>
      <c r="V32" s="1">
        <v>1</v>
      </c>
      <c r="X32">
        <v>4</v>
      </c>
      <c r="Y32" s="1">
        <v>261.57157018030603</v>
      </c>
      <c r="Z32" s="1">
        <v>0.428678776655806</v>
      </c>
      <c r="AA32" s="1">
        <v>5.2678406504061597</v>
      </c>
      <c r="AB32" s="1">
        <v>1.4629082892437999</v>
      </c>
      <c r="AC32" s="1">
        <v>0.55532536266545895</v>
      </c>
      <c r="AD32" s="1">
        <v>0.98025838599325898</v>
      </c>
      <c r="AE32" s="1">
        <v>0.20402783884102901</v>
      </c>
      <c r="AF32" s="1">
        <v>1.2553767947338501</v>
      </c>
      <c r="AG32" s="1">
        <v>1</v>
      </c>
      <c r="AI32">
        <v>4</v>
      </c>
      <c r="AJ32" s="1">
        <v>261.57157018030603</v>
      </c>
      <c r="AK32" s="1">
        <v>0.428678776655806</v>
      </c>
      <c r="AL32" s="1">
        <v>5.6680478240072398</v>
      </c>
      <c r="AM32" s="1">
        <v>0.43227930126500402</v>
      </c>
      <c r="AN32" s="1">
        <v>0.55532536266545895</v>
      </c>
      <c r="AO32" s="1">
        <v>0.97879039093703601</v>
      </c>
      <c r="AP32" s="1">
        <v>0.20433384088347201</v>
      </c>
      <c r="AQ32" s="1">
        <v>0.84266234337823398</v>
      </c>
      <c r="AR32" s="1">
        <v>1</v>
      </c>
    </row>
    <row r="33" spans="2:44" ht="14.25">
      <c r="B33">
        <f>CBM!A163</f>
        <v>5</v>
      </c>
      <c r="C33" s="1">
        <f>CBM!B163</f>
        <v>305.66529341374701</v>
      </c>
      <c r="D33" s="1">
        <f>CBM!C163</f>
        <v>0.42094690530480799</v>
      </c>
      <c r="E33" s="1">
        <f>CBM!D163</f>
        <v>6.5653425450020899</v>
      </c>
      <c r="F33" s="1">
        <f>CBM!E163</f>
        <v>1.40276742965042</v>
      </c>
      <c r="G33" s="1">
        <f>CBM!F163</f>
        <v>0.405776242499651</v>
      </c>
      <c r="H33" s="1">
        <f>CBM!G163</f>
        <v>0.97897277912898495</v>
      </c>
      <c r="I33" s="1">
        <f>CBM!H163</f>
        <v>0.20429577232775001</v>
      </c>
      <c r="J33" s="11">
        <f>CBM!I163</f>
        <v>1.6236470343284499</v>
      </c>
      <c r="K33" s="1">
        <f>CBM!J163</f>
        <v>1</v>
      </c>
      <c r="M33">
        <v>5</v>
      </c>
      <c r="N33" s="1">
        <v>305.66529341374701</v>
      </c>
      <c r="O33" s="1">
        <v>0.42094690530480799</v>
      </c>
      <c r="P33" s="1">
        <v>5.4957397815014701</v>
      </c>
      <c r="Q33" s="1">
        <v>1.28165202743118</v>
      </c>
      <c r="R33" s="1">
        <v>0.405776242499651</v>
      </c>
      <c r="S33" s="1">
        <v>0.98233795625028397</v>
      </c>
      <c r="T33" s="1">
        <v>0.203595920047136</v>
      </c>
      <c r="U33" s="11">
        <v>1.08779600083147</v>
      </c>
      <c r="V33" s="1">
        <v>1</v>
      </c>
      <c r="X33">
        <v>5</v>
      </c>
      <c r="Y33" s="1">
        <v>305.66529341374701</v>
      </c>
      <c r="Z33" s="1">
        <v>0.42094690530480799</v>
      </c>
      <c r="AA33" s="1">
        <v>6.0305411632517796</v>
      </c>
      <c r="AB33" s="1">
        <v>1.3449009597746899</v>
      </c>
      <c r="AC33" s="1">
        <v>0.405776242499651</v>
      </c>
      <c r="AD33" s="1">
        <v>0.98065248073835898</v>
      </c>
      <c r="AE33" s="1">
        <v>0.20394584618744299</v>
      </c>
      <c r="AF33" s="11">
        <v>1.3415016585419299</v>
      </c>
      <c r="AG33" s="1">
        <v>1</v>
      </c>
      <c r="AI33">
        <v>5</v>
      </c>
      <c r="AJ33" s="1">
        <v>305.66529341374701</v>
      </c>
      <c r="AK33" s="1">
        <v>0.42094690530480799</v>
      </c>
      <c r="AL33" s="1">
        <v>6.5653425450020899</v>
      </c>
      <c r="AM33" s="1">
        <v>0.28610925477683702</v>
      </c>
      <c r="AN33" s="1">
        <v>0.405776242499651</v>
      </c>
      <c r="AO33" s="1">
        <v>0.97897277912898495</v>
      </c>
      <c r="AP33" s="1">
        <v>0.20429577232775001</v>
      </c>
      <c r="AQ33" s="11">
        <v>0.86907598778488304</v>
      </c>
      <c r="AR33" s="1">
        <v>1</v>
      </c>
    </row>
    <row r="34" spans="2:44">
      <c r="B34">
        <f>CBM!A164</f>
        <v>6</v>
      </c>
      <c r="C34" s="1">
        <f>CBM!B164</f>
        <v>337.88457698042299</v>
      </c>
      <c r="D34" s="1">
        <f>CBM!C164</f>
        <v>0.43177519543903797</v>
      </c>
      <c r="E34" s="1">
        <f>CBM!D164</f>
        <v>7.3519803687119198</v>
      </c>
      <c r="F34" s="1">
        <f>CBM!E164</f>
        <v>1.26538148905439</v>
      </c>
      <c r="G34" s="1">
        <f>CBM!F164</f>
        <v>0.27466993854801403</v>
      </c>
      <c r="H34" s="1">
        <f>CBM!G164</f>
        <v>0.97870451372484002</v>
      </c>
      <c r="I34" s="1">
        <f>CBM!H164</f>
        <v>0.204351770320158</v>
      </c>
      <c r="J34" s="1">
        <f>CBM!I164</f>
        <v>1.73562078852877</v>
      </c>
      <c r="K34" s="1">
        <f>CBM!J164</f>
        <v>1</v>
      </c>
      <c r="M34">
        <v>6</v>
      </c>
      <c r="N34" s="1">
        <v>337.88457698042299</v>
      </c>
      <c r="O34" s="1">
        <v>0.43177519543903797</v>
      </c>
      <c r="P34" s="1">
        <v>6.0463862580983401</v>
      </c>
      <c r="Q34" s="1">
        <v>1.1922576409018799</v>
      </c>
      <c r="R34" s="1">
        <v>0.27466993854801403</v>
      </c>
      <c r="S34" s="1">
        <v>0.98241976761509198</v>
      </c>
      <c r="T34" s="1">
        <v>0.20357896552256599</v>
      </c>
      <c r="U34" s="1">
        <v>1.1446670678106401</v>
      </c>
      <c r="V34" s="1">
        <v>1</v>
      </c>
      <c r="X34">
        <v>6</v>
      </c>
      <c r="Y34" s="1">
        <v>337.88457698042299</v>
      </c>
      <c r="Z34" s="1">
        <v>0.43177519543903797</v>
      </c>
      <c r="AA34" s="1">
        <v>6.69918331340513</v>
      </c>
      <c r="AB34" s="1">
        <v>1.2309263184607799</v>
      </c>
      <c r="AC34" s="1">
        <v>0.27466993854801403</v>
      </c>
      <c r="AD34" s="1">
        <v>0.98055862148671002</v>
      </c>
      <c r="AE34" s="1">
        <v>0.203965367921362</v>
      </c>
      <c r="AF34" s="1">
        <v>1.4245500471402399</v>
      </c>
      <c r="AG34" s="1">
        <v>1</v>
      </c>
      <c r="AI34">
        <v>6</v>
      </c>
      <c r="AJ34" s="1">
        <v>337.88457698042299</v>
      </c>
      <c r="AK34" s="1">
        <v>0.43177519543903797</v>
      </c>
      <c r="AL34" s="1">
        <v>7.3519803687119198</v>
      </c>
      <c r="AM34" s="1">
        <v>0.17842535266599399</v>
      </c>
      <c r="AN34" s="1">
        <v>0.27466993854801403</v>
      </c>
      <c r="AO34" s="1">
        <v>0.97870451372484002</v>
      </c>
      <c r="AP34" s="1">
        <v>0.204351770320158</v>
      </c>
      <c r="AQ34" s="1">
        <v>0.90284993927013901</v>
      </c>
      <c r="AR34" s="1">
        <v>1</v>
      </c>
    </row>
    <row r="35" spans="2:44">
      <c r="B35">
        <f>CBM!A165</f>
        <v>7</v>
      </c>
      <c r="C35" s="1">
        <f>CBM!B165</f>
        <v>359.69381002670599</v>
      </c>
      <c r="D35" s="1">
        <f>CBM!C165</f>
        <v>0.45079755783603798</v>
      </c>
      <c r="E35" s="1">
        <f>CBM!D165</f>
        <v>7.9732837697075203</v>
      </c>
      <c r="F35" s="1">
        <f>CBM!E165</f>
        <v>1.16063834512556</v>
      </c>
      <c r="G35" s="1">
        <f>CBM!F165</f>
        <v>0.171119371715413</v>
      </c>
      <c r="H35" s="1">
        <f>CBM!G165</f>
        <v>0.978313849935881</v>
      </c>
      <c r="I35" s="1">
        <f>CBM!H165</f>
        <v>0.20443337280066901</v>
      </c>
      <c r="J35" s="1">
        <f>CBM!I165</f>
        <v>1.8274687749299099</v>
      </c>
      <c r="K35" s="1">
        <f>CBM!J165</f>
        <v>1</v>
      </c>
      <c r="M35">
        <v>7</v>
      </c>
      <c r="N35" s="1">
        <v>359.69381002670599</v>
      </c>
      <c r="O35" s="1">
        <v>0.45079755783603798</v>
      </c>
      <c r="P35" s="1">
        <v>6.4812986387952698</v>
      </c>
      <c r="Q35" s="1">
        <v>1.11912301518782</v>
      </c>
      <c r="R35" s="1">
        <v>0.171119371715413</v>
      </c>
      <c r="S35" s="1">
        <v>0.98230000214264701</v>
      </c>
      <c r="T35" s="1">
        <v>0.203603786586327</v>
      </c>
      <c r="U35" s="1">
        <v>1.19400340220204</v>
      </c>
      <c r="V35" s="1">
        <v>1</v>
      </c>
      <c r="X35">
        <v>7</v>
      </c>
      <c r="Y35" s="1">
        <v>359.69381002670599</v>
      </c>
      <c r="Z35" s="1">
        <v>0.45079755783603798</v>
      </c>
      <c r="AA35" s="1">
        <v>7.2272912042513999</v>
      </c>
      <c r="AB35" s="1">
        <v>1.14125713941715</v>
      </c>
      <c r="AC35" s="1">
        <v>0.171119371715413</v>
      </c>
      <c r="AD35" s="1">
        <v>0.98030287388758797</v>
      </c>
      <c r="AE35" s="1">
        <v>0.20401857969349799</v>
      </c>
      <c r="AF35" s="1">
        <v>1.4940926300466699</v>
      </c>
      <c r="AG35" s="1">
        <v>1</v>
      </c>
      <c r="AI35">
        <v>7</v>
      </c>
      <c r="AJ35" s="1">
        <v>359.69381002670599</v>
      </c>
      <c r="AK35" s="1">
        <v>0.45079755783603798</v>
      </c>
      <c r="AL35" s="1">
        <v>7.9732837697075203</v>
      </c>
      <c r="AM35" s="1">
        <v>0.10454436549828</v>
      </c>
      <c r="AN35" s="1">
        <v>0.171119371715413</v>
      </c>
      <c r="AO35" s="1">
        <v>0.978313849935881</v>
      </c>
      <c r="AP35" s="1">
        <v>0.20443337280066901</v>
      </c>
      <c r="AQ35" s="1">
        <v>0.93422406532157398</v>
      </c>
      <c r="AR35" s="1">
        <v>1</v>
      </c>
    </row>
    <row r="36" spans="2:44">
      <c r="B36">
        <f>CBM!A166</f>
        <v>8</v>
      </c>
      <c r="C36" s="1">
        <f>CBM!B166</f>
        <v>373.28096221454001</v>
      </c>
      <c r="D36" s="1">
        <f>CBM!C166</f>
        <v>0.47098517410692498</v>
      </c>
      <c r="E36" s="1">
        <f>CBM!D166</f>
        <v>8.4155931217175208</v>
      </c>
      <c r="F36" s="1">
        <f>CBM!E166</f>
        <v>1.0893761993023401</v>
      </c>
      <c r="G36" s="1">
        <f>CBM!F166</f>
        <v>9.7401146380412904E-2</v>
      </c>
      <c r="H36" s="1">
        <f>CBM!G166</f>
        <v>0.97795213762329203</v>
      </c>
      <c r="I36" s="1">
        <f>CBM!H166</f>
        <v>0.204508985977635</v>
      </c>
      <c r="J36" s="1">
        <f>CBM!I166</f>
        <v>1.89563826724732</v>
      </c>
      <c r="K36" s="1">
        <f>CBM!J166</f>
        <v>1</v>
      </c>
      <c r="M36">
        <v>8</v>
      </c>
      <c r="N36" s="1">
        <v>373.28096221454001</v>
      </c>
      <c r="O36" s="1">
        <v>0.47098517410692498</v>
      </c>
      <c r="P36" s="1">
        <v>6.7909151852022704</v>
      </c>
      <c r="Q36" s="1">
        <v>1.0672559651956099</v>
      </c>
      <c r="R36" s="1">
        <v>9.7401146380412904E-2</v>
      </c>
      <c r="S36" s="1">
        <v>0.98213255021218004</v>
      </c>
      <c r="T36" s="1">
        <v>0.203638500685872</v>
      </c>
      <c r="U36" s="1">
        <v>1.23175756903411</v>
      </c>
      <c r="V36" s="1">
        <v>1</v>
      </c>
      <c r="X36">
        <v>8</v>
      </c>
      <c r="Y36" s="1">
        <v>373.28096221454001</v>
      </c>
      <c r="Z36" s="1">
        <v>0.47098517410692498</v>
      </c>
      <c r="AA36" s="1">
        <v>7.6032541534598899</v>
      </c>
      <c r="AB36" s="1">
        <v>1.0791097802513101</v>
      </c>
      <c r="AC36" s="1">
        <v>9.7401146380412904E-2</v>
      </c>
      <c r="AD36" s="1">
        <v>0.98003788598550401</v>
      </c>
      <c r="AE36" s="1">
        <v>0.20407374333175299</v>
      </c>
      <c r="AF36" s="1">
        <v>1.54630916564958</v>
      </c>
      <c r="AG36" s="1">
        <v>1</v>
      </c>
      <c r="AI36">
        <v>8</v>
      </c>
      <c r="AJ36" s="1">
        <v>373.28096221454001</v>
      </c>
      <c r="AK36" s="1">
        <v>0.47098517410692498</v>
      </c>
      <c r="AL36" s="1">
        <v>8.4155931217175208</v>
      </c>
      <c r="AM36" s="1">
        <v>5.7065718864831E-2</v>
      </c>
      <c r="AN36" s="1">
        <v>9.7401146380412904E-2</v>
      </c>
      <c r="AO36" s="1">
        <v>0.97795213762329203</v>
      </c>
      <c r="AP36" s="1">
        <v>0.204508985977635</v>
      </c>
      <c r="AQ36" s="1">
        <v>0.95904903499167005</v>
      </c>
      <c r="AR36" s="1">
        <v>1</v>
      </c>
    </row>
    <row r="37" spans="2:44">
      <c r="B37">
        <f>CBM!A167</f>
        <v>9</v>
      </c>
      <c r="C37" s="1">
        <f>CBM!B167</f>
        <v>381.01476923985501</v>
      </c>
      <c r="D37" s="1">
        <f>CBM!C167</f>
        <v>0.48801510708745099</v>
      </c>
      <c r="E37" s="1">
        <f>CBM!D167</f>
        <v>8.6988551356210397</v>
      </c>
      <c r="F37" s="1">
        <f>CBM!E167</f>
        <v>1.0453595646185301</v>
      </c>
      <c r="G37" s="1">
        <f>CBM!F167</f>
        <v>5.0190810729826799E-2</v>
      </c>
      <c r="H37" s="1">
        <f>CBM!G167</f>
        <v>0.97767885290240697</v>
      </c>
      <c r="I37" s="1">
        <f>CBM!H167</f>
        <v>0.20456615115103099</v>
      </c>
      <c r="J37" s="1">
        <f>CBM!I167</f>
        <v>1.9413976511490501</v>
      </c>
      <c r="K37" s="1">
        <f>CBM!J167</f>
        <v>1</v>
      </c>
      <c r="M37">
        <v>9</v>
      </c>
      <c r="N37" s="1">
        <v>381.01476923985501</v>
      </c>
      <c r="O37" s="1">
        <v>0.48801510708745099</v>
      </c>
      <c r="P37" s="1">
        <v>6.9891985949347299</v>
      </c>
      <c r="Q37" s="1">
        <v>1.0344297914815299</v>
      </c>
      <c r="R37" s="1">
        <v>5.0190810729826799E-2</v>
      </c>
      <c r="S37" s="1">
        <v>0.98198678576939002</v>
      </c>
      <c r="T37" s="1">
        <v>0.20366872843741901</v>
      </c>
      <c r="U37" s="1">
        <v>1.25758384548958</v>
      </c>
      <c r="V37" s="1">
        <v>1</v>
      </c>
      <c r="X37">
        <v>9</v>
      </c>
      <c r="Y37" s="1">
        <v>381.01476923985501</v>
      </c>
      <c r="Z37" s="1">
        <v>0.48801510708745099</v>
      </c>
      <c r="AA37" s="1">
        <v>7.84402686527788</v>
      </c>
      <c r="AB37" s="1">
        <v>1.0403044297497801</v>
      </c>
      <c r="AC37" s="1">
        <v>5.0190810729826799E-2</v>
      </c>
      <c r="AD37" s="1">
        <v>0.97982808427160495</v>
      </c>
      <c r="AE37" s="1">
        <v>0.204117439794225</v>
      </c>
      <c r="AF37" s="1">
        <v>1.5816161015268</v>
      </c>
      <c r="AG37" s="1">
        <v>1</v>
      </c>
      <c r="AI37">
        <v>9</v>
      </c>
      <c r="AJ37" s="1">
        <v>381.01476923985501</v>
      </c>
      <c r="AK37" s="1">
        <v>0.48801510708745099</v>
      </c>
      <c r="AL37" s="1">
        <v>8.6988551356210397</v>
      </c>
      <c r="AM37" s="1">
        <v>2.8649345081839601E-2</v>
      </c>
      <c r="AN37" s="1">
        <v>5.0190810729826799E-2</v>
      </c>
      <c r="AO37" s="1">
        <v>0.97767885290240697</v>
      </c>
      <c r="AP37" s="1">
        <v>0.20456615115103099</v>
      </c>
      <c r="AQ37" s="1">
        <v>0.97636496630867198</v>
      </c>
      <c r="AR37" s="1">
        <v>1</v>
      </c>
    </row>
    <row r="38" spans="2:44">
      <c r="B38">
        <f>CBM!A168</f>
        <v>10</v>
      </c>
      <c r="C38" s="1">
        <f>CBM!B168</f>
        <v>385</v>
      </c>
      <c r="D38" s="1">
        <f>CBM!C168</f>
        <v>0.50006531794155495</v>
      </c>
      <c r="E38" s="1">
        <f>CBM!D168</f>
        <v>9</v>
      </c>
      <c r="F38" s="1">
        <f>CBM!E168</f>
        <v>1</v>
      </c>
      <c r="G38" s="1">
        <f>CBM!F168</f>
        <v>0</v>
      </c>
      <c r="H38" s="1">
        <f>CBM!G168</f>
        <v>0.97715736040609102</v>
      </c>
      <c r="I38" s="1">
        <f>CBM!H168</f>
        <v>0.20467532467532501</v>
      </c>
      <c r="J38" s="1">
        <f>CBM!I168</f>
        <v>2.0088768069262302</v>
      </c>
      <c r="K38" s="1">
        <f>CBM!J168</f>
        <v>1</v>
      </c>
      <c r="M38">
        <v>10</v>
      </c>
      <c r="N38" s="1">
        <v>385</v>
      </c>
      <c r="O38" s="1">
        <v>0.50006531794155495</v>
      </c>
      <c r="P38" s="1">
        <v>7.2</v>
      </c>
      <c r="Q38" s="1">
        <v>1</v>
      </c>
      <c r="R38" s="1">
        <v>0</v>
      </c>
      <c r="S38" s="1">
        <v>0.98164201937786799</v>
      </c>
      <c r="T38" s="1">
        <v>0.20374025974026</v>
      </c>
      <c r="U38" s="1">
        <v>1.29750949221185</v>
      </c>
      <c r="V38" s="1">
        <v>1</v>
      </c>
      <c r="X38">
        <v>10</v>
      </c>
      <c r="Y38" s="1">
        <v>385</v>
      </c>
      <c r="Z38" s="1">
        <v>0.50006531794155495</v>
      </c>
      <c r="AA38" s="1">
        <v>8.1</v>
      </c>
      <c r="AB38" s="1">
        <v>1</v>
      </c>
      <c r="AC38" s="1">
        <v>0</v>
      </c>
      <c r="AD38" s="1">
        <v>0.97939455609259696</v>
      </c>
      <c r="AE38" s="1">
        <v>0.204207792207792</v>
      </c>
      <c r="AF38" s="1">
        <v>1.63464962669131</v>
      </c>
      <c r="AG38" s="1">
        <v>1</v>
      </c>
      <c r="AI38">
        <v>10</v>
      </c>
      <c r="AJ38" s="1">
        <v>385</v>
      </c>
      <c r="AK38" s="1">
        <v>0.50006531794155495</v>
      </c>
      <c r="AL38" s="1">
        <v>9</v>
      </c>
      <c r="AM38" s="1">
        <v>0</v>
      </c>
      <c r="AN38" s="1">
        <v>0</v>
      </c>
      <c r="AO38" s="1">
        <v>0.97715736040609102</v>
      </c>
      <c r="AP38" s="1">
        <v>0.20467532467532501</v>
      </c>
      <c r="AQ38" s="1">
        <v>1.00443840346311</v>
      </c>
      <c r="AR38" s="1">
        <v>1</v>
      </c>
    </row>
    <row r="39" spans="2:44">
      <c r="Y39" s="1"/>
      <c r="Z39" s="1"/>
      <c r="AA39" s="1"/>
      <c r="AB39" s="1"/>
      <c r="AC39" s="1"/>
      <c r="AD39" s="1"/>
      <c r="AE39" s="1"/>
      <c r="AF39" s="1"/>
      <c r="AG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2:44" ht="14.25" thickBot="1">
      <c r="Y40" s="1"/>
      <c r="Z40" s="1"/>
      <c r="AA40" s="1"/>
      <c r="AB40" s="1"/>
      <c r="AC40" s="1"/>
      <c r="AD40" s="1"/>
      <c r="AE40" s="1"/>
      <c r="AF40" s="1"/>
      <c r="AG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2:44" ht="14.25" thickBot="1">
      <c r="B41" t="s">
        <v>127</v>
      </c>
      <c r="E41" s="6"/>
      <c r="F41" s="19">
        <v>10.9445881122309</v>
      </c>
      <c r="G41" s="6"/>
      <c r="H41" s="19">
        <f>AVERAGE(H43:H45)</f>
        <v>0.63958544363867653</v>
      </c>
      <c r="I41" s="19">
        <f>SUM(I43:I45)</f>
        <v>6.9999992432037947</v>
      </c>
      <c r="M41" t="s">
        <v>126</v>
      </c>
      <c r="N41"/>
      <c r="O41"/>
      <c r="P41" s="6">
        <f>(Q41-$F$41)/$F$41</f>
        <v>6.8383685484926515E-2</v>
      </c>
      <c r="Q41" s="19">
        <v>11.693019383459763</v>
      </c>
      <c r="R41" s="6"/>
      <c r="S41" s="19">
        <f>AVERAGE(S43:S45)</f>
        <v>0.59864792191407024</v>
      </c>
      <c r="T41" s="19">
        <f>SUM(T43:T45)</f>
        <v>7.00000175480913</v>
      </c>
      <c r="X41" t="s">
        <v>128</v>
      </c>
      <c r="AA41" s="6">
        <f>(AB41-$F$41)/$F$41</f>
        <v>3.3717224201804355E-2</v>
      </c>
      <c r="AB41" s="19">
        <v>11.313609243407392</v>
      </c>
      <c r="AC41" s="6"/>
      <c r="AD41" s="19">
        <f>AVERAGE(AD43:AD45)</f>
        <v>0.61872387316688149</v>
      </c>
      <c r="AE41" s="19">
        <f>SUM(AE43:AE45)</f>
        <v>7.0000001305776536</v>
      </c>
      <c r="AF41" s="1"/>
      <c r="AG41" s="1"/>
      <c r="AI41" t="s">
        <v>125</v>
      </c>
      <c r="AL41" s="6">
        <f>(AM41-$F$41)/$F$41</f>
        <v>9.7771471280375222E-2</v>
      </c>
      <c r="AM41" s="19">
        <v>12.014656594521419</v>
      </c>
      <c r="AN41" s="6"/>
      <c r="AO41" s="19">
        <f>AVERAGE(AO43:AO45)</f>
        <v>0.58262129728172019</v>
      </c>
      <c r="AP41" s="19">
        <f>SUM(AP43:AP45)</f>
        <v>6.9999948114944441</v>
      </c>
      <c r="AQ41" s="1"/>
      <c r="AR41" s="1"/>
    </row>
    <row r="42" spans="2:44">
      <c r="C42" t="s">
        <v>115</v>
      </c>
      <c r="D42" t="s">
        <v>116</v>
      </c>
      <c r="E42" t="s">
        <v>117</v>
      </c>
      <c r="F42" t="s">
        <v>118</v>
      </c>
      <c r="G42" t="s">
        <v>119</v>
      </c>
      <c r="H42" t="s">
        <v>120</v>
      </c>
      <c r="I42" t="s">
        <v>121</v>
      </c>
      <c r="N42" t="s">
        <v>115</v>
      </c>
      <c r="O42" t="s">
        <v>116</v>
      </c>
      <c r="P42" t="s">
        <v>117</v>
      </c>
      <c r="Q42" t="s">
        <v>118</v>
      </c>
      <c r="R42" t="s">
        <v>119</v>
      </c>
      <c r="S42" t="s">
        <v>120</v>
      </c>
      <c r="T42" t="s">
        <v>121</v>
      </c>
      <c r="U42" s="1" t="s">
        <v>90</v>
      </c>
      <c r="Y42" t="s">
        <v>115</v>
      </c>
      <c r="Z42" t="s">
        <v>116</v>
      </c>
      <c r="AA42" t="s">
        <v>117</v>
      </c>
      <c r="AB42" t="s">
        <v>118</v>
      </c>
      <c r="AC42" t="s">
        <v>119</v>
      </c>
      <c r="AD42" t="s">
        <v>120</v>
      </c>
      <c r="AE42" t="s">
        <v>121</v>
      </c>
      <c r="AF42" s="1"/>
      <c r="AG42" s="1"/>
      <c r="AJ42" t="s">
        <v>115</v>
      </c>
      <c r="AK42" t="s">
        <v>116</v>
      </c>
      <c r="AL42" t="s">
        <v>117</v>
      </c>
      <c r="AM42" t="s">
        <v>118</v>
      </c>
      <c r="AN42" t="s">
        <v>119</v>
      </c>
      <c r="AO42" t="s">
        <v>120</v>
      </c>
      <c r="AP42" t="s">
        <v>121</v>
      </c>
      <c r="AQ42" s="1"/>
      <c r="AR42" s="1"/>
    </row>
    <row r="43" spans="2:44">
      <c r="B43" t="str">
        <f>$B$4</f>
        <v>CNC#1</v>
      </c>
      <c r="C43" s="1">
        <v>0.204221069139462</v>
      </c>
      <c r="D43" s="1">
        <v>1.4195088827256901</v>
      </c>
      <c r="E43">
        <v>0</v>
      </c>
      <c r="F43">
        <v>3.6481960374103046</v>
      </c>
      <c r="G43" s="6">
        <v>0.74503849519028109</v>
      </c>
      <c r="H43" s="13">
        <v>0.62777894668122025</v>
      </c>
      <c r="I43" s="13">
        <v>2.2902606656520428</v>
      </c>
      <c r="M43" t="str">
        <f>$B$4</f>
        <v>CNC#1</v>
      </c>
      <c r="N43" s="1">
        <f t="shared" ref="N43" si="0">T9</f>
        <v>0.20365646963079301</v>
      </c>
      <c r="O43" s="1">
        <f t="shared" ref="O43" si="1">U9</f>
        <v>0.98633916179519199</v>
      </c>
      <c r="P43">
        <v>0</v>
      </c>
      <c r="Q43">
        <f>Q41/3</f>
        <v>3.897673127819921</v>
      </c>
      <c r="R43" s="6">
        <f>Q43*N43</f>
        <v>0.79378634898661571</v>
      </c>
      <c r="S43" s="13">
        <f>(P43+O43)/2*R43/(1-R43)*N43+N43</f>
        <v>0.5902732560030588</v>
      </c>
      <c r="T43" s="13">
        <f>Q43*S43</f>
        <v>2.3006922079938912</v>
      </c>
      <c r="U43" s="1">
        <f>S9</f>
        <v>0.98204589504363804</v>
      </c>
      <c r="X43" t="str">
        <f>$B$4</f>
        <v>CNC#1</v>
      </c>
      <c r="Y43" s="1">
        <f t="shared" ref="Y43" si="2">AE9</f>
        <v>0.203938769385128</v>
      </c>
      <c r="Z43" s="1">
        <f t="shared" ref="Z43" si="3">AF9</f>
        <v>1.1913084070325499</v>
      </c>
      <c r="AA43">
        <v>0</v>
      </c>
      <c r="AB43">
        <f>AB41/3</f>
        <v>3.7712030811357971</v>
      </c>
      <c r="AC43" s="6">
        <f>AB43*Y43</f>
        <v>0.76909451546823748</v>
      </c>
      <c r="AD43" s="13">
        <f>(AA43+Z43)/2*AC43/(1-AC43)*Y43+Y43</f>
        <v>0.60855143285813118</v>
      </c>
      <c r="AE43" s="13">
        <f>AB43*AD43</f>
        <v>2.2949710386241886</v>
      </c>
      <c r="AF43" s="1"/>
      <c r="AG43" s="1"/>
      <c r="AI43" t="str">
        <f>$B$4</f>
        <v>CNC#1</v>
      </c>
      <c r="AJ43" s="1">
        <f t="shared" ref="AJ43" si="4">AP9</f>
        <v>0.204221069139462</v>
      </c>
      <c r="AK43" s="1">
        <f t="shared" ref="AK43" si="5">AQ9</f>
        <v>0.81032007080926205</v>
      </c>
      <c r="AL43">
        <v>0</v>
      </c>
      <c r="AM43">
        <f>AM41/3</f>
        <v>4.0048855315071394</v>
      </c>
      <c r="AN43" s="6">
        <f>AM43*AJ43</f>
        <v>0.81788200502555053</v>
      </c>
      <c r="AO43" s="13">
        <f>(AL43+AK43)/2*AN43/(1-AN43)*AJ43+AJ43</f>
        <v>0.57581185678822611</v>
      </c>
      <c r="AP43" s="13">
        <f>AM43*AO43</f>
        <v>2.3060605741214277</v>
      </c>
      <c r="AQ43" s="1"/>
      <c r="AR43" s="1"/>
    </row>
    <row r="44" spans="2:44">
      <c r="B44" t="str">
        <f>$B$16</f>
        <v>CNC#2</v>
      </c>
      <c r="C44" s="1">
        <v>0.20393024205447</v>
      </c>
      <c r="D44" s="1">
        <v>1.55710645794473</v>
      </c>
      <c r="E44">
        <v>0</v>
      </c>
      <c r="F44">
        <v>3.6481960374103046</v>
      </c>
      <c r="G44" s="6">
        <v>0.74397750097124171</v>
      </c>
      <c r="H44" s="13">
        <v>0.66530264604949707</v>
      </c>
      <c r="I44" s="13">
        <v>2.4271544769963658</v>
      </c>
      <c r="M44" t="str">
        <f>$B$16</f>
        <v>CNC#2</v>
      </c>
      <c r="N44" s="1">
        <f t="shared" ref="N44" si="6">T25</f>
        <v>0.20324399571412399</v>
      </c>
      <c r="O44" s="1">
        <f t="shared" ref="O44" si="7">U25</f>
        <v>1.02938234598501</v>
      </c>
      <c r="P44">
        <v>0</v>
      </c>
      <c r="Q44">
        <f>Q41/3</f>
        <v>3.897673127819921</v>
      </c>
      <c r="R44" s="6">
        <f t="shared" ref="R44:R45" si="8">Q44*N44</f>
        <v>0.7921786604856883</v>
      </c>
      <c r="S44" s="13">
        <f t="shared" ref="S44:S45" si="9">(P44+O44)/2*R44/(1-R44)*N44+N44</f>
        <v>0.60199100991375953</v>
      </c>
      <c r="T44" s="13">
        <f t="shared" ref="T44:T45" si="10">Q44*S44</f>
        <v>2.3463641825300363</v>
      </c>
      <c r="U44" s="1">
        <f>S25</f>
        <v>0.98403890996766996</v>
      </c>
      <c r="X44" t="str">
        <f>$B$16</f>
        <v>CNC#2</v>
      </c>
      <c r="Y44" s="1">
        <f t="shared" ref="Y44" si="11">AE25</f>
        <v>0.20358711888429701</v>
      </c>
      <c r="Z44" s="1">
        <f t="shared" ref="Z44" si="12">AF25</f>
        <v>1.2792362705370299</v>
      </c>
      <c r="AA44">
        <v>0</v>
      </c>
      <c r="AB44">
        <f>AB41/3</f>
        <v>3.7712030811357971</v>
      </c>
      <c r="AC44" s="6">
        <f t="shared" ref="AC44:AC45" si="13">AB44*Y44</f>
        <v>0.76776837001602072</v>
      </c>
      <c r="AD44" s="13">
        <f t="shared" ref="AD44:AD45" si="14">(AA44+Z44)/2*AC44/(1-AC44)*Y44+Y44</f>
        <v>0.63409381540908993</v>
      </c>
      <c r="AE44" s="13">
        <f t="shared" ref="AE44:AE45" si="15">AB44*AD44</f>
        <v>2.3912965503999133</v>
      </c>
      <c r="AF44" s="1"/>
      <c r="AG44" s="1"/>
      <c r="AI44" t="str">
        <f>$B$16</f>
        <v>CNC#2</v>
      </c>
      <c r="AJ44" s="1">
        <f t="shared" ref="AJ44" si="16">AP25</f>
        <v>0.20393024205447</v>
      </c>
      <c r="AK44" s="1">
        <f t="shared" ref="AK44" si="17">AQ25</f>
        <v>0.814550331175248</v>
      </c>
      <c r="AL44">
        <v>0</v>
      </c>
      <c r="AM44">
        <f>AM41/3</f>
        <v>4.0048855315071394</v>
      </c>
      <c r="AN44" s="6">
        <f t="shared" ref="AN44:AN45" si="18">AM44*AJ44</f>
        <v>0.81671727584069564</v>
      </c>
      <c r="AO44" s="13">
        <f t="shared" ref="AO44:AO45" si="19">(AL44+AK44)/2*AN44/(1-AN44)*AJ44+AJ44</f>
        <v>0.57403082968605179</v>
      </c>
      <c r="AP44" s="13">
        <f t="shared" ref="AP44:AP45" si="20">AM44*AO44</f>
        <v>2.2989277644487078</v>
      </c>
      <c r="AQ44" s="1"/>
      <c r="AR44" s="1"/>
    </row>
    <row r="45" spans="2:44">
      <c r="B45" t="str">
        <f>$B$28</f>
        <v>CNC#3</v>
      </c>
      <c r="C45" s="1">
        <v>0.20462896350181001</v>
      </c>
      <c r="D45" s="1">
        <v>1.3972668905191701</v>
      </c>
      <c r="E45">
        <v>0</v>
      </c>
      <c r="F45">
        <v>3.6481960374103046</v>
      </c>
      <c r="G45" s="6">
        <v>0.74652657378668108</v>
      </c>
      <c r="H45" s="13">
        <v>0.62567473818531227</v>
      </c>
      <c r="I45" s="13">
        <v>2.2825841005553862</v>
      </c>
      <c r="M45" t="str">
        <f>$B$28</f>
        <v>CNC#3</v>
      </c>
      <c r="N45" s="1">
        <f t="shared" ref="N45" si="21">T31</f>
        <v>0.204116730281036</v>
      </c>
      <c r="O45" s="1">
        <f t="shared" ref="O45" si="22">U31</f>
        <v>1.0059471118250101</v>
      </c>
      <c r="P45">
        <v>0</v>
      </c>
      <c r="Q45">
        <f>Q41/3</f>
        <v>3.897673127819921</v>
      </c>
      <c r="R45" s="6">
        <f t="shared" si="8"/>
        <v>0.79558029455486079</v>
      </c>
      <c r="S45" s="13">
        <f t="shared" si="9"/>
        <v>0.6036794998253926</v>
      </c>
      <c r="T45" s="13">
        <f t="shared" si="10"/>
        <v>2.3529453642852034</v>
      </c>
      <c r="U45" s="1">
        <f>S31</f>
        <v>0.97983149017051296</v>
      </c>
      <c r="X45" t="str">
        <f>$B$28</f>
        <v>CNC#3</v>
      </c>
      <c r="Y45" s="1">
        <f t="shared" ref="Y45" si="23">AE31</f>
        <v>0.20437284689142299</v>
      </c>
      <c r="Z45" s="1">
        <f t="shared" ref="Z45" si="24">AF31</f>
        <v>1.19106195784012</v>
      </c>
      <c r="AA45">
        <v>0</v>
      </c>
      <c r="AB45">
        <f>AB41/3</f>
        <v>3.7712030811357971</v>
      </c>
      <c r="AC45" s="6">
        <f t="shared" si="13"/>
        <v>0.77073150989742889</v>
      </c>
      <c r="AD45" s="13">
        <f t="shared" si="14"/>
        <v>0.61352637123342357</v>
      </c>
      <c r="AE45" s="13">
        <f t="shared" si="15"/>
        <v>2.3137325415535517</v>
      </c>
      <c r="AF45" s="1"/>
      <c r="AG45" s="1"/>
      <c r="AI45" t="str">
        <f>$B$28</f>
        <v>CNC#3</v>
      </c>
      <c r="AJ45" s="1">
        <f t="shared" ref="AJ45" si="25">AP31</f>
        <v>0.20462896350181001</v>
      </c>
      <c r="AK45" s="1">
        <f t="shared" ref="AK45" si="26">AQ31</f>
        <v>0.84678118513416401</v>
      </c>
      <c r="AL45">
        <v>0</v>
      </c>
      <c r="AM45">
        <f>AM41/3</f>
        <v>4.0048855315071394</v>
      </c>
      <c r="AN45" s="6">
        <f t="shared" si="18"/>
        <v>0.8195155752557014</v>
      </c>
      <c r="AO45" s="13">
        <f t="shared" si="19"/>
        <v>0.59802120537088266</v>
      </c>
      <c r="AP45" s="13">
        <f t="shared" si="20"/>
        <v>2.3950064729243077</v>
      </c>
      <c r="AQ45" s="1"/>
      <c r="AR45" s="1"/>
    </row>
    <row r="46" spans="2:44">
      <c r="U46" s="33">
        <f>AVERAGE(U43:U45)</f>
        <v>0.98197209839394028</v>
      </c>
    </row>
  </sheetData>
  <phoneticPr fontId="1" type="noConversion"/>
  <conditionalFormatting sqref="I5:I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I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:I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:J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:J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1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7:T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9:T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1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:U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:U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E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7:AE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9:AE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:AF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7:AF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9:AF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:AP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7:AP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9:AP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:AQ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7:AQ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9:AQ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FEAC-C7AF-4B02-957E-50881526B5AE}">
  <dimension ref="A1:K180"/>
  <sheetViews>
    <sheetView workbookViewId="0">
      <selection activeCell="I24" sqref="I24"/>
    </sheetView>
  </sheetViews>
  <sheetFormatPr defaultColWidth="8.87890625" defaultRowHeight="13.9"/>
  <cols>
    <col min="2" max="2" width="9.41015625" style="1" bestFit="1" customWidth="1"/>
    <col min="3" max="10" width="9" style="1" bestFit="1" customWidth="1"/>
    <col min="11" max="16384" width="8.87890625" style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12</v>
      </c>
    </row>
    <row r="2" spans="1:11">
      <c r="A2" t="s">
        <v>13</v>
      </c>
    </row>
    <row r="3" spans="1:11">
      <c r="A3">
        <v>1</v>
      </c>
      <c r="B3" s="1">
        <v>105.18505838431901</v>
      </c>
      <c r="C3" s="1">
        <v>1</v>
      </c>
      <c r="D3" s="1">
        <v>3.6</v>
      </c>
      <c r="E3" s="1">
        <v>1.5</v>
      </c>
      <c r="F3" s="1">
        <v>0.9</v>
      </c>
      <c r="G3" s="1">
        <v>0.96690722004044205</v>
      </c>
      <c r="H3" s="1">
        <v>0.206845078674286</v>
      </c>
      <c r="I3" s="1">
        <v>1.4398941543348001</v>
      </c>
      <c r="J3" s="1">
        <v>1</v>
      </c>
      <c r="K3" s="1">
        <f>SQRT(I3)</f>
        <v>1.199955896829046</v>
      </c>
    </row>
    <row r="4" spans="1:11" ht="14.25">
      <c r="A4">
        <v>2</v>
      </c>
      <c r="B4" s="1">
        <v>199.85161093020599</v>
      </c>
      <c r="C4" s="1">
        <v>0.55124653739612195</v>
      </c>
      <c r="D4" s="1">
        <v>4.68</v>
      </c>
      <c r="E4" s="1">
        <v>1.6627218934911201</v>
      </c>
      <c r="F4" s="1">
        <v>0.72</v>
      </c>
      <c r="G4" s="1">
        <v>0.97711845137915099</v>
      </c>
      <c r="H4" s="1">
        <v>0.20468347488240601</v>
      </c>
      <c r="I4" s="2">
        <v>1.39307434741414</v>
      </c>
      <c r="J4" s="1">
        <v>1</v>
      </c>
      <c r="K4" s="1">
        <f t="shared" ref="K4:K12" si="0">SQRT(I4)</f>
        <v>1.1802857058416576</v>
      </c>
    </row>
    <row r="5" spans="1:11" ht="14.25">
      <c r="A5">
        <v>3</v>
      </c>
      <c r="B5" s="1">
        <v>275.584852966916</v>
      </c>
      <c r="C5" s="1">
        <v>0.44513722976516501</v>
      </c>
      <c r="D5" s="1">
        <v>5.976</v>
      </c>
      <c r="E5" s="1">
        <v>1.50399187109885</v>
      </c>
      <c r="F5" s="1">
        <v>0.504</v>
      </c>
      <c r="G5" s="1">
        <v>0.97877545853044401</v>
      </c>
      <c r="H5" s="2">
        <v>0.20433695824401299</v>
      </c>
      <c r="I5" s="1">
        <v>1.55430017492366</v>
      </c>
      <c r="J5" s="1">
        <v>1</v>
      </c>
      <c r="K5" s="1">
        <f t="shared" si="0"/>
        <v>1.2467157554645967</v>
      </c>
    </row>
    <row r="6" spans="1:11">
      <c r="A6">
        <v>4</v>
      </c>
      <c r="B6" s="1">
        <v>328.59812239261299</v>
      </c>
      <c r="C6" s="1">
        <v>0.42959959735130698</v>
      </c>
      <c r="D6" s="1">
        <v>7.1856</v>
      </c>
      <c r="E6" s="1">
        <v>1.2941674933032401</v>
      </c>
      <c r="F6" s="1">
        <v>0.3024</v>
      </c>
      <c r="G6" s="1">
        <v>0.97860051121954506</v>
      </c>
      <c r="H6" s="1">
        <v>0.204373488167053</v>
      </c>
      <c r="I6" s="1">
        <v>1.72610416565498</v>
      </c>
      <c r="J6" s="1">
        <v>1</v>
      </c>
      <c r="K6" s="1">
        <f t="shared" si="0"/>
        <v>1.3138128350929519</v>
      </c>
    </row>
    <row r="7" spans="1:11">
      <c r="A7">
        <v>5</v>
      </c>
      <c r="B7" s="1">
        <v>360.406084048031</v>
      </c>
      <c r="C7" s="1">
        <v>0.44596987073056699</v>
      </c>
      <c r="D7" s="1">
        <v>8.0928000000000004</v>
      </c>
      <c r="E7" s="1">
        <v>1.1410886386950501</v>
      </c>
      <c r="F7" s="1">
        <v>0.1512</v>
      </c>
      <c r="G7" s="1">
        <v>0.97803846809222605</v>
      </c>
      <c r="H7" s="1">
        <v>0.20449093417575101</v>
      </c>
      <c r="I7" s="1">
        <v>1.8608956744491301</v>
      </c>
      <c r="J7" s="1">
        <v>1</v>
      </c>
      <c r="K7" s="1">
        <f t="shared" si="0"/>
        <v>1.3641465003617208</v>
      </c>
    </row>
    <row r="8" spans="1:11">
      <c r="A8">
        <v>6</v>
      </c>
      <c r="B8" s="1">
        <v>376.31006487574001</v>
      </c>
      <c r="C8" s="1">
        <v>0.46808925982699801</v>
      </c>
      <c r="D8" s="1">
        <v>8.6371199999999995</v>
      </c>
      <c r="E8" s="1">
        <v>1.05484188849879</v>
      </c>
      <c r="F8" s="1">
        <v>6.0479999999999999E-2</v>
      </c>
      <c r="G8" s="1">
        <v>0.97756284410083905</v>
      </c>
      <c r="H8" s="1">
        <v>0.20459042731310001</v>
      </c>
      <c r="I8" s="1">
        <v>1.9463899791330099</v>
      </c>
      <c r="J8" s="1">
        <v>1</v>
      </c>
      <c r="K8" s="1">
        <f t="shared" si="0"/>
        <v>1.3951308107604139</v>
      </c>
    </row>
    <row r="9" spans="1:11">
      <c r="A9">
        <v>7</v>
      </c>
      <c r="B9" s="1">
        <v>382.67165720682402</v>
      </c>
      <c r="C9" s="1">
        <v>0.48365629791988002</v>
      </c>
      <c r="D9" s="1">
        <v>8.8911359999999995</v>
      </c>
      <c r="E9" s="1">
        <v>1.01622552752067</v>
      </c>
      <c r="F9" s="1">
        <v>1.8144E-2</v>
      </c>
      <c r="G9" s="1">
        <v>0.977293205191476</v>
      </c>
      <c r="H9" s="1">
        <v>0.20464687458951</v>
      </c>
      <c r="I9" s="1">
        <v>1.98905632511136</v>
      </c>
      <c r="J9" s="1">
        <v>1</v>
      </c>
      <c r="K9" s="1">
        <f t="shared" si="0"/>
        <v>1.4103390816081642</v>
      </c>
    </row>
    <row r="10" spans="1:11">
      <c r="A10">
        <v>8</v>
      </c>
      <c r="B10" s="1">
        <v>384.580134906149</v>
      </c>
      <c r="C10" s="1">
        <v>0.49068393551334399</v>
      </c>
      <c r="D10" s="1">
        <v>8.9782271999999992</v>
      </c>
      <c r="E10" s="1">
        <v>1.0032295016628101</v>
      </c>
      <c r="F10" s="1">
        <v>3.6288000000000002E-3</v>
      </c>
      <c r="G10" s="1">
        <v>0.97718705009353002</v>
      </c>
      <c r="H10" s="1">
        <v>0.20466910606404101</v>
      </c>
      <c r="I10" s="1">
        <v>2.0047049046780199</v>
      </c>
      <c r="J10" s="1">
        <v>1</v>
      </c>
      <c r="K10" s="1">
        <f t="shared" si="0"/>
        <v>1.415876020235536</v>
      </c>
    </row>
    <row r="11" spans="1:11">
      <c r="A11">
        <v>9</v>
      </c>
      <c r="B11" s="1">
        <v>384.96183044601401</v>
      </c>
      <c r="C11" s="1">
        <v>0.492605830004682</v>
      </c>
      <c r="D11" s="1">
        <v>8.9978227200000003</v>
      </c>
      <c r="E11" s="1">
        <v>1.00032259901686</v>
      </c>
      <c r="F11" s="1">
        <v>3.6288E-4</v>
      </c>
      <c r="G11" s="1">
        <v>0.97716054766601101</v>
      </c>
      <c r="H11" s="1">
        <v>0.204674657074222</v>
      </c>
      <c r="I11" s="1">
        <v>2.00844104465178</v>
      </c>
      <c r="J11" s="1">
        <v>1</v>
      </c>
      <c r="K11" s="1">
        <f t="shared" si="0"/>
        <v>1.417194780067927</v>
      </c>
    </row>
    <row r="12" spans="1:11">
      <c r="A12">
        <v>10</v>
      </c>
      <c r="B12" s="1">
        <v>385</v>
      </c>
      <c r="C12" s="1">
        <v>0.49285161171362601</v>
      </c>
      <c r="D12" s="1">
        <v>9</v>
      </c>
      <c r="E12" s="1">
        <v>1</v>
      </c>
      <c r="F12" s="1">
        <v>0</v>
      </c>
      <c r="G12" s="1">
        <v>0.97715736040609102</v>
      </c>
      <c r="H12" s="1">
        <v>0.20467532467532501</v>
      </c>
      <c r="I12" s="1">
        <v>2.0088768069262302</v>
      </c>
      <c r="J12" s="1">
        <v>1</v>
      </c>
      <c r="K12" s="1">
        <f t="shared" si="0"/>
        <v>1.4173485128669767</v>
      </c>
    </row>
    <row r="14" spans="1:11">
      <c r="A14" t="s">
        <v>14</v>
      </c>
    </row>
    <row r="15" spans="1:11">
      <c r="A15">
        <v>1</v>
      </c>
      <c r="B15" s="1">
        <v>159.63077244775201</v>
      </c>
      <c r="C15" s="1">
        <v>1</v>
      </c>
      <c r="D15" s="1">
        <v>6</v>
      </c>
      <c r="E15" s="1">
        <v>1.5</v>
      </c>
      <c r="F15" s="1">
        <v>0.5</v>
      </c>
      <c r="G15" s="1">
        <v>0.96377484744332298</v>
      </c>
      <c r="H15" s="1">
        <v>0.20751734757402601</v>
      </c>
      <c r="I15" s="1">
        <v>2.61846681591916</v>
      </c>
      <c r="J15" s="1">
        <v>1</v>
      </c>
      <c r="K15" s="1">
        <f>SQRT(I15)</f>
        <v>1.6181677341731791</v>
      </c>
    </row>
    <row r="16" spans="1:11">
      <c r="A16">
        <v>2</v>
      </c>
      <c r="B16" s="1">
        <v>239.44615867162801</v>
      </c>
      <c r="C16" s="1">
        <v>0.77777777777777801</v>
      </c>
      <c r="D16" s="1">
        <v>7.2</v>
      </c>
      <c r="E16" s="1">
        <v>1.2916666666666701</v>
      </c>
      <c r="F16" s="1">
        <v>0.3</v>
      </c>
      <c r="G16" s="1">
        <v>0.97080838380464796</v>
      </c>
      <c r="H16" s="1">
        <v>0.206013878059221</v>
      </c>
      <c r="I16" s="1">
        <v>2.3380059234885402</v>
      </c>
      <c r="J16" s="1">
        <v>1</v>
      </c>
      <c r="K16" s="1">
        <f t="shared" ref="K16:K24" si="1">SQRT(I16)</f>
        <v>1.52905393086331</v>
      </c>
    </row>
    <row r="17" spans="1:11">
      <c r="A17">
        <v>3</v>
      </c>
      <c r="B17" s="1">
        <v>287.33539040595298</v>
      </c>
      <c r="C17" s="1">
        <v>0.79012345679012397</v>
      </c>
      <c r="D17" s="1">
        <v>7.74</v>
      </c>
      <c r="E17" s="1">
        <v>1.19938705606634</v>
      </c>
      <c r="F17" s="1">
        <v>0.21</v>
      </c>
      <c r="G17" s="1">
        <v>0.97376941537092698</v>
      </c>
      <c r="H17" s="1">
        <v>0.20538743242805199</v>
      </c>
      <c r="I17" s="1">
        <v>2.1740860529364801</v>
      </c>
      <c r="J17" s="1">
        <v>1</v>
      </c>
      <c r="K17" s="1">
        <f t="shared" si="1"/>
        <v>1.4744782307434994</v>
      </c>
    </row>
    <row r="18" spans="1:11">
      <c r="A18">
        <v>4</v>
      </c>
      <c r="B18" s="1">
        <v>320.85785261998097</v>
      </c>
      <c r="C18" s="1">
        <v>0.85143932080888995</v>
      </c>
      <c r="D18" s="1">
        <v>7.992</v>
      </c>
      <c r="E18" s="1">
        <v>1.15756296837378</v>
      </c>
      <c r="F18" s="1">
        <v>0.16800000000000001</v>
      </c>
      <c r="G18" s="1">
        <v>0.97569711545762605</v>
      </c>
      <c r="H18" s="1">
        <v>0.20498164525801099</v>
      </c>
      <c r="I18" s="1">
        <v>2.0443808476077598</v>
      </c>
      <c r="J18" s="1">
        <v>1</v>
      </c>
      <c r="K18" s="1">
        <f t="shared" si="1"/>
        <v>1.4298184666620304</v>
      </c>
    </row>
    <row r="19" spans="1:11" ht="14.25">
      <c r="A19">
        <v>5</v>
      </c>
      <c r="B19" s="1">
        <v>347.67582239120401</v>
      </c>
      <c r="C19" s="1">
        <v>0.93098865776050799</v>
      </c>
      <c r="D19" s="1">
        <v>8.0928000000000004</v>
      </c>
      <c r="E19" s="1">
        <v>1.1410886386950501</v>
      </c>
      <c r="F19" s="1">
        <v>0.1512</v>
      </c>
      <c r="G19" s="1">
        <v>0.97725263137146201</v>
      </c>
      <c r="H19" s="1">
        <v>0.20465537116981</v>
      </c>
      <c r="I19" s="2">
        <v>1.9259343231113499</v>
      </c>
      <c r="J19" s="1">
        <v>1</v>
      </c>
      <c r="K19" s="1">
        <f t="shared" si="1"/>
        <v>1.3877803583821722</v>
      </c>
    </row>
    <row r="20" spans="1:11" ht="14.25">
      <c r="A20">
        <v>6</v>
      </c>
      <c r="B20" s="1">
        <v>371.811995185304</v>
      </c>
      <c r="C20" s="1">
        <v>1.02286650181145</v>
      </c>
      <c r="D20" s="1">
        <v>8.6371199999999995</v>
      </c>
      <c r="E20" s="1">
        <v>1.05484188849879</v>
      </c>
      <c r="F20" s="1">
        <v>6.0479999999999999E-2</v>
      </c>
      <c r="G20" s="1">
        <v>0.97729756843883497</v>
      </c>
      <c r="H20" s="2">
        <v>0.20464596092210299</v>
      </c>
      <c r="I20" s="1">
        <v>1.9688678236888699</v>
      </c>
      <c r="J20" s="1">
        <v>1</v>
      </c>
      <c r="K20" s="1">
        <f t="shared" si="1"/>
        <v>1.4031635056859446</v>
      </c>
    </row>
    <row r="21" spans="1:11">
      <c r="A21">
        <v>7</v>
      </c>
      <c r="B21" s="1">
        <v>381.46646430294402</v>
      </c>
      <c r="C21" s="1">
        <v>1.07004186272316</v>
      </c>
      <c r="D21" s="1">
        <v>8.8911359999999995</v>
      </c>
      <c r="E21" s="1">
        <v>1.01622552752067</v>
      </c>
      <c r="F21" s="1">
        <v>1.8144E-2</v>
      </c>
      <c r="G21" s="1">
        <v>0.97722310006747704</v>
      </c>
      <c r="H21" s="1">
        <v>0.204661555775943</v>
      </c>
      <c r="I21" s="1">
        <v>1.9950542286928199</v>
      </c>
      <c r="J21" s="1">
        <v>1</v>
      </c>
      <c r="K21" s="1">
        <f t="shared" si="1"/>
        <v>1.4124638858012688</v>
      </c>
    </row>
    <row r="22" spans="1:11">
      <c r="A22">
        <v>8</v>
      </c>
      <c r="B22" s="1">
        <v>384.36280503823599</v>
      </c>
      <c r="C22" s="1">
        <v>1.08903506770724</v>
      </c>
      <c r="D22" s="1">
        <v>8.9782271999999992</v>
      </c>
      <c r="E22" s="1">
        <v>1.0032295016628101</v>
      </c>
      <c r="F22" s="1">
        <v>3.6288000000000002E-3</v>
      </c>
      <c r="G22" s="1">
        <v>0.97717444541976495</v>
      </c>
      <c r="H22" s="1">
        <v>0.204671746111909</v>
      </c>
      <c r="I22" s="1">
        <v>2.0057866768914399</v>
      </c>
      <c r="J22" s="1">
        <v>1</v>
      </c>
      <c r="K22" s="1">
        <f t="shared" si="1"/>
        <v>1.4162579838756213</v>
      </c>
    </row>
    <row r="23" spans="1:11">
      <c r="A23">
        <v>9</v>
      </c>
      <c r="B23" s="1">
        <v>384.94207318529402</v>
      </c>
      <c r="C23" s="1">
        <v>1.0939850997901901</v>
      </c>
      <c r="D23" s="1">
        <v>8.9978227200000003</v>
      </c>
      <c r="E23" s="1">
        <v>1.00032259901686</v>
      </c>
      <c r="F23" s="1">
        <v>3.6288E-4</v>
      </c>
      <c r="G23" s="1">
        <v>0.97715940219935704</v>
      </c>
      <c r="H23" s="1">
        <v>0.204674897002318</v>
      </c>
      <c r="I23" s="1">
        <v>2.0085394194674602</v>
      </c>
      <c r="J23" s="1">
        <v>1</v>
      </c>
      <c r="K23" s="1">
        <f t="shared" si="1"/>
        <v>1.4172294872276192</v>
      </c>
    </row>
    <row r="24" spans="1:11">
      <c r="A24">
        <v>10</v>
      </c>
      <c r="B24" s="1">
        <v>385</v>
      </c>
      <c r="C24" s="1">
        <v>1.0946027128584801</v>
      </c>
      <c r="D24" s="1">
        <v>9</v>
      </c>
      <c r="E24" s="1">
        <v>1</v>
      </c>
      <c r="F24" s="1">
        <v>0</v>
      </c>
      <c r="G24" s="1">
        <v>0.97715736040609102</v>
      </c>
      <c r="H24" s="1">
        <v>0.20467532467532501</v>
      </c>
      <c r="I24" s="1">
        <v>2.0088768069262302</v>
      </c>
      <c r="J24" s="1">
        <v>1</v>
      </c>
      <c r="K24" s="1">
        <f t="shared" si="1"/>
        <v>1.4173485128669767</v>
      </c>
    </row>
    <row r="26" spans="1:11">
      <c r="A26" t="s">
        <v>16</v>
      </c>
    </row>
    <row r="27" spans="1:11">
      <c r="A27">
        <v>1</v>
      </c>
      <c r="B27" s="1">
        <v>192.68817204301101</v>
      </c>
      <c r="C27" s="1">
        <v>1</v>
      </c>
      <c r="D27" s="1">
        <v>6</v>
      </c>
      <c r="E27" s="1">
        <v>1.5</v>
      </c>
      <c r="F27" s="1">
        <v>0.5</v>
      </c>
      <c r="G27" s="1">
        <v>0.96980192661543496</v>
      </c>
      <c r="H27" s="1">
        <v>0.20622767857142901</v>
      </c>
      <c r="I27" s="1">
        <v>2.19646123113194</v>
      </c>
      <c r="J27" s="1">
        <v>1</v>
      </c>
      <c r="K27" s="1">
        <f t="shared" ref="K27:K36" si="2">SQRT(I27)</f>
        <v>1.4820462985790761</v>
      </c>
    </row>
    <row r="28" spans="1:11">
      <c r="A28">
        <v>2</v>
      </c>
      <c r="B28" s="1">
        <v>289.03225806451599</v>
      </c>
      <c r="C28" s="1">
        <v>0.77777777777777801</v>
      </c>
      <c r="D28" s="1">
        <v>7.5</v>
      </c>
      <c r="E28" s="1">
        <v>1.24</v>
      </c>
      <c r="F28" s="1">
        <v>0.25</v>
      </c>
      <c r="G28" s="1">
        <v>0.97470764209953797</v>
      </c>
      <c r="H28" s="1">
        <v>0.20518973214285699</v>
      </c>
      <c r="I28" s="1">
        <v>2.0708229807129701</v>
      </c>
      <c r="J28" s="1">
        <v>1</v>
      </c>
      <c r="K28" s="1">
        <f t="shared" si="2"/>
        <v>1.4390354341408589</v>
      </c>
    </row>
    <row r="29" spans="1:11">
      <c r="A29">
        <v>3</v>
      </c>
      <c r="B29" s="1">
        <v>337.20430107526897</v>
      </c>
      <c r="C29" s="1">
        <v>0.79591836734693899</v>
      </c>
      <c r="D29" s="1">
        <v>8.25</v>
      </c>
      <c r="E29" s="1">
        <v>1.1157024793388399</v>
      </c>
      <c r="F29" s="1">
        <v>0.125</v>
      </c>
      <c r="G29" s="1">
        <v>0.97611840415846396</v>
      </c>
      <c r="H29" s="1">
        <v>0.20489317602040799</v>
      </c>
      <c r="I29" s="1">
        <v>2.0344376920667302</v>
      </c>
      <c r="J29" s="1">
        <v>1</v>
      </c>
      <c r="K29" s="1">
        <f t="shared" si="2"/>
        <v>1.4263371593233944</v>
      </c>
    </row>
    <row r="30" spans="1:11">
      <c r="A30">
        <v>4</v>
      </c>
      <c r="B30" s="1">
        <v>361.29032258064501</v>
      </c>
      <c r="C30" s="1">
        <v>0.84888888888888903</v>
      </c>
      <c r="D30" s="1">
        <v>8.625</v>
      </c>
      <c r="E30" s="1">
        <v>1.05671077504726</v>
      </c>
      <c r="F30" s="1">
        <v>6.25E-2</v>
      </c>
      <c r="G30" s="1">
        <v>0.97668385310500405</v>
      </c>
      <c r="H30" s="1">
        <v>0.20477455357142901</v>
      </c>
      <c r="I30" s="1">
        <v>2.0198221106735601</v>
      </c>
      <c r="J30" s="1">
        <v>1</v>
      </c>
      <c r="K30" s="1">
        <f t="shared" si="2"/>
        <v>1.4212044577306813</v>
      </c>
    </row>
    <row r="31" spans="1:11">
      <c r="A31">
        <v>5</v>
      </c>
      <c r="B31" s="1">
        <v>373.33333333333297</v>
      </c>
      <c r="C31" s="1">
        <v>0.89802289281997905</v>
      </c>
      <c r="D31" s="1">
        <v>8.8125</v>
      </c>
      <c r="E31" s="1">
        <v>1.02806699864192</v>
      </c>
      <c r="F31" s="1">
        <v>3.125E-2</v>
      </c>
      <c r="G31" s="1">
        <v>0.97693943193588795</v>
      </c>
      <c r="H31" s="1">
        <v>0.204720982142857</v>
      </c>
      <c r="I31" s="1">
        <v>2.0132099725877199</v>
      </c>
      <c r="J31" s="1">
        <v>1</v>
      </c>
      <c r="K31" s="1">
        <f t="shared" si="2"/>
        <v>1.4188763063028855</v>
      </c>
    </row>
    <row r="32" spans="1:11">
      <c r="A32">
        <v>6</v>
      </c>
      <c r="B32" s="1">
        <v>379.35483870967698</v>
      </c>
      <c r="C32" s="1">
        <v>0.93499622071050603</v>
      </c>
      <c r="D32" s="1">
        <v>8.90625</v>
      </c>
      <c r="E32" s="1">
        <v>1.0139612188365701</v>
      </c>
      <c r="F32" s="1">
        <v>1.5625E-2</v>
      </c>
      <c r="G32" s="1">
        <v>0.97706118316002599</v>
      </c>
      <c r="H32" s="1">
        <v>0.20469547193877599</v>
      </c>
      <c r="I32" s="1">
        <v>2.0100588051269801</v>
      </c>
      <c r="J32" s="1">
        <v>1</v>
      </c>
      <c r="K32" s="1">
        <f t="shared" si="2"/>
        <v>1.4177654266933513</v>
      </c>
    </row>
    <row r="33" spans="1:11">
      <c r="A33">
        <v>7</v>
      </c>
      <c r="B33" s="1">
        <v>382.36559139784902</v>
      </c>
      <c r="C33" s="1">
        <v>0.96019592039183999</v>
      </c>
      <c r="D33" s="1">
        <v>8.953125</v>
      </c>
      <c r="E33" s="1">
        <v>1.0069625284394601</v>
      </c>
      <c r="F33" s="1">
        <v>7.8125E-3</v>
      </c>
      <c r="G33" s="1">
        <v>0.977120631789824</v>
      </c>
      <c r="H33" s="1">
        <v>0.20468301813835801</v>
      </c>
      <c r="I33" s="1">
        <v>2.0085198465101102</v>
      </c>
      <c r="J33" s="1">
        <v>1</v>
      </c>
      <c r="K33" s="1">
        <f t="shared" si="2"/>
        <v>1.4172225818515982</v>
      </c>
    </row>
    <row r="34" spans="1:11">
      <c r="A34">
        <v>8</v>
      </c>
      <c r="B34" s="1">
        <v>383.87096774193498</v>
      </c>
      <c r="C34" s="1">
        <v>0.97634755863129596</v>
      </c>
      <c r="D34" s="1">
        <v>8.9765625</v>
      </c>
      <c r="E34" s="1">
        <v>1.0034767433140901</v>
      </c>
      <c r="F34" s="1">
        <v>3.90625E-3</v>
      </c>
      <c r="G34" s="1">
        <v>0.97715000907738503</v>
      </c>
      <c r="H34" s="1">
        <v>0.204676864495798</v>
      </c>
      <c r="I34" s="1">
        <v>2.0077592761405501</v>
      </c>
      <c r="J34" s="1">
        <v>1</v>
      </c>
      <c r="K34" s="1">
        <f t="shared" si="2"/>
        <v>1.4169542251394538</v>
      </c>
    </row>
    <row r="35" spans="1:11" ht="14.25">
      <c r="A35">
        <v>9</v>
      </c>
      <c r="B35" s="1">
        <v>384.62365591397901</v>
      </c>
      <c r="C35" s="1">
        <v>0.98626690308324405</v>
      </c>
      <c r="D35" s="1">
        <v>8.98828125</v>
      </c>
      <c r="E35" s="1">
        <v>1.00173724138986</v>
      </c>
      <c r="F35" s="1">
        <v>1.953125E-3</v>
      </c>
      <c r="G35" s="1">
        <v>0.97716461214372297</v>
      </c>
      <c r="H35" s="2">
        <v>0.204673805738049</v>
      </c>
      <c r="I35" s="2">
        <v>2.0073811881661001</v>
      </c>
      <c r="J35" s="1">
        <v>1</v>
      </c>
      <c r="K35" s="1">
        <f t="shared" si="2"/>
        <v>1.4168208031244107</v>
      </c>
    </row>
    <row r="36" spans="1:11">
      <c r="A36">
        <v>10</v>
      </c>
      <c r="B36" s="1">
        <v>385</v>
      </c>
      <c r="C36" s="1">
        <v>0.99217030775066894</v>
      </c>
      <c r="D36" s="1">
        <v>9</v>
      </c>
      <c r="E36" s="1">
        <v>1</v>
      </c>
      <c r="F36" s="1">
        <v>0</v>
      </c>
      <c r="G36" s="1">
        <v>0.97715736040609102</v>
      </c>
      <c r="H36" s="1">
        <v>0.20467532467532501</v>
      </c>
      <c r="I36" s="1">
        <v>2.0088768069262302</v>
      </c>
      <c r="J36" s="1">
        <v>1</v>
      </c>
      <c r="K36" s="1">
        <f t="shared" si="2"/>
        <v>1.4173485128669767</v>
      </c>
    </row>
    <row r="38" spans="1:11">
      <c r="A38" t="s">
        <v>30</v>
      </c>
    </row>
    <row r="39" spans="1:11">
      <c r="A39">
        <v>1</v>
      </c>
      <c r="B39" s="1">
        <v>116.659042114484</v>
      </c>
      <c r="C39" s="1">
        <v>1</v>
      </c>
      <c r="D39" s="1">
        <v>4.8</v>
      </c>
      <c r="E39" s="1">
        <v>1.65625</v>
      </c>
      <c r="F39" s="1">
        <v>0.7</v>
      </c>
      <c r="G39" s="1">
        <v>0.96048050506214599</v>
      </c>
      <c r="H39" s="1">
        <v>0.20822910922805199</v>
      </c>
      <c r="I39" s="1">
        <v>2.4198036591791001</v>
      </c>
      <c r="J39" s="1">
        <v>1</v>
      </c>
      <c r="K39" s="1">
        <f t="shared" ref="K39:K72" si="3">SQRT(I39)</f>
        <v>1.5555718110004115</v>
      </c>
    </row>
    <row r="40" spans="1:11">
      <c r="A40">
        <v>2</v>
      </c>
      <c r="B40" s="1">
        <v>198.320371594623</v>
      </c>
      <c r="C40" s="1">
        <v>0.660899653979238</v>
      </c>
      <c r="D40" s="1">
        <v>5.64</v>
      </c>
      <c r="E40" s="1">
        <v>1.5577184246265301</v>
      </c>
      <c r="F40" s="1">
        <v>0.56000000000000005</v>
      </c>
      <c r="G40" s="1">
        <v>0.97234756950134604</v>
      </c>
      <c r="H40" s="1">
        <v>0.20568776667232999</v>
      </c>
      <c r="I40" s="1">
        <v>1.9393521799387401</v>
      </c>
      <c r="J40" s="1">
        <v>1</v>
      </c>
      <c r="K40" s="1">
        <f t="shared" si="3"/>
        <v>1.3926062544519682</v>
      </c>
    </row>
    <row r="41" spans="1:11" ht="14.25">
      <c r="A41">
        <v>3</v>
      </c>
      <c r="B41" s="1">
        <v>263.649435178734</v>
      </c>
      <c r="C41" s="1">
        <v>0.59761923408254403</v>
      </c>
      <c r="D41" s="1">
        <v>5.976</v>
      </c>
      <c r="E41" s="1">
        <v>1.50399187109885</v>
      </c>
      <c r="F41" s="1">
        <v>0.504</v>
      </c>
      <c r="G41" s="1">
        <v>0.97783591894422495</v>
      </c>
      <c r="H41" s="1">
        <v>0.204533292472976</v>
      </c>
      <c r="I41" s="2">
        <v>1.62154581517325</v>
      </c>
      <c r="J41" s="1">
        <v>1</v>
      </c>
      <c r="K41" s="1">
        <f t="shared" si="3"/>
        <v>1.273399314894291</v>
      </c>
    </row>
    <row r="42" spans="1:11" ht="14.25">
      <c r="A42">
        <v>4</v>
      </c>
      <c r="B42" s="1">
        <v>322.445592404433</v>
      </c>
      <c r="C42" s="1">
        <v>0.59587501911070795</v>
      </c>
      <c r="D42" s="1">
        <v>7.1856</v>
      </c>
      <c r="E42" s="1">
        <v>1.2941674933032401</v>
      </c>
      <c r="F42" s="1">
        <v>0.3024</v>
      </c>
      <c r="G42" s="1">
        <v>0.978201092112715</v>
      </c>
      <c r="H42" s="2">
        <v>0.20445693795745101</v>
      </c>
      <c r="I42" s="1">
        <v>1.75760404530209</v>
      </c>
      <c r="J42" s="1">
        <v>1</v>
      </c>
      <c r="K42" s="1">
        <f t="shared" si="3"/>
        <v>1.3257465992044219</v>
      </c>
    </row>
    <row r="43" spans="1:11">
      <c r="A43">
        <v>5</v>
      </c>
      <c r="B43" s="1">
        <v>357.72328673985299</v>
      </c>
      <c r="C43" s="1">
        <v>0.61823983287649398</v>
      </c>
      <c r="D43" s="1">
        <v>8.0928000000000004</v>
      </c>
      <c r="E43" s="1">
        <v>1.1410886386950501</v>
      </c>
      <c r="F43" s="1">
        <v>0.1512</v>
      </c>
      <c r="G43" s="1">
        <v>0.97787740809289503</v>
      </c>
      <c r="H43" s="1">
        <v>0.204524614583386</v>
      </c>
      <c r="I43" s="1">
        <v>1.87423429218463</v>
      </c>
      <c r="J43" s="1">
        <v>1</v>
      </c>
      <c r="K43" s="1">
        <f t="shared" si="3"/>
        <v>1.3690267682498505</v>
      </c>
    </row>
    <row r="44" spans="1:11">
      <c r="A44">
        <v>6</v>
      </c>
      <c r="B44" s="1">
        <v>375.36213390756302</v>
      </c>
      <c r="C44" s="1">
        <v>0.64498045434347795</v>
      </c>
      <c r="D44" s="1">
        <v>8.6371199999999995</v>
      </c>
      <c r="E44" s="1">
        <v>1.05484188849879</v>
      </c>
      <c r="F44" s="1">
        <v>6.0479999999999999E-2</v>
      </c>
      <c r="G44" s="1">
        <v>0.97750745629813396</v>
      </c>
      <c r="H44" s="1">
        <v>0.20460201987349499</v>
      </c>
      <c r="I44" s="1">
        <v>1.95108423594194</v>
      </c>
      <c r="J44" s="1">
        <v>1</v>
      </c>
      <c r="K44" s="1">
        <f t="shared" si="3"/>
        <v>1.3968121691701931</v>
      </c>
    </row>
    <row r="45" spans="1:11">
      <c r="A45">
        <v>7</v>
      </c>
      <c r="B45" s="1">
        <v>382.41767277464697</v>
      </c>
      <c r="C45" s="1">
        <v>0.66363657258785702</v>
      </c>
      <c r="D45" s="1">
        <v>8.8911359999999995</v>
      </c>
      <c r="E45" s="1">
        <v>1.01622552752067</v>
      </c>
      <c r="F45" s="1">
        <v>1.8144E-2</v>
      </c>
      <c r="G45" s="1">
        <v>0.97727846703006305</v>
      </c>
      <c r="H45" s="1">
        <v>0.20464996083234899</v>
      </c>
      <c r="I45" s="1">
        <v>1.9903173342021701</v>
      </c>
      <c r="J45" s="1">
        <v>1</v>
      </c>
      <c r="K45" s="1">
        <f t="shared" si="3"/>
        <v>1.4107860696087731</v>
      </c>
    </row>
    <row r="46" spans="1:11">
      <c r="A46">
        <v>8</v>
      </c>
      <c r="B46" s="1">
        <v>384.53433443477201</v>
      </c>
      <c r="C46" s="1">
        <v>0.67209103240633505</v>
      </c>
      <c r="D46" s="1">
        <v>8.9782271999999992</v>
      </c>
      <c r="E46" s="1">
        <v>1.0032295016628101</v>
      </c>
      <c r="F46" s="1">
        <v>3.6288000000000002E-3</v>
      </c>
      <c r="G46" s="1">
        <v>0.97718439492070697</v>
      </c>
      <c r="H46" s="1">
        <v>0.20466966218410501</v>
      </c>
      <c r="I46" s="1">
        <v>2.0049327822240701</v>
      </c>
      <c r="J46" s="1">
        <v>1</v>
      </c>
      <c r="K46" s="1">
        <f t="shared" si="3"/>
        <v>1.4159564902298623</v>
      </c>
    </row>
    <row r="47" spans="1:11">
      <c r="A47">
        <v>9</v>
      </c>
      <c r="B47" s="1">
        <v>384.95766676679699</v>
      </c>
      <c r="C47" s="1">
        <v>0.67441405789390196</v>
      </c>
      <c r="D47" s="1">
        <v>8.9978227200000003</v>
      </c>
      <c r="E47" s="1">
        <v>1.00032259901686</v>
      </c>
      <c r="F47" s="1">
        <v>3.6288E-4</v>
      </c>
      <c r="G47" s="1">
        <v>0.97716030627794703</v>
      </c>
      <c r="H47" s="1">
        <v>0.20467470763503501</v>
      </c>
      <c r="I47" s="1">
        <v>2.0084617755292302</v>
      </c>
      <c r="J47" s="1">
        <v>1</v>
      </c>
      <c r="K47" s="1">
        <f t="shared" si="3"/>
        <v>1.4172020941027537</v>
      </c>
    </row>
    <row r="48" spans="1:11">
      <c r="A48">
        <v>10</v>
      </c>
      <c r="B48" s="1">
        <v>385</v>
      </c>
      <c r="C48" s="1">
        <v>0.67471221206231802</v>
      </c>
      <c r="D48" s="1">
        <v>9</v>
      </c>
      <c r="E48" s="1">
        <v>1</v>
      </c>
      <c r="F48" s="1">
        <v>0</v>
      </c>
      <c r="G48" s="1">
        <v>0.97715736040609102</v>
      </c>
      <c r="H48" s="1">
        <v>0.20467532467532501</v>
      </c>
      <c r="I48" s="1">
        <v>2.0088768069262302</v>
      </c>
      <c r="J48" s="1">
        <v>1</v>
      </c>
      <c r="K48" s="1">
        <f t="shared" si="3"/>
        <v>1.4173485128669767</v>
      </c>
    </row>
    <row r="50" spans="1:11">
      <c r="A50" t="s">
        <v>31</v>
      </c>
    </row>
    <row r="51" spans="1:11">
      <c r="A51">
        <v>1</v>
      </c>
      <c r="B51" s="1">
        <v>243.13296516224199</v>
      </c>
      <c r="C51" s="1">
        <v>1</v>
      </c>
      <c r="D51" s="1">
        <v>7.2</v>
      </c>
      <c r="E51" s="1">
        <v>1.2916666666666701</v>
      </c>
      <c r="F51" s="1">
        <v>0.3</v>
      </c>
      <c r="G51" s="1">
        <v>0.97123830656767995</v>
      </c>
      <c r="H51" s="1">
        <v>0.20592268514077899</v>
      </c>
      <c r="I51" s="1">
        <v>2.3045928199160701</v>
      </c>
      <c r="J51" s="1">
        <v>1</v>
      </c>
      <c r="K51" s="1">
        <f t="shared" si="3"/>
        <v>1.5180885415271634</v>
      </c>
    </row>
    <row r="52" spans="1:11">
      <c r="A52">
        <v>2</v>
      </c>
      <c r="B52" s="1">
        <v>316.07285471091399</v>
      </c>
      <c r="C52" s="1">
        <v>0.89349112426035504</v>
      </c>
      <c r="D52" s="1">
        <v>8.2799999999999994</v>
      </c>
      <c r="E52" s="1">
        <v>1.1109010712035301</v>
      </c>
      <c r="F52" s="1">
        <v>0.12</v>
      </c>
      <c r="G52" s="1">
        <v>0.97447224564316004</v>
      </c>
      <c r="H52" s="1">
        <v>0.20523929839376601</v>
      </c>
      <c r="I52" s="1">
        <v>2.1739537873833399</v>
      </c>
      <c r="J52" s="1">
        <v>1</v>
      </c>
      <c r="K52" s="1">
        <f t="shared" si="3"/>
        <v>1.4744333784146844</v>
      </c>
    </row>
    <row r="53" spans="1:11">
      <c r="A53">
        <v>3</v>
      </c>
      <c r="B53" s="1">
        <v>345.24881053038303</v>
      </c>
      <c r="C53" s="1">
        <v>0.94405871850823198</v>
      </c>
      <c r="D53" s="1">
        <v>8.64</v>
      </c>
      <c r="E53" s="1">
        <v>1.0543981481481499</v>
      </c>
      <c r="F53" s="1">
        <v>0.06</v>
      </c>
      <c r="G53" s="1">
        <v>0.97558555189396701</v>
      </c>
      <c r="H53" s="1">
        <v>0.20500508603446099</v>
      </c>
      <c r="I53" s="1">
        <v>2.1138814761368798</v>
      </c>
      <c r="J53" s="1">
        <v>1</v>
      </c>
      <c r="K53" s="1">
        <f t="shared" si="3"/>
        <v>1.4539193499423824</v>
      </c>
    </row>
    <row r="54" spans="1:11">
      <c r="A54">
        <v>4</v>
      </c>
      <c r="B54" s="1">
        <v>359.836788440117</v>
      </c>
      <c r="C54" s="1">
        <v>1.0087655222790399</v>
      </c>
      <c r="D54" s="1">
        <v>8.7840000000000007</v>
      </c>
      <c r="E54" s="1">
        <v>1.0323837678043499</v>
      </c>
      <c r="F54" s="1">
        <v>3.5999999999999997E-2</v>
      </c>
      <c r="G54" s="1">
        <v>0.97617063313989705</v>
      </c>
      <c r="H54" s="1">
        <v>0.204882213426859</v>
      </c>
      <c r="I54" s="1">
        <v>2.0763773884572099</v>
      </c>
      <c r="J54" s="1">
        <v>1</v>
      </c>
      <c r="K54" s="1">
        <f t="shared" si="3"/>
        <v>1.4409640482875379</v>
      </c>
    </row>
    <row r="55" spans="1:11">
      <c r="A55">
        <v>5</v>
      </c>
      <c r="B55" s="1">
        <v>368.58957518595798</v>
      </c>
      <c r="C55" s="1">
        <v>1.0711356785318999</v>
      </c>
      <c r="D55" s="1">
        <v>8.8488000000000007</v>
      </c>
      <c r="E55" s="1">
        <v>1.0225881050633601</v>
      </c>
      <c r="F55" s="1">
        <v>2.52E-2</v>
      </c>
      <c r="G55" s="1">
        <v>0.97655564303539499</v>
      </c>
      <c r="H55" s="1">
        <v>0.204801438019801</v>
      </c>
      <c r="I55" s="1">
        <v>2.0487886132151898</v>
      </c>
      <c r="J55" s="1">
        <v>1</v>
      </c>
      <c r="K55" s="1">
        <f t="shared" si="3"/>
        <v>1.4313590091990163</v>
      </c>
    </row>
    <row r="56" spans="1:11">
      <c r="A56">
        <v>6</v>
      </c>
      <c r="B56" s="1">
        <v>374.716525908047</v>
      </c>
      <c r="C56" s="1">
        <v>1.13126992634657</v>
      </c>
      <c r="D56" s="1">
        <v>8.8790399999999998</v>
      </c>
      <c r="E56" s="1">
        <v>1.01804040005096</v>
      </c>
      <c r="F56" s="1">
        <v>2.0160000000000001E-2</v>
      </c>
      <c r="G56" s="1">
        <v>0.97685312138845604</v>
      </c>
      <c r="H56" s="1">
        <v>0.20473907040981601</v>
      </c>
      <c r="I56" s="1">
        <v>2.0257580612476298</v>
      </c>
      <c r="J56" s="1">
        <v>1</v>
      </c>
      <c r="K56" s="1">
        <f t="shared" si="3"/>
        <v>1.4232912777248479</v>
      </c>
    </row>
    <row r="57" spans="1:11" ht="14.25">
      <c r="A57">
        <v>7</v>
      </c>
      <c r="B57" s="1">
        <v>379.61808648571701</v>
      </c>
      <c r="C57" s="1">
        <v>1.19236247228959</v>
      </c>
      <c r="D57" s="1">
        <v>8.8911359999999995</v>
      </c>
      <c r="E57" s="1">
        <v>1.01622552752067</v>
      </c>
      <c r="F57" s="1">
        <v>1.8144E-2</v>
      </c>
      <c r="G57" s="1">
        <v>0.97711473631664703</v>
      </c>
      <c r="H57" s="1">
        <v>0.204684253104118</v>
      </c>
      <c r="I57" s="2">
        <v>2.00432364821555</v>
      </c>
      <c r="J57" s="1">
        <v>1</v>
      </c>
      <c r="K57" s="1">
        <f t="shared" si="3"/>
        <v>1.4157413775882761</v>
      </c>
    </row>
    <row r="58" spans="1:11">
      <c r="A58">
        <v>8</v>
      </c>
      <c r="B58" s="1">
        <v>384.02949100562103</v>
      </c>
      <c r="C58" s="1">
        <v>1.2586458722686</v>
      </c>
      <c r="D58" s="1">
        <v>8.9782271999999992</v>
      </c>
      <c r="E58" s="1">
        <v>1.0032295016628101</v>
      </c>
      <c r="F58" s="1">
        <v>3.6288000000000002E-3</v>
      </c>
      <c r="G58" s="1">
        <v>0.97715508682375896</v>
      </c>
      <c r="H58" s="1">
        <v>0.20467580090085799</v>
      </c>
      <c r="I58" s="1">
        <v>2.0074480360244298</v>
      </c>
      <c r="J58" s="1">
        <v>1</v>
      </c>
      <c r="K58" s="1">
        <f t="shared" si="3"/>
        <v>1.4168443937230475</v>
      </c>
    </row>
    <row r="59" spans="1:11" ht="14.25">
      <c r="A59">
        <v>9</v>
      </c>
      <c r="B59" s="1">
        <v>384.91177190960201</v>
      </c>
      <c r="C59" s="1">
        <v>1.2743649519082201</v>
      </c>
      <c r="D59" s="1">
        <v>8.9978227200000003</v>
      </c>
      <c r="E59" s="1">
        <v>1.00032259901686</v>
      </c>
      <c r="F59" s="1">
        <v>3.6288E-4</v>
      </c>
      <c r="G59" s="1">
        <v>0.97715764519912096</v>
      </c>
      <c r="H59" s="2">
        <v>0.20467526502261099</v>
      </c>
      <c r="I59" s="1">
        <v>2.0086903134704599</v>
      </c>
      <c r="J59" s="1">
        <v>1</v>
      </c>
      <c r="K59" s="1">
        <f t="shared" si="3"/>
        <v>1.4172827217850572</v>
      </c>
    </row>
    <row r="60" spans="1:11">
      <c r="A60">
        <v>10</v>
      </c>
      <c r="B60" s="1">
        <v>385</v>
      </c>
      <c r="C60" s="1">
        <v>1.27621707154877</v>
      </c>
      <c r="D60" s="1">
        <v>9</v>
      </c>
      <c r="E60" s="1">
        <v>1</v>
      </c>
      <c r="F60" s="1">
        <v>0</v>
      </c>
      <c r="G60" s="1">
        <v>0.97715736040609102</v>
      </c>
      <c r="H60" s="1">
        <v>0.20467532467532501</v>
      </c>
      <c r="I60" s="1">
        <v>2.0088768069262302</v>
      </c>
      <c r="J60" s="1">
        <v>1</v>
      </c>
      <c r="K60" s="1">
        <f t="shared" si="3"/>
        <v>1.4173485128669767</v>
      </c>
    </row>
    <row r="62" spans="1:11">
      <c r="A62" t="s">
        <v>32</v>
      </c>
    </row>
    <row r="63" spans="1:11">
      <c r="A63">
        <v>1</v>
      </c>
      <c r="B63" s="1">
        <v>149.16848758124701</v>
      </c>
      <c r="C63" s="1">
        <v>1</v>
      </c>
      <c r="D63" s="1">
        <v>4.8</v>
      </c>
      <c r="E63" s="1">
        <v>1.65625</v>
      </c>
      <c r="F63" s="1">
        <v>0.7</v>
      </c>
      <c r="G63" s="1">
        <v>0.96882478956957296</v>
      </c>
      <c r="H63" s="1">
        <v>0.20643567562805201</v>
      </c>
      <c r="I63" s="1">
        <v>1.92546143867168</v>
      </c>
      <c r="J63" s="1">
        <v>1</v>
      </c>
      <c r="K63" s="1">
        <f t="shared" si="3"/>
        <v>1.3876099735414416</v>
      </c>
    </row>
    <row r="64" spans="1:11">
      <c r="A64">
        <v>2</v>
      </c>
      <c r="B64" s="1">
        <v>253.58642888812</v>
      </c>
      <c r="C64" s="1">
        <v>0.660899653979239</v>
      </c>
      <c r="D64" s="1">
        <v>6.9</v>
      </c>
      <c r="E64" s="1">
        <v>1.34404536862004</v>
      </c>
      <c r="F64" s="1">
        <v>0.35</v>
      </c>
      <c r="G64" s="1">
        <v>0.97351109603117303</v>
      </c>
      <c r="H64" s="1">
        <v>0.20544193159724999</v>
      </c>
      <c r="I64" s="1">
        <v>2.08540304346799</v>
      </c>
      <c r="J64" s="1">
        <v>1</v>
      </c>
      <c r="K64" s="1">
        <f t="shared" si="3"/>
        <v>1.4440924636144288</v>
      </c>
    </row>
    <row r="65" spans="1:11">
      <c r="A65">
        <v>3</v>
      </c>
      <c r="B65" s="1">
        <v>305.79539954155598</v>
      </c>
      <c r="C65" s="1">
        <v>0.64187983343248101</v>
      </c>
      <c r="D65" s="1">
        <v>7.11</v>
      </c>
      <c r="E65" s="1">
        <v>1.30732254446403</v>
      </c>
      <c r="F65" s="1">
        <v>0.315</v>
      </c>
      <c r="G65" s="1">
        <v>0.97727747744073101</v>
      </c>
      <c r="H65" s="1">
        <v>0.204650168060513</v>
      </c>
      <c r="I65" s="1">
        <v>1.8214713638002999</v>
      </c>
      <c r="J65" s="1">
        <v>1</v>
      </c>
      <c r="K65" s="1">
        <f t="shared" si="3"/>
        <v>1.3496189698579002</v>
      </c>
    </row>
    <row r="66" spans="1:11">
      <c r="A66">
        <v>4</v>
      </c>
      <c r="B66" s="1">
        <v>352.783473129649</v>
      </c>
      <c r="C66" s="1">
        <v>0.68418041469813995</v>
      </c>
      <c r="D66" s="1">
        <v>7.8659999999999997</v>
      </c>
      <c r="E66" s="1">
        <v>1.1783640276694101</v>
      </c>
      <c r="F66" s="1">
        <v>0.189</v>
      </c>
      <c r="G66" s="1">
        <v>0.97818934842260996</v>
      </c>
      <c r="H66" s="1">
        <v>0.204459392573137</v>
      </c>
      <c r="I66" s="1">
        <v>1.8278728094855199</v>
      </c>
      <c r="J66" s="1">
        <v>1</v>
      </c>
      <c r="K66" s="1">
        <f t="shared" si="3"/>
        <v>1.3519884649972129</v>
      </c>
    </row>
    <row r="67" spans="1:11">
      <c r="A67">
        <v>5</v>
      </c>
      <c r="B67" s="1">
        <v>380.97631728250502</v>
      </c>
      <c r="C67" s="1">
        <v>0.73388711429060305</v>
      </c>
      <c r="D67" s="1">
        <v>8.8865999999999996</v>
      </c>
      <c r="E67" s="1">
        <v>1.0169058227652601</v>
      </c>
      <c r="F67" s="1">
        <v>1.89E-2</v>
      </c>
      <c r="G67" s="1">
        <v>0.97720583413795004</v>
      </c>
      <c r="H67" s="1">
        <v>0.204665171873878</v>
      </c>
      <c r="I67" s="1">
        <v>1.9961860288878399</v>
      </c>
      <c r="J67" s="1">
        <v>1</v>
      </c>
      <c r="K67" s="1">
        <f t="shared" si="3"/>
        <v>1.4128644764760137</v>
      </c>
    </row>
    <row r="68" spans="1:11">
      <c r="A68">
        <v>6</v>
      </c>
      <c r="B68" s="1">
        <v>383.79560169779</v>
      </c>
      <c r="C68" s="1">
        <v>0.74276789128292198</v>
      </c>
      <c r="D68" s="1">
        <v>8.9773200000000006</v>
      </c>
      <c r="E68" s="1">
        <v>1.00336423357298</v>
      </c>
      <c r="F68" s="1">
        <v>3.7799999999999999E-3</v>
      </c>
      <c r="G68" s="1">
        <v>0.97714374004909799</v>
      </c>
      <c r="H68" s="1">
        <v>0.204678177634286</v>
      </c>
      <c r="I68" s="1">
        <v>2.00835391509957</v>
      </c>
      <c r="J68" s="1">
        <v>1</v>
      </c>
      <c r="K68" s="1">
        <f t="shared" si="3"/>
        <v>1.4171640395873619</v>
      </c>
    </row>
    <row r="69" spans="1:11">
      <c r="A69">
        <v>7</v>
      </c>
      <c r="B69" s="1">
        <v>384.35945858084699</v>
      </c>
      <c r="C69" s="1">
        <v>0.74562909080860096</v>
      </c>
      <c r="D69" s="1">
        <v>8.9818560000000005</v>
      </c>
      <c r="E69" s="1">
        <v>1.00269070949294</v>
      </c>
      <c r="F69" s="1">
        <v>3.0240000000000002E-3</v>
      </c>
      <c r="G69" s="1">
        <v>0.97716523622856299</v>
      </c>
      <c r="H69" s="1">
        <v>0.20467367501929701</v>
      </c>
      <c r="I69" s="1">
        <v>2.00684812339323</v>
      </c>
      <c r="J69" s="1">
        <v>1</v>
      </c>
      <c r="K69" s="1">
        <f t="shared" si="3"/>
        <v>1.4166326705936265</v>
      </c>
    </row>
    <row r="70" spans="1:11">
      <c r="A70">
        <v>8</v>
      </c>
      <c r="B70" s="1">
        <v>384.81054408729301</v>
      </c>
      <c r="C70" s="1">
        <v>0.74880940272604801</v>
      </c>
      <c r="D70" s="1">
        <v>8.9945567999999998</v>
      </c>
      <c r="E70" s="1">
        <v>1.0008066438552701</v>
      </c>
      <c r="F70" s="1">
        <v>9.0720000000000004E-4</v>
      </c>
      <c r="G70" s="1">
        <v>0.97715987736132903</v>
      </c>
      <c r="H70" s="1">
        <v>0.204674797475383</v>
      </c>
      <c r="I70" s="1">
        <v>2.0082554382445301</v>
      </c>
      <c r="J70" s="1">
        <v>1</v>
      </c>
      <c r="K70" s="1">
        <f t="shared" si="3"/>
        <v>1.4171292948226462</v>
      </c>
    </row>
    <row r="71" spans="1:11">
      <c r="A71">
        <v>9</v>
      </c>
      <c r="B71" s="1">
        <v>384.94586973922702</v>
      </c>
      <c r="C71" s="1">
        <v>0.75003210579194501</v>
      </c>
      <c r="D71" s="1">
        <v>8.9978227200000003</v>
      </c>
      <c r="E71" s="1">
        <v>1.00032259901686</v>
      </c>
      <c r="F71" s="1">
        <v>3.6288E-4</v>
      </c>
      <c r="G71" s="1">
        <v>0.97715962232107301</v>
      </c>
      <c r="H71" s="1">
        <v>0.20467485089583901</v>
      </c>
      <c r="I71" s="1">
        <v>2.00852051502173</v>
      </c>
      <c r="J71" s="1">
        <v>1</v>
      </c>
      <c r="K71" s="1">
        <f t="shared" si="3"/>
        <v>1.4172228177043051</v>
      </c>
    </row>
    <row r="72" spans="1:11">
      <c r="A72">
        <v>10</v>
      </c>
      <c r="B72" s="1">
        <v>385</v>
      </c>
      <c r="C72" s="1">
        <v>0.75062953433511104</v>
      </c>
      <c r="D72" s="1">
        <v>9</v>
      </c>
      <c r="E72" s="1">
        <v>1</v>
      </c>
      <c r="F72" s="1">
        <v>0</v>
      </c>
      <c r="G72" s="1">
        <v>0.97715736040609102</v>
      </c>
      <c r="H72" s="1">
        <v>0.20467532467532501</v>
      </c>
      <c r="I72" s="1">
        <v>2.0088768069262302</v>
      </c>
      <c r="J72" s="1">
        <v>1</v>
      </c>
      <c r="K72" s="1">
        <f t="shared" si="3"/>
        <v>1.4173485128669767</v>
      </c>
    </row>
    <row r="74" spans="1:11">
      <c r="A74" t="s">
        <v>28</v>
      </c>
    </row>
    <row r="75" spans="1:11">
      <c r="A75">
        <v>1</v>
      </c>
      <c r="B75" s="1">
        <v>73.510426145797297</v>
      </c>
      <c r="C75" s="1">
        <v>1</v>
      </c>
      <c r="D75" s="1">
        <v>3.3</v>
      </c>
      <c r="E75" s="1">
        <v>1.31404958677686</v>
      </c>
      <c r="F75" s="1">
        <v>0.95</v>
      </c>
      <c r="G75" s="1">
        <v>0.95703708252137398</v>
      </c>
      <c r="H75" s="1">
        <v>0.20897831824142901</v>
      </c>
      <c r="I75" s="1">
        <v>1.56992583492249</v>
      </c>
      <c r="J75" s="1">
        <v>1</v>
      </c>
    </row>
    <row r="76" spans="1:11">
      <c r="A76">
        <v>2</v>
      </c>
      <c r="B76" s="1">
        <v>143.34533098430501</v>
      </c>
      <c r="C76" s="1">
        <v>0.52531229454306305</v>
      </c>
      <c r="D76" s="1">
        <v>3.87</v>
      </c>
      <c r="E76" s="1">
        <v>1.5959978366684699</v>
      </c>
      <c r="F76" s="1">
        <v>0.85499999999999998</v>
      </c>
      <c r="G76" s="1">
        <v>0.97371197704665302</v>
      </c>
      <c r="H76" s="1">
        <v>0.20539954803330701</v>
      </c>
      <c r="I76" s="1">
        <v>1.28580092217468</v>
      </c>
      <c r="J76" s="1">
        <v>1</v>
      </c>
    </row>
    <row r="77" spans="1:11">
      <c r="A77">
        <v>3</v>
      </c>
      <c r="B77" s="1">
        <v>206.19674533896199</v>
      </c>
      <c r="C77" s="1">
        <v>0.389166912916519</v>
      </c>
      <c r="D77" s="1">
        <v>4.6395</v>
      </c>
      <c r="E77" s="1">
        <v>1.66425579113439</v>
      </c>
      <c r="F77" s="1">
        <v>0.72675000000000001</v>
      </c>
      <c r="G77" s="1">
        <v>0.97799477033685001</v>
      </c>
      <c r="H77" s="1">
        <v>0.20450007102912601</v>
      </c>
      <c r="I77" s="1">
        <v>1.33008544140757</v>
      </c>
      <c r="J77" s="1">
        <v>1</v>
      </c>
    </row>
    <row r="78" spans="1:11">
      <c r="A78">
        <v>4</v>
      </c>
      <c r="B78" s="1">
        <v>259.62044754042</v>
      </c>
      <c r="C78" s="1">
        <v>0.342391852722079</v>
      </c>
      <c r="D78" s="1">
        <v>5.5115999999999996</v>
      </c>
      <c r="E78" s="1">
        <v>1.57683468282962</v>
      </c>
      <c r="F78" s="1">
        <v>0.58140000000000003</v>
      </c>
      <c r="G78" s="1">
        <v>0.97921186800641402</v>
      </c>
      <c r="H78" s="1">
        <v>0.20424589053151701</v>
      </c>
      <c r="I78" s="1">
        <v>1.4455275965246599</v>
      </c>
      <c r="J78" s="1">
        <v>1</v>
      </c>
    </row>
    <row r="79" spans="1:11">
      <c r="A79">
        <v>5</v>
      </c>
      <c r="B79" s="1">
        <v>302.35940930158603</v>
      </c>
      <c r="C79" s="1">
        <v>0.33337250876101299</v>
      </c>
      <c r="D79" s="1">
        <v>6.3837000000000002</v>
      </c>
      <c r="E79" s="1">
        <v>1.4344746576415699</v>
      </c>
      <c r="F79" s="1">
        <v>0.43604999999999999</v>
      </c>
      <c r="G79" s="1">
        <v>0.97932358712574796</v>
      </c>
      <c r="H79" s="1">
        <v>0.204222590601527</v>
      </c>
      <c r="I79" s="1">
        <v>1.5734362154708801</v>
      </c>
      <c r="J79" s="1">
        <v>1</v>
      </c>
    </row>
    <row r="80" spans="1:11">
      <c r="A80">
        <v>6</v>
      </c>
      <c r="B80" s="1">
        <v>334.41363062246103</v>
      </c>
      <c r="C80" s="1">
        <v>0.34285110960769</v>
      </c>
      <c r="D80" s="1">
        <v>7.16859</v>
      </c>
      <c r="E80" s="1">
        <v>1.2971236866721301</v>
      </c>
      <c r="F80" s="1">
        <v>0.30523499999999998</v>
      </c>
      <c r="G80" s="1">
        <v>0.97901357398831601</v>
      </c>
      <c r="H80" s="1">
        <v>0.20428725945569701</v>
      </c>
      <c r="I80" s="1">
        <v>1.6916687406416699</v>
      </c>
      <c r="J80" s="1">
        <v>1</v>
      </c>
    </row>
    <row r="81" spans="1:10">
      <c r="A81">
        <v>7</v>
      </c>
      <c r="B81" s="1">
        <v>356.85158554707402</v>
      </c>
      <c r="C81" s="1">
        <v>0.36062619954281599</v>
      </c>
      <c r="D81" s="1">
        <v>7.8095834999999996</v>
      </c>
      <c r="E81" s="1">
        <v>1.1877503075326801</v>
      </c>
      <c r="F81" s="1">
        <v>0.19840274999999999</v>
      </c>
      <c r="G81" s="1">
        <v>0.97858400026411396</v>
      </c>
      <c r="H81" s="1">
        <v>0.20437693641631299</v>
      </c>
      <c r="I81" s="1">
        <v>1.7903258991187101</v>
      </c>
      <c r="J81" s="1">
        <v>1</v>
      </c>
    </row>
    <row r="82" spans="1:10">
      <c r="A82">
        <v>8</v>
      </c>
      <c r="B82" s="1">
        <v>371.43625624807203</v>
      </c>
      <c r="C82" s="1">
        <v>0.38020838558285602</v>
      </c>
      <c r="D82" s="1">
        <v>8.2857500999999996</v>
      </c>
      <c r="E82" s="1">
        <v>1.10998238901532</v>
      </c>
      <c r="F82" s="1">
        <v>0.11904165</v>
      </c>
      <c r="G82" s="1">
        <v>0.97817943136957697</v>
      </c>
      <c r="H82" s="1">
        <v>0.20446146543888599</v>
      </c>
      <c r="I82" s="1">
        <v>1.8658007180005001</v>
      </c>
      <c r="J82" s="1">
        <v>1</v>
      </c>
    </row>
    <row r="83" spans="1:10">
      <c r="A83">
        <v>9</v>
      </c>
      <c r="B83" s="1">
        <v>380.187058668671</v>
      </c>
      <c r="C83" s="1">
        <v>0.397510595123099</v>
      </c>
      <c r="D83" s="1">
        <v>8.6071625550000004</v>
      </c>
      <c r="E83" s="1">
        <v>1.0594656280232</v>
      </c>
      <c r="F83" s="1">
        <v>6.5472907499999997E-2</v>
      </c>
      <c r="G83" s="1">
        <v>0.97786190718599098</v>
      </c>
      <c r="H83" s="1">
        <v>0.204527856674102</v>
      </c>
      <c r="I83" s="1">
        <v>1.9186788571368301</v>
      </c>
      <c r="J83" s="1">
        <v>1</v>
      </c>
    </row>
    <row r="84" spans="1:10">
      <c r="A84">
        <v>10</v>
      </c>
      <c r="B84" s="1">
        <v>385</v>
      </c>
      <c r="C84" s="1">
        <v>0.41052644776423602</v>
      </c>
      <c r="D84" s="1">
        <v>9</v>
      </c>
      <c r="E84" s="1">
        <v>1</v>
      </c>
      <c r="F84" s="1">
        <v>0</v>
      </c>
      <c r="G84" s="1">
        <v>0.97715736040609102</v>
      </c>
      <c r="H84" s="1">
        <v>0.20467532467532501</v>
      </c>
      <c r="I84" s="1">
        <v>2.0088768069262302</v>
      </c>
      <c r="J84" s="1">
        <v>1</v>
      </c>
    </row>
    <row r="86" spans="1:10">
      <c r="A86" t="s">
        <v>48</v>
      </c>
    </row>
    <row r="87" spans="1:10">
      <c r="A87">
        <v>1</v>
      </c>
      <c r="B87" s="1">
        <v>86.846073277745802</v>
      </c>
      <c r="C87" s="1">
        <v>1</v>
      </c>
      <c r="D87" s="1">
        <v>4.5</v>
      </c>
      <c r="E87" s="1">
        <v>1.6666666666666701</v>
      </c>
      <c r="F87" s="1">
        <v>0.75</v>
      </c>
      <c r="G87" s="1">
        <v>0.95073679865452598</v>
      </c>
      <c r="H87" s="1">
        <v>0.21036316284700299</v>
      </c>
      <c r="I87" s="1">
        <v>2.81018030032015</v>
      </c>
      <c r="J87" s="1">
        <v>1</v>
      </c>
    </row>
    <row r="88" spans="1:10">
      <c r="A88">
        <v>2</v>
      </c>
      <c r="B88" s="1">
        <v>151.980628236055</v>
      </c>
      <c r="C88" s="1">
        <v>0.63265306122449005</v>
      </c>
      <c r="D88" s="1">
        <v>5.4</v>
      </c>
      <c r="E88" s="1">
        <v>1.5925925925925899</v>
      </c>
      <c r="F88" s="1">
        <v>0.6</v>
      </c>
      <c r="G88" s="1">
        <v>0.96568828031426801</v>
      </c>
      <c r="H88" s="1">
        <v>0.20710616880937299</v>
      </c>
      <c r="I88" s="1">
        <v>2.3194097904558202</v>
      </c>
      <c r="J88" s="1">
        <v>1</v>
      </c>
    </row>
    <row r="89" spans="1:10">
      <c r="A89">
        <v>3</v>
      </c>
      <c r="B89" s="1">
        <v>204.088272202703</v>
      </c>
      <c r="C89" s="1">
        <v>0.55726573110004496</v>
      </c>
      <c r="D89" s="1">
        <v>5.94</v>
      </c>
      <c r="E89" s="1">
        <v>1.5099479644934199</v>
      </c>
      <c r="F89" s="1">
        <v>0.51</v>
      </c>
      <c r="G89" s="1">
        <v>0.97171809329428205</v>
      </c>
      <c r="H89" s="1">
        <v>0.205821010620444</v>
      </c>
      <c r="I89" s="1">
        <v>2.0486611978383502</v>
      </c>
      <c r="J89" s="1">
        <v>1</v>
      </c>
    </row>
    <row r="90" spans="1:10">
      <c r="A90">
        <v>4</v>
      </c>
      <c r="B90" s="1">
        <v>248.37976957435299</v>
      </c>
      <c r="C90" s="1">
        <v>0.55019805369455699</v>
      </c>
      <c r="D90" s="1">
        <v>6.2460000000000004</v>
      </c>
      <c r="E90" s="1">
        <v>1.45828800172744</v>
      </c>
      <c r="F90" s="1">
        <v>0.45900000000000002</v>
      </c>
      <c r="G90" s="1">
        <v>0.97546988268139101</v>
      </c>
      <c r="H90" s="1">
        <v>0.205029395115958</v>
      </c>
      <c r="I90" s="1">
        <v>1.83703840709175</v>
      </c>
      <c r="J90" s="1">
        <v>1</v>
      </c>
    </row>
    <row r="91" spans="1:10" ht="14.25">
      <c r="A91">
        <v>5</v>
      </c>
      <c r="B91" s="1">
        <v>288.24211720883801</v>
      </c>
      <c r="C91" s="1">
        <v>0.56775369400261899</v>
      </c>
      <c r="D91" s="1">
        <v>6.3837000000000002</v>
      </c>
      <c r="E91" s="1">
        <v>1.4344746576415699</v>
      </c>
      <c r="F91" s="1">
        <v>0.43604999999999999</v>
      </c>
      <c r="G91" s="1">
        <v>0.97833285602573306</v>
      </c>
      <c r="H91" s="1">
        <v>0.20442940126988801</v>
      </c>
      <c r="I91" s="9">
        <v>1.6471609576917601</v>
      </c>
      <c r="J91" s="1">
        <v>1</v>
      </c>
    </row>
    <row r="92" spans="1:10" ht="14.25">
      <c r="A92">
        <v>6</v>
      </c>
      <c r="B92" s="1">
        <v>326.111347461599</v>
      </c>
      <c r="C92" s="1">
        <v>0.59588374784179199</v>
      </c>
      <c r="D92" s="1">
        <v>7.16859</v>
      </c>
      <c r="E92" s="1">
        <v>1.2971236866721301</v>
      </c>
      <c r="F92" s="1">
        <v>0.30523499999999998</v>
      </c>
      <c r="G92" s="1">
        <v>0.97849078449006299</v>
      </c>
      <c r="H92" s="9">
        <v>0.204396406353719</v>
      </c>
      <c r="I92" s="1">
        <v>1.73288378208706</v>
      </c>
      <c r="J92" s="1">
        <v>1</v>
      </c>
    </row>
    <row r="93" spans="1:10">
      <c r="A93">
        <v>7</v>
      </c>
      <c r="B93" s="1">
        <v>352.61980863853199</v>
      </c>
      <c r="C93" s="1">
        <v>0.62416773150966398</v>
      </c>
      <c r="D93" s="1">
        <v>7.8278976</v>
      </c>
      <c r="E93" s="1">
        <v>1.18469848337643</v>
      </c>
      <c r="F93" s="1">
        <v>0.19535040000000001</v>
      </c>
      <c r="G93" s="1">
        <v>0.97828284806778698</v>
      </c>
      <c r="H93" s="1">
        <v>0.20443985131194101</v>
      </c>
      <c r="I93" s="1">
        <v>1.81666126517029</v>
      </c>
      <c r="J93" s="1">
        <v>1</v>
      </c>
    </row>
    <row r="94" spans="1:10">
      <c r="A94">
        <v>8</v>
      </c>
      <c r="B94" s="1">
        <v>369.58522379176901</v>
      </c>
      <c r="C94" s="1">
        <v>0.65106471861300497</v>
      </c>
      <c r="D94" s="1">
        <v>8.3084595839999995</v>
      </c>
      <c r="E94" s="1">
        <v>1.1063591981514</v>
      </c>
      <c r="F94" s="1">
        <v>0.115256736</v>
      </c>
      <c r="G94" s="1">
        <v>0.97801376432180698</v>
      </c>
      <c r="H94" s="1">
        <v>0.20449609943750399</v>
      </c>
      <c r="I94" s="1">
        <v>1.88156313515749</v>
      </c>
      <c r="J94" s="1">
        <v>1</v>
      </c>
    </row>
    <row r="95" spans="1:10">
      <c r="A95">
        <v>9</v>
      </c>
      <c r="B95" s="1">
        <v>379.59481873217902</v>
      </c>
      <c r="C95" s="1">
        <v>0.67373059443108096</v>
      </c>
      <c r="D95" s="1">
        <v>8.6265681753599992</v>
      </c>
      <c r="E95" s="1">
        <v>1.0564688300679499</v>
      </c>
      <c r="F95" s="1">
        <v>6.2238637440000001E-2</v>
      </c>
      <c r="G95" s="1">
        <v>0.97777925568687296</v>
      </c>
      <c r="H95" s="1">
        <v>0.204545145375889</v>
      </c>
      <c r="I95" s="1">
        <v>1.92721255281849</v>
      </c>
      <c r="J95" s="1">
        <v>1</v>
      </c>
    </row>
    <row r="96" spans="1:10">
      <c r="A96">
        <v>10</v>
      </c>
      <c r="B96" s="1">
        <v>385</v>
      </c>
      <c r="C96" s="1">
        <v>0.690402719707081</v>
      </c>
      <c r="D96" s="1">
        <v>9</v>
      </c>
      <c r="E96" s="1">
        <v>1</v>
      </c>
      <c r="F96" s="1">
        <v>0</v>
      </c>
      <c r="G96" s="1">
        <v>0.97715736040609102</v>
      </c>
      <c r="H96" s="1">
        <v>0.20467532467532501</v>
      </c>
      <c r="I96" s="1">
        <v>2.0088768069262302</v>
      </c>
      <c r="J96" s="1">
        <v>1</v>
      </c>
    </row>
    <row r="98" spans="1:10">
      <c r="A98" t="s">
        <v>49</v>
      </c>
    </row>
    <row r="99" spans="1:10">
      <c r="A99">
        <v>1</v>
      </c>
      <c r="B99" s="1">
        <v>86.262349219328698</v>
      </c>
      <c r="C99" s="1">
        <v>1</v>
      </c>
      <c r="D99" s="1">
        <v>4.2</v>
      </c>
      <c r="E99" s="1">
        <v>1.6530612244898</v>
      </c>
      <c r="F99" s="1">
        <v>0.8</v>
      </c>
      <c r="G99" s="1">
        <v>0.95357184468184697</v>
      </c>
      <c r="H99" s="1">
        <v>0.20973773619200001</v>
      </c>
      <c r="I99" s="1">
        <v>2.4666152668062198</v>
      </c>
      <c r="J99" s="1">
        <v>1</v>
      </c>
    </row>
    <row r="100" spans="1:10">
      <c r="A100">
        <v>2</v>
      </c>
      <c r="B100" s="1">
        <v>155.27222859479201</v>
      </c>
      <c r="C100" s="1">
        <v>0.60493827160493796</v>
      </c>
      <c r="D100" s="1">
        <v>5.16</v>
      </c>
      <c r="E100" s="1">
        <v>1.62303948080043</v>
      </c>
      <c r="F100" s="1">
        <v>0.64</v>
      </c>
      <c r="G100" s="1">
        <v>0.96783688635883303</v>
      </c>
      <c r="H100" s="1">
        <v>0.20664639136914301</v>
      </c>
      <c r="I100" s="1">
        <v>2.1066131392472398</v>
      </c>
      <c r="J100" s="1">
        <v>1</v>
      </c>
    </row>
    <row r="101" spans="1:10">
      <c r="A101">
        <v>3</v>
      </c>
      <c r="B101" s="1">
        <v>210.48013209516199</v>
      </c>
      <c r="C101" s="1">
        <v>0.51840902983069004</v>
      </c>
      <c r="D101" s="1">
        <v>5.9279999999999999</v>
      </c>
      <c r="E101" s="1">
        <v>1.51192447016014</v>
      </c>
      <c r="F101" s="1">
        <v>0.51200000000000001</v>
      </c>
      <c r="G101" s="1">
        <v>0.97260731404773104</v>
      </c>
      <c r="H101" s="1">
        <v>0.20563283568951801</v>
      </c>
      <c r="I101" s="1">
        <v>1.9836129075747599</v>
      </c>
      <c r="J101" s="1">
        <v>1</v>
      </c>
    </row>
    <row r="102" spans="1:10">
      <c r="A102">
        <v>4</v>
      </c>
      <c r="B102" s="1">
        <v>254.64645489545799</v>
      </c>
      <c r="C102" s="1">
        <v>0.50740667298271902</v>
      </c>
      <c r="D102" s="1">
        <v>6.5423999999999998</v>
      </c>
      <c r="E102" s="1">
        <v>1.40678469712865</v>
      </c>
      <c r="F102" s="1">
        <v>0.40960000000000002</v>
      </c>
      <c r="G102" s="1">
        <v>0.97495145800681804</v>
      </c>
      <c r="H102" s="1">
        <v>0.20513841828482199</v>
      </c>
      <c r="I102" s="1">
        <v>1.92269228640256</v>
      </c>
      <c r="J102" s="1">
        <v>1</v>
      </c>
    </row>
    <row r="103" spans="1:10">
      <c r="A103">
        <v>5</v>
      </c>
      <c r="B103" s="1">
        <v>289.97951313569502</v>
      </c>
      <c r="C103" s="1">
        <v>0.52490790519054198</v>
      </c>
      <c r="D103" s="1">
        <v>7.0339200000000002</v>
      </c>
      <c r="E103" s="1">
        <v>1.32060007008671</v>
      </c>
      <c r="F103" s="1">
        <v>0.32768000000000003</v>
      </c>
      <c r="G103" s="1">
        <v>0.97631783880702006</v>
      </c>
      <c r="H103" s="1">
        <v>0.20485132202888301</v>
      </c>
      <c r="I103" s="1">
        <v>1.8870364425403601</v>
      </c>
      <c r="J103" s="1">
        <v>1</v>
      </c>
    </row>
    <row r="104" spans="1:10">
      <c r="A104">
        <v>6</v>
      </c>
      <c r="B104" s="1">
        <v>318.24595972788501</v>
      </c>
      <c r="C104" s="1">
        <v>0.55495491384034701</v>
      </c>
      <c r="D104" s="1">
        <v>7.427136</v>
      </c>
      <c r="E104" s="1">
        <v>1.2524650578963501</v>
      </c>
      <c r="F104" s="1">
        <v>0.26214399999999999</v>
      </c>
      <c r="G104" s="1">
        <v>0.97719450547979603</v>
      </c>
      <c r="H104" s="1">
        <v>0.20466754456606501</v>
      </c>
      <c r="I104" s="1">
        <v>1.86410320767133</v>
      </c>
      <c r="J104" s="1">
        <v>1</v>
      </c>
    </row>
    <row r="105" spans="1:10">
      <c r="A105">
        <v>7</v>
      </c>
      <c r="B105" s="1">
        <v>340.859117001637</v>
      </c>
      <c r="C105" s="1">
        <v>0.590532281544773</v>
      </c>
      <c r="D105" s="1">
        <v>7.7417087999999996</v>
      </c>
      <c r="E105" s="1">
        <v>1.1991005094405001</v>
      </c>
      <c r="F105" s="1">
        <v>0.20971519999999999</v>
      </c>
      <c r="G105" s="1">
        <v>0.97779205260860402</v>
      </c>
      <c r="H105" s="1">
        <v>0.204542468377023</v>
      </c>
      <c r="I105" s="1">
        <v>1.8484462992992301</v>
      </c>
      <c r="J105" s="1">
        <v>1</v>
      </c>
    </row>
    <row r="106" spans="1:10">
      <c r="A106">
        <v>8</v>
      </c>
      <c r="B106" s="1">
        <v>358.94964282063802</v>
      </c>
      <c r="C106" s="1">
        <v>0.62803868701786103</v>
      </c>
      <c r="D106" s="1">
        <v>7.9933670399999999</v>
      </c>
      <c r="E106" s="1">
        <v>1.1573385420231701</v>
      </c>
      <c r="F106" s="1">
        <v>0.16777216</v>
      </c>
      <c r="G106" s="1">
        <v>0.97821632562768901</v>
      </c>
      <c r="H106" s="1">
        <v>0.20445375400136201</v>
      </c>
      <c r="I106" s="1">
        <v>1.83731704977307</v>
      </c>
      <c r="J106" s="1">
        <v>1</v>
      </c>
    </row>
    <row r="107" spans="1:10" ht="14.25">
      <c r="A107">
        <v>9</v>
      </c>
      <c r="B107" s="1">
        <v>373.42206347583902</v>
      </c>
      <c r="C107" s="1">
        <v>0.66544262705753199</v>
      </c>
      <c r="D107" s="1">
        <v>8.1946936319999999</v>
      </c>
      <c r="E107" s="1">
        <v>1.1245906997386299</v>
      </c>
      <c r="F107" s="1">
        <v>0.13421772800000001</v>
      </c>
      <c r="G107" s="1">
        <v>0.97852637894073302</v>
      </c>
      <c r="H107" s="9">
        <v>0.20438897131879299</v>
      </c>
      <c r="I107" s="9">
        <v>1.82917739075777</v>
      </c>
      <c r="J107" s="1">
        <v>1</v>
      </c>
    </row>
    <row r="108" spans="1:10">
      <c r="A108">
        <v>10</v>
      </c>
      <c r="B108" s="1">
        <v>385</v>
      </c>
      <c r="C108" s="1">
        <v>0.70154052419972701</v>
      </c>
      <c r="D108" s="1">
        <v>9</v>
      </c>
      <c r="E108" s="1">
        <v>1</v>
      </c>
      <c r="F108" s="1">
        <v>0</v>
      </c>
      <c r="G108" s="1">
        <v>0.97715736040609102</v>
      </c>
      <c r="H108" s="1">
        <v>0.20467532467532501</v>
      </c>
      <c r="I108" s="1">
        <v>2.0088768069262302</v>
      </c>
      <c r="J108" s="1">
        <v>1</v>
      </c>
    </row>
    <row r="110" spans="1:10">
      <c r="A110" t="s">
        <v>50</v>
      </c>
    </row>
    <row r="111" spans="1:10">
      <c r="A111">
        <v>1</v>
      </c>
      <c r="B111" s="1">
        <v>122.17457950683</v>
      </c>
      <c r="C111" s="1">
        <v>1</v>
      </c>
      <c r="D111" s="1">
        <v>4.92</v>
      </c>
      <c r="E111" s="1">
        <v>1.64723378941106</v>
      </c>
      <c r="F111" s="1">
        <v>0.68</v>
      </c>
      <c r="G111" s="1">
        <v>0.96128867164051202</v>
      </c>
      <c r="H111" s="1">
        <v>0.208054048591548</v>
      </c>
      <c r="I111" s="1">
        <v>2.4233676336847099</v>
      </c>
      <c r="J111" s="1">
        <v>1</v>
      </c>
    </row>
    <row r="112" spans="1:10">
      <c r="A112">
        <v>2</v>
      </c>
      <c r="B112" s="1">
        <v>205.25329357147501</v>
      </c>
      <c r="C112" s="1">
        <v>0.67233560090702904</v>
      </c>
      <c r="D112" s="1">
        <v>5.7767999999999997</v>
      </c>
      <c r="E112" s="1">
        <v>1.5363980455150099</v>
      </c>
      <c r="F112" s="1">
        <v>0.53720000000000001</v>
      </c>
      <c r="G112" s="1">
        <v>0.97262570516728997</v>
      </c>
      <c r="H112" s="1">
        <v>0.205628947433176</v>
      </c>
      <c r="I112" s="1">
        <v>1.9505784860900099</v>
      </c>
      <c r="J112" s="1">
        <v>1</v>
      </c>
    </row>
    <row r="113" spans="1:10" ht="14.25">
      <c r="A113">
        <v>3</v>
      </c>
      <c r="B113" s="1">
        <v>270.88547768254398</v>
      </c>
      <c r="C113" s="1">
        <v>0.61579313213223597</v>
      </c>
      <c r="D113" s="1">
        <v>6.1313519999999997</v>
      </c>
      <c r="E113" s="1">
        <v>1.4778885746038499</v>
      </c>
      <c r="F113" s="1">
        <v>0.47810799999999998</v>
      </c>
      <c r="G113" s="1">
        <v>0.97786649999920106</v>
      </c>
      <c r="H113" s="1">
        <v>0.20452689605397401</v>
      </c>
      <c r="I113" s="9">
        <v>1.64413581652251</v>
      </c>
      <c r="J113" s="1">
        <v>1</v>
      </c>
    </row>
    <row r="114" spans="1:10" ht="14.25">
      <c r="A114">
        <v>4</v>
      </c>
      <c r="B114" s="1">
        <v>329.29812154139501</v>
      </c>
      <c r="C114" s="1">
        <v>0.619900057874745</v>
      </c>
      <c r="D114" s="1">
        <v>7.3648706400000004</v>
      </c>
      <c r="E114" s="1">
        <v>1.2631620394221801</v>
      </c>
      <c r="F114" s="1">
        <v>0.27252156</v>
      </c>
      <c r="G114" s="1">
        <v>0.97812390785135095</v>
      </c>
      <c r="H114" s="9">
        <v>0.204473071759733</v>
      </c>
      <c r="I114" s="1">
        <v>1.7832588819344899</v>
      </c>
      <c r="J114" s="1">
        <v>1</v>
      </c>
    </row>
    <row r="115" spans="1:10">
      <c r="A115">
        <v>5</v>
      </c>
      <c r="B115" s="1">
        <v>362.593328540941</v>
      </c>
      <c r="C115" s="1">
        <v>0.64546541386995804</v>
      </c>
      <c r="D115" s="1">
        <v>8.2478404944000001</v>
      </c>
      <c r="E115" s="1">
        <v>1.1160486421922799</v>
      </c>
      <c r="F115" s="1">
        <v>0.12535991760000001</v>
      </c>
      <c r="G115" s="1">
        <v>0.97775910232443997</v>
      </c>
      <c r="H115" s="1">
        <v>0.20454936141687399</v>
      </c>
      <c r="I115" s="1">
        <v>1.8976673446299599</v>
      </c>
      <c r="J115" s="1">
        <v>1</v>
      </c>
    </row>
    <row r="116" spans="1:10">
      <c r="A116">
        <v>6</v>
      </c>
      <c r="B116" s="1">
        <v>377.90912376073197</v>
      </c>
      <c r="C116" s="1">
        <v>0.672021076676521</v>
      </c>
      <c r="D116" s="1">
        <v>8.7292225779840003</v>
      </c>
      <c r="E116" s="1">
        <v>1.04071805315469</v>
      </c>
      <c r="F116" s="1">
        <v>4.5129570335999999E-2</v>
      </c>
      <c r="G116" s="1">
        <v>0.97742277076072404</v>
      </c>
      <c r="H116" s="1">
        <v>0.20461974693339799</v>
      </c>
      <c r="I116" s="1">
        <v>1.96553903497214</v>
      </c>
      <c r="J116" s="1">
        <v>1</v>
      </c>
    </row>
    <row r="117" spans="1:10">
      <c r="A117">
        <v>7</v>
      </c>
      <c r="B117" s="1">
        <v>383.42281003985602</v>
      </c>
      <c r="C117" s="1">
        <v>0.68842869063538903</v>
      </c>
      <c r="D117" s="1">
        <v>8.9323056444959992</v>
      </c>
      <c r="E117" s="1">
        <v>1.01006650750322</v>
      </c>
      <c r="F117" s="1">
        <v>1.1282392584E-2</v>
      </c>
      <c r="G117" s="1">
        <v>0.97723412977828505</v>
      </c>
      <c r="H117" s="1">
        <v>0.204659245830245</v>
      </c>
      <c r="I117" s="1">
        <v>1.9972245184125701</v>
      </c>
      <c r="J117" s="1">
        <v>1</v>
      </c>
    </row>
    <row r="118" spans="1:10">
      <c r="A118">
        <v>8</v>
      </c>
      <c r="B118" s="1">
        <v>384.80123160963802</v>
      </c>
      <c r="C118" s="1">
        <v>0.694551322638568</v>
      </c>
      <c r="D118" s="1">
        <v>8.9905227902294396</v>
      </c>
      <c r="E118" s="1">
        <v>1.00140477031502</v>
      </c>
      <c r="F118" s="1">
        <v>1.57953496176E-3</v>
      </c>
      <c r="G118" s="1">
        <v>0.97716934727612403</v>
      </c>
      <c r="H118" s="1">
        <v>0.204672813937015</v>
      </c>
      <c r="I118" s="1">
        <v>2.0071417488970802</v>
      </c>
      <c r="J118" s="1">
        <v>1</v>
      </c>
    </row>
    <row r="119" spans="1:10">
      <c r="A119">
        <v>9</v>
      </c>
      <c r="B119" s="1">
        <v>384.99421062940701</v>
      </c>
      <c r="C119" s="1">
        <v>0.69571617701143096</v>
      </c>
      <c r="D119" s="1">
        <v>8.9997156837068903</v>
      </c>
      <c r="E119" s="1">
        <v>1.0000421215976301</v>
      </c>
      <c r="F119" s="1">
        <v>4.7386048852800098E-5</v>
      </c>
      <c r="G119" s="1">
        <v>0.97715772989719996</v>
      </c>
      <c r="H119" s="1">
        <v>0.204675247281768</v>
      </c>
      <c r="I119" s="1">
        <v>2.0088239176664699</v>
      </c>
      <c r="J119" s="1">
        <v>1</v>
      </c>
    </row>
    <row r="120" spans="1:10">
      <c r="A120">
        <v>10</v>
      </c>
      <c r="B120" s="1">
        <v>385</v>
      </c>
      <c r="C120" s="1">
        <v>0.69576061719073201</v>
      </c>
      <c r="D120" s="1">
        <v>9</v>
      </c>
      <c r="E120" s="1">
        <v>1</v>
      </c>
      <c r="F120" s="1">
        <v>0</v>
      </c>
      <c r="G120" s="1">
        <v>0.97715736040609102</v>
      </c>
      <c r="H120" s="1">
        <v>0.20467532467532501</v>
      </c>
      <c r="I120" s="1">
        <v>2.0088768069262302</v>
      </c>
      <c r="J120" s="1">
        <v>1</v>
      </c>
    </row>
    <row r="122" spans="1:10">
      <c r="A122" t="s">
        <v>51</v>
      </c>
    </row>
    <row r="123" spans="1:10">
      <c r="A123">
        <v>1</v>
      </c>
      <c r="B123" s="1">
        <v>100.053934556176</v>
      </c>
      <c r="C123" s="1">
        <v>1</v>
      </c>
      <c r="D123" s="1">
        <v>4.2</v>
      </c>
      <c r="E123" s="1">
        <v>1.6530612244898</v>
      </c>
      <c r="F123" s="1">
        <v>0.8</v>
      </c>
      <c r="G123" s="1">
        <v>0.95971375068116105</v>
      </c>
      <c r="H123" s="1">
        <v>0.208395471939471</v>
      </c>
      <c r="I123" s="1">
        <v>2.1540963285024399</v>
      </c>
      <c r="J123" s="1">
        <v>1</v>
      </c>
    </row>
    <row r="124" spans="1:10">
      <c r="A124">
        <v>2</v>
      </c>
      <c r="B124" s="1">
        <v>180.09708220111699</v>
      </c>
      <c r="C124" s="1">
        <v>0.60493827160493796</v>
      </c>
      <c r="D124" s="1">
        <v>5.3040000000000003</v>
      </c>
      <c r="E124" s="1">
        <v>1.60539300997113</v>
      </c>
      <c r="F124" s="1">
        <v>0.61599999999999999</v>
      </c>
      <c r="G124" s="1">
        <v>0.971391752750146</v>
      </c>
      <c r="H124" s="1">
        <v>0.20589015650356501</v>
      </c>
      <c r="I124" s="1">
        <v>1.9201379264965699</v>
      </c>
      <c r="J124" s="1">
        <v>1</v>
      </c>
    </row>
    <row r="125" spans="1:10" ht="14.25">
      <c r="A125">
        <v>3</v>
      </c>
      <c r="B125" s="1">
        <v>241.73030588772099</v>
      </c>
      <c r="C125" s="1">
        <v>0.52405596245778696</v>
      </c>
      <c r="D125" s="1">
        <v>6.2279999999999998</v>
      </c>
      <c r="E125" s="1">
        <v>1.46138082350452</v>
      </c>
      <c r="F125" s="1">
        <v>0.46200000000000002</v>
      </c>
      <c r="G125" s="1">
        <v>0.97488287404730001</v>
      </c>
      <c r="H125" s="1">
        <v>0.20515284997231001</v>
      </c>
      <c r="I125" s="9">
        <v>1.8768078249653199</v>
      </c>
      <c r="J125" s="1">
        <v>1</v>
      </c>
    </row>
    <row r="126" spans="1:10">
      <c r="A126">
        <v>4</v>
      </c>
      <c r="B126" s="1">
        <v>287.95522365267499</v>
      </c>
      <c r="C126" s="1">
        <v>0.52024343211857105</v>
      </c>
      <c r="D126" s="1">
        <v>6.9764400000000002</v>
      </c>
      <c r="E126" s="1">
        <v>1.3306532445324499</v>
      </c>
      <c r="F126" s="1">
        <v>0.33726</v>
      </c>
      <c r="G126" s="1">
        <v>0.97634557133134503</v>
      </c>
      <c r="H126" s="1">
        <v>0.20484550334701701</v>
      </c>
      <c r="I126" s="1">
        <v>1.8775761293359501</v>
      </c>
      <c r="J126" s="1">
        <v>1</v>
      </c>
    </row>
    <row r="127" spans="1:10">
      <c r="A127">
        <v>5</v>
      </c>
      <c r="B127" s="1">
        <v>321.69941362109</v>
      </c>
      <c r="C127" s="1">
        <v>0.54427928663465797</v>
      </c>
      <c r="D127" s="1">
        <v>7.5632723999999998</v>
      </c>
      <c r="E127" s="1">
        <v>1.2292246615543001</v>
      </c>
      <c r="F127" s="1">
        <v>0.23945459999999999</v>
      </c>
      <c r="G127" s="1">
        <v>0.97702967046950595</v>
      </c>
      <c r="H127" s="1">
        <v>0.204702074097597</v>
      </c>
      <c r="I127" s="1">
        <v>1.8919452470557401</v>
      </c>
      <c r="J127" s="1">
        <v>1</v>
      </c>
    </row>
    <row r="128" spans="1:10">
      <c r="A128">
        <v>6</v>
      </c>
      <c r="B128" s="1">
        <v>345.65778849866598</v>
      </c>
      <c r="C128" s="1">
        <v>0.57838052762491199</v>
      </c>
      <c r="D128" s="1">
        <v>8.0086579560000004</v>
      </c>
      <c r="E128" s="1">
        <v>1.1548301035923401</v>
      </c>
      <c r="F128" s="1">
        <v>0.16522367399999999</v>
      </c>
      <c r="G128" s="1">
        <v>0.97735533569473998</v>
      </c>
      <c r="H128" s="1">
        <v>0.204633865182547</v>
      </c>
      <c r="I128" s="1">
        <v>1.9096824602361</v>
      </c>
      <c r="J128" s="1">
        <v>1</v>
      </c>
    </row>
    <row r="129" spans="1:10">
      <c r="A129">
        <v>7</v>
      </c>
      <c r="B129" s="1">
        <v>362.18906716419298</v>
      </c>
      <c r="C129" s="1">
        <v>0.61410732031550397</v>
      </c>
      <c r="D129" s="1">
        <v>8.3358008305200002</v>
      </c>
      <c r="E129" s="1">
        <v>1.1020077751489901</v>
      </c>
      <c r="F129" s="1">
        <v>0.11069986158</v>
      </c>
      <c r="G129" s="1">
        <v>0.977502722352663</v>
      </c>
      <c r="H129" s="1">
        <v>0.20460301074010101</v>
      </c>
      <c r="I129" s="1">
        <v>1.9266356652577299</v>
      </c>
      <c r="J129" s="1">
        <v>1</v>
      </c>
    </row>
    <row r="130" spans="1:10">
      <c r="A130">
        <v>8</v>
      </c>
      <c r="B130" s="1">
        <v>373.265023870096</v>
      </c>
      <c r="C130" s="1">
        <v>0.64699977878564496</v>
      </c>
      <c r="D130" s="1">
        <v>8.5682705398380001</v>
      </c>
      <c r="E130" s="1">
        <v>1.0654901019968901</v>
      </c>
      <c r="F130" s="1">
        <v>7.1954910026999996E-2</v>
      </c>
      <c r="G130" s="1">
        <v>0.97756017962477804</v>
      </c>
      <c r="H130" s="1">
        <v>0.20459098495272901</v>
      </c>
      <c r="I130" s="1">
        <v>1.9411056419436199</v>
      </c>
      <c r="J130" s="1">
        <v>1</v>
      </c>
    </row>
    <row r="131" spans="1:10" ht="14.25">
      <c r="A131">
        <v>9</v>
      </c>
      <c r="B131" s="1">
        <v>380.46439572893303</v>
      </c>
      <c r="C131" s="1">
        <v>0.67483070679397295</v>
      </c>
      <c r="D131" s="1">
        <v>8.7280104400979397</v>
      </c>
      <c r="E131" s="1">
        <v>1.0409030333903799</v>
      </c>
      <c r="F131" s="1">
        <v>4.5331593317009998E-2</v>
      </c>
      <c r="G131" s="1">
        <v>0.97757404743321896</v>
      </c>
      <c r="H131" s="9">
        <v>0.204588082636945</v>
      </c>
      <c r="I131" s="1">
        <v>1.95257711657122</v>
      </c>
      <c r="J131" s="1">
        <v>1</v>
      </c>
    </row>
    <row r="132" spans="1:10">
      <c r="A132">
        <v>10</v>
      </c>
      <c r="B132" s="1">
        <v>385</v>
      </c>
      <c r="C132" s="1">
        <v>0.696833410904934</v>
      </c>
      <c r="D132" s="1">
        <v>9</v>
      </c>
      <c r="E132" s="1">
        <v>1</v>
      </c>
      <c r="F132" s="1">
        <v>0</v>
      </c>
      <c r="G132" s="1">
        <v>0.97715736040609102</v>
      </c>
      <c r="H132" s="1">
        <v>0.20467532467532501</v>
      </c>
      <c r="I132" s="1">
        <v>2.0088768069262302</v>
      </c>
      <c r="J132" s="1">
        <v>1</v>
      </c>
    </row>
    <row r="134" spans="1:10">
      <c r="A134" t="s">
        <v>95</v>
      </c>
    </row>
    <row r="135" spans="1:10">
      <c r="A135">
        <v>1</v>
      </c>
      <c r="B135" s="1">
        <v>66.672298174884205</v>
      </c>
      <c r="C135" s="1">
        <v>1</v>
      </c>
      <c r="D135" s="1">
        <v>3.9666000000000001</v>
      </c>
      <c r="E135" s="1">
        <v>1.6184454748656301</v>
      </c>
      <c r="F135" s="1">
        <v>0.83889999999999998</v>
      </c>
      <c r="G135" s="1">
        <v>0.94384680250561503</v>
      </c>
      <c r="H135" s="1">
        <v>0.21189879487758301</v>
      </c>
      <c r="I135" s="1">
        <v>2.7523771684602099</v>
      </c>
      <c r="J135" s="1">
        <v>1</v>
      </c>
    </row>
    <row r="136" spans="1:10">
      <c r="A136">
        <v>2</v>
      </c>
      <c r="B136" s="1">
        <v>122.603689113795</v>
      </c>
      <c r="C136" s="1">
        <v>0.58376925259147405</v>
      </c>
      <c r="D136" s="1">
        <v>4.6154052600000002</v>
      </c>
      <c r="E136" s="1">
        <v>1.6649994184618799</v>
      </c>
      <c r="F136" s="1">
        <v>0.73076578999999997</v>
      </c>
      <c r="G136" s="1">
        <v>0.96372081343041904</v>
      </c>
      <c r="H136" s="1">
        <v>0.20752898268129</v>
      </c>
      <c r="I136" s="1">
        <v>2.15023409101962</v>
      </c>
      <c r="J136" s="1">
        <v>1</v>
      </c>
    </row>
    <row r="137" spans="1:10">
      <c r="A137">
        <v>3</v>
      </c>
      <c r="B137" s="1">
        <v>171.325523760679</v>
      </c>
      <c r="C137" s="1">
        <v>0.47507585560147603</v>
      </c>
      <c r="D137" s="1">
        <v>5.0393955713579999</v>
      </c>
      <c r="E137" s="1">
        <v>1.6361155854223699</v>
      </c>
      <c r="F137" s="1">
        <v>0.66010073810699998</v>
      </c>
      <c r="G137" s="1">
        <v>0.97142631544615499</v>
      </c>
      <c r="H137" s="1">
        <v>0.20588283107004801</v>
      </c>
      <c r="I137" s="1">
        <v>1.8436947250975599</v>
      </c>
      <c r="J137" s="1">
        <v>1</v>
      </c>
    </row>
    <row r="138" spans="1:10">
      <c r="A138">
        <v>4</v>
      </c>
      <c r="B138" s="1">
        <v>215.33595699721101</v>
      </c>
      <c r="C138" s="1">
        <v>0.43998048345771201</v>
      </c>
      <c r="D138" s="1">
        <v>5.2944584965625401</v>
      </c>
      <c r="E138" s="1">
        <v>1.60662288127477</v>
      </c>
      <c r="F138" s="1">
        <v>0.61759025057290895</v>
      </c>
      <c r="G138" s="1">
        <v>0.97600304343934896</v>
      </c>
      <c r="H138" s="1">
        <v>0.20491739379748</v>
      </c>
      <c r="I138" s="1">
        <v>1.6161329805520099</v>
      </c>
      <c r="J138" s="1">
        <v>1</v>
      </c>
    </row>
    <row r="139" spans="1:10" ht="14.25">
      <c r="A139">
        <v>5</v>
      </c>
      <c r="B139" s="1">
        <v>256.51211833330899</v>
      </c>
      <c r="C139" s="1">
        <v>0.432014751995413</v>
      </c>
      <c r="D139" s="1">
        <v>5.4137769329732297</v>
      </c>
      <c r="E139" s="1">
        <v>1.5906955694023699</v>
      </c>
      <c r="F139" s="1">
        <v>0.59770384450446201</v>
      </c>
      <c r="G139" s="1">
        <v>0.97933088315888195</v>
      </c>
      <c r="H139" s="1">
        <v>0.204221069139462</v>
      </c>
      <c r="I139" s="11">
        <v>1.4195088827256901</v>
      </c>
      <c r="J139" s="1">
        <v>1</v>
      </c>
    </row>
    <row r="140" spans="1:10">
      <c r="A140">
        <v>6</v>
      </c>
      <c r="B140" s="1">
        <v>296.36240727438502</v>
      </c>
      <c r="C140" s="1">
        <v>0.43580016064695998</v>
      </c>
      <c r="D140" s="1">
        <v>6.1069938518295102</v>
      </c>
      <c r="E140" s="1">
        <v>1.48201969167851</v>
      </c>
      <c r="F140" s="1">
        <v>0.48216769136174897</v>
      </c>
      <c r="G140" s="1">
        <v>0.97980954824160504</v>
      </c>
      <c r="H140" s="1">
        <v>0.20412130128648601</v>
      </c>
      <c r="I140" s="1">
        <v>1.4993064645060401</v>
      </c>
      <c r="J140" s="1">
        <v>1</v>
      </c>
    </row>
    <row r="141" spans="1:10">
      <c r="A141">
        <v>7</v>
      </c>
      <c r="B141" s="1">
        <v>328.50963536315101</v>
      </c>
      <c r="C141" s="1">
        <v>0.44658975925581101</v>
      </c>
      <c r="D141" s="1">
        <v>6.7596560388567699</v>
      </c>
      <c r="E141" s="1">
        <v>1.3686749376521401</v>
      </c>
      <c r="F141" s="1">
        <v>0.37339066019053901</v>
      </c>
      <c r="G141" s="1">
        <v>0.97983812949110405</v>
      </c>
      <c r="H141" s="1">
        <v>0.20411534719910701</v>
      </c>
      <c r="I141" s="1">
        <v>1.58155836555755</v>
      </c>
      <c r="J141" s="1">
        <v>1</v>
      </c>
    </row>
    <row r="142" spans="1:10">
      <c r="A142">
        <v>8</v>
      </c>
      <c r="B142" s="1">
        <v>353.40444879509198</v>
      </c>
      <c r="C142" s="1">
        <v>0.462597033602065</v>
      </c>
      <c r="D142" s="1">
        <v>7.3372167120395</v>
      </c>
      <c r="E142" s="1">
        <v>1.2679255160789</v>
      </c>
      <c r="F142" s="1">
        <v>0.27713054799341802</v>
      </c>
      <c r="G142" s="1">
        <v>0.97966074503280698</v>
      </c>
      <c r="H142" s="1">
        <v>0.20415230579980301</v>
      </c>
      <c r="I142" s="1">
        <v>1.65783339961702</v>
      </c>
      <c r="J142" s="1">
        <v>1</v>
      </c>
    </row>
    <row r="143" spans="1:10">
      <c r="A143">
        <v>9</v>
      </c>
      <c r="B143" s="1">
        <v>371.88137932427799</v>
      </c>
      <c r="C143" s="1">
        <v>0.481208197353512</v>
      </c>
      <c r="D143" s="1">
        <v>7.8194238655480399</v>
      </c>
      <c r="E143" s="1">
        <v>1.18610995679861</v>
      </c>
      <c r="F143" s="1">
        <v>0.19676268907532701</v>
      </c>
      <c r="G143" s="1">
        <v>0.97940635416133504</v>
      </c>
      <c r="H143" s="1">
        <v>0.20420533229158</v>
      </c>
      <c r="I143" s="1">
        <v>1.72390337142644</v>
      </c>
      <c r="J143" s="1">
        <v>1</v>
      </c>
    </row>
    <row r="144" spans="1:10">
      <c r="A144">
        <v>10</v>
      </c>
      <c r="B144" s="1">
        <v>385</v>
      </c>
      <c r="C144" s="1">
        <v>0.50000192669731602</v>
      </c>
      <c r="D144" s="1">
        <v>9</v>
      </c>
      <c r="E144" s="1">
        <v>1</v>
      </c>
      <c r="F144" s="1">
        <v>0</v>
      </c>
      <c r="G144" s="1">
        <v>0.97715736040609102</v>
      </c>
      <c r="H144" s="1">
        <v>0.20467532467532501</v>
      </c>
      <c r="I144" s="1">
        <v>2.0088768069262302</v>
      </c>
      <c r="J144" s="1">
        <v>1</v>
      </c>
    </row>
    <row r="146" spans="1:10">
      <c r="A146" t="s">
        <v>96</v>
      </c>
    </row>
    <row r="147" spans="1:10">
      <c r="A147">
        <v>1</v>
      </c>
      <c r="B147" s="1">
        <v>65.049527225846802</v>
      </c>
      <c r="C147" s="1">
        <v>1</v>
      </c>
      <c r="D147" s="1">
        <v>3.7440000000000002</v>
      </c>
      <c r="E147" s="1">
        <v>1.5579388560157801</v>
      </c>
      <c r="F147" s="1">
        <v>0.876</v>
      </c>
      <c r="G147" s="1">
        <v>0.94557627510930498</v>
      </c>
      <c r="H147" s="1">
        <v>0.211511228934843</v>
      </c>
      <c r="I147" s="1">
        <v>2.4642276888210501</v>
      </c>
      <c r="J147" s="1">
        <v>1</v>
      </c>
    </row>
    <row r="148" spans="1:10">
      <c r="A148">
        <v>2</v>
      </c>
      <c r="B148" s="1">
        <v>122.032913075689</v>
      </c>
      <c r="C148" s="1">
        <v>0.56391360286596304</v>
      </c>
      <c r="D148" s="1">
        <v>4.3957439999999997</v>
      </c>
      <c r="E148" s="1">
        <v>1.6651666155282301</v>
      </c>
      <c r="F148" s="1">
        <v>0.76737599999999995</v>
      </c>
      <c r="G148" s="1">
        <v>0.96523142694327302</v>
      </c>
      <c r="H148" s="1">
        <v>0.20720419416239599</v>
      </c>
      <c r="I148" s="1">
        <v>1.96582603110468</v>
      </c>
      <c r="J148" s="1">
        <v>1</v>
      </c>
    </row>
    <row r="149" spans="1:10">
      <c r="A149">
        <v>3</v>
      </c>
      <c r="B149" s="1">
        <v>171.95035908015001</v>
      </c>
      <c r="C149" s="1">
        <v>0.44663293088989597</v>
      </c>
      <c r="D149" s="1">
        <v>4.9666717440000001</v>
      </c>
      <c r="E149" s="1">
        <v>1.6431237194432</v>
      </c>
      <c r="F149" s="1">
        <v>0.67222137599999998</v>
      </c>
      <c r="G149" s="1">
        <v>0.97192654816292601</v>
      </c>
      <c r="H149" s="1">
        <v>0.20577686696389499</v>
      </c>
      <c r="I149" s="1">
        <v>1.79094485929655</v>
      </c>
      <c r="J149" s="1">
        <v>1</v>
      </c>
    </row>
    <row r="150" spans="1:10">
      <c r="A150">
        <v>4</v>
      </c>
      <c r="B150" s="1">
        <v>215.67804178005801</v>
      </c>
      <c r="C150" s="1">
        <v>0.40869326369231701</v>
      </c>
      <c r="D150" s="1">
        <v>5.4668044477439999</v>
      </c>
      <c r="E150" s="1">
        <v>1.58326419266387</v>
      </c>
      <c r="F150" s="1">
        <v>0.58886592537600002</v>
      </c>
      <c r="G150" s="1">
        <v>0.97527953040283499</v>
      </c>
      <c r="H150" s="1">
        <v>0.20506941216882801</v>
      </c>
      <c r="I150" s="1">
        <v>1.70238660391577</v>
      </c>
      <c r="J150" s="1">
        <v>1</v>
      </c>
    </row>
    <row r="151" spans="1:10" ht="14.25">
      <c r="A151">
        <v>5</v>
      </c>
      <c r="B151" s="1">
        <v>253.98349182517799</v>
      </c>
      <c r="C151" s="1">
        <v>0.40209376644825701</v>
      </c>
      <c r="D151" s="1">
        <v>5.9049206962237397</v>
      </c>
      <c r="E151" s="1">
        <v>1.51571280968733</v>
      </c>
      <c r="F151" s="1">
        <v>0.51584655062937601</v>
      </c>
      <c r="G151" s="1">
        <v>0.97727901510138504</v>
      </c>
      <c r="H151" s="1">
        <v>0.204649846061876</v>
      </c>
      <c r="I151" s="11">
        <v>1.64926658959145</v>
      </c>
      <c r="J151" s="1">
        <v>1</v>
      </c>
    </row>
    <row r="152" spans="1:10">
      <c r="A152">
        <v>6</v>
      </c>
      <c r="B152" s="1">
        <v>287.53906606470298</v>
      </c>
      <c r="C152" s="1">
        <v>0.41075021803490003</v>
      </c>
      <c r="D152" s="1">
        <v>6.2887105298919996</v>
      </c>
      <c r="E152" s="1">
        <v>1.450929162367</v>
      </c>
      <c r="F152" s="1">
        <v>0.45188157835133302</v>
      </c>
      <c r="G152" s="1">
        <v>0.97859729055306899</v>
      </c>
      <c r="H152" s="1">
        <v>0.204374160781671</v>
      </c>
      <c r="I152" s="1">
        <v>1.6141174511218099</v>
      </c>
      <c r="J152" s="1">
        <v>1</v>
      </c>
    </row>
    <row r="153" spans="1:10">
      <c r="A153">
        <v>7</v>
      </c>
      <c r="B153" s="1">
        <v>316.93374909852599</v>
      </c>
      <c r="C153" s="1">
        <v>0.42770372361158998</v>
      </c>
      <c r="D153" s="1">
        <v>6.6249104241853898</v>
      </c>
      <c r="E153" s="1">
        <v>1.3923261417264601</v>
      </c>
      <c r="F153" s="1">
        <v>0.395848262635768</v>
      </c>
      <c r="G153" s="1">
        <v>0.97952485514077103</v>
      </c>
      <c r="H153" s="1">
        <v>0.204180627934405</v>
      </c>
      <c r="I153" s="1">
        <v>1.5893254740857601</v>
      </c>
      <c r="J153" s="1">
        <v>1</v>
      </c>
    </row>
    <row r="154" spans="1:10">
      <c r="A154">
        <v>8</v>
      </c>
      <c r="B154" s="1">
        <v>342.68349143615598</v>
      </c>
      <c r="C154" s="1">
        <v>0.449423757131173</v>
      </c>
      <c r="D154" s="1">
        <v>6.9194215315863996</v>
      </c>
      <c r="E154" s="1">
        <v>1.34064066521305</v>
      </c>
      <c r="F154" s="1">
        <v>0.34676307806893297</v>
      </c>
      <c r="G154" s="1">
        <v>0.98020776922924302</v>
      </c>
      <c r="H154" s="1">
        <v>0.204038374596096</v>
      </c>
      <c r="I154" s="1">
        <v>1.57104066126233</v>
      </c>
      <c r="J154" s="1">
        <v>1</v>
      </c>
    </row>
    <row r="155" spans="1:10">
      <c r="A155">
        <v>9</v>
      </c>
      <c r="B155" s="1">
        <v>365.24026572391898</v>
      </c>
      <c r="C155" s="1">
        <v>0.47390977611458301</v>
      </c>
      <c r="D155" s="1">
        <v>7.17741326166969</v>
      </c>
      <c r="E155" s="1">
        <v>1.2955899997171501</v>
      </c>
      <c r="F155" s="1">
        <v>0.30376445638838501</v>
      </c>
      <c r="G155" s="1">
        <v>0.98072751733693198</v>
      </c>
      <c r="H155" s="1">
        <v>0.20393024205447</v>
      </c>
      <c r="I155" s="1">
        <v>1.55710645794473</v>
      </c>
      <c r="J155" s="1">
        <v>1</v>
      </c>
    </row>
    <row r="156" spans="1:10">
      <c r="A156">
        <v>10</v>
      </c>
      <c r="B156" s="1">
        <v>385</v>
      </c>
      <c r="C156" s="1">
        <v>0.49993224734720598</v>
      </c>
      <c r="D156" s="1">
        <v>9</v>
      </c>
      <c r="E156" s="1">
        <v>1</v>
      </c>
      <c r="F156" s="1">
        <v>0</v>
      </c>
      <c r="G156" s="1">
        <v>0.97715736040609102</v>
      </c>
      <c r="H156" s="1">
        <v>0.20467532467532501</v>
      </c>
      <c r="I156" s="1">
        <v>2.0088768069262302</v>
      </c>
      <c r="J156" s="1">
        <v>1</v>
      </c>
    </row>
    <row r="158" spans="1:10">
      <c r="A158" t="s">
        <v>97</v>
      </c>
    </row>
    <row r="159" spans="1:10">
      <c r="A159">
        <v>1</v>
      </c>
      <c r="B159" s="1">
        <v>79.401601651687102</v>
      </c>
      <c r="C159" s="1">
        <v>1</v>
      </c>
      <c r="D159" s="1">
        <v>3.9695999999999998</v>
      </c>
      <c r="E159" s="1">
        <v>1.6190584110338899</v>
      </c>
      <c r="F159" s="1">
        <v>0.83840000000000003</v>
      </c>
      <c r="G159" s="1">
        <v>0.95238643654694599</v>
      </c>
      <c r="H159" s="1">
        <v>0.209998790748362</v>
      </c>
      <c r="I159" s="1">
        <v>2.3572509698900102</v>
      </c>
      <c r="J159" s="1">
        <v>1</v>
      </c>
    </row>
    <row r="160" spans="1:10">
      <c r="A160">
        <v>2</v>
      </c>
      <c r="B160" s="1">
        <v>145.97190447646199</v>
      </c>
      <c r="C160" s="1">
        <v>0.58403909707688395</v>
      </c>
      <c r="D160" s="1">
        <v>4.5113740800000004</v>
      </c>
      <c r="E160" s="1">
        <v>1.66664971612389</v>
      </c>
      <c r="F160" s="1">
        <v>0.74810432000000004</v>
      </c>
      <c r="G160" s="1">
        <v>0.97002076162032003</v>
      </c>
      <c r="H160" s="1">
        <v>0.20618115396408701</v>
      </c>
      <c r="I160" s="1">
        <v>1.7492280830925799</v>
      </c>
      <c r="J160" s="1">
        <v>1</v>
      </c>
    </row>
    <row r="161" spans="1:10">
      <c r="A161">
        <v>3</v>
      </c>
      <c r="B161" s="1">
        <v>205.37258568700801</v>
      </c>
      <c r="C161" s="1">
        <v>0.471183730405278</v>
      </c>
      <c r="D161" s="1">
        <v>4.7533110170880004</v>
      </c>
      <c r="E161" s="1">
        <v>1.6590933794810301</v>
      </c>
      <c r="F161" s="1">
        <v>0.70778149715200001</v>
      </c>
      <c r="G161" s="1">
        <v>0.97737874725749896</v>
      </c>
      <c r="H161" s="1">
        <v>0.20462896350181001</v>
      </c>
      <c r="I161" s="1">
        <v>1.3972668905191701</v>
      </c>
      <c r="J161" s="1">
        <v>1</v>
      </c>
    </row>
    <row r="162" spans="1:10">
      <c r="A162">
        <v>4</v>
      </c>
      <c r="B162" s="1">
        <v>261.57157018030603</v>
      </c>
      <c r="C162" s="1">
        <v>0.428678776655806</v>
      </c>
      <c r="D162" s="1">
        <v>5.6680478240072398</v>
      </c>
      <c r="E162" s="1">
        <v>1.5534206409343101</v>
      </c>
      <c r="F162" s="1">
        <v>0.55532536266545895</v>
      </c>
      <c r="G162" s="1">
        <v>0.97879039093703601</v>
      </c>
      <c r="H162" s="1">
        <v>0.20433384088347201</v>
      </c>
      <c r="I162" s="1">
        <v>1.50227083434053</v>
      </c>
      <c r="J162" s="1">
        <v>1</v>
      </c>
    </row>
    <row r="163" spans="1:10" ht="14.25">
      <c r="A163">
        <v>5</v>
      </c>
      <c r="B163" s="1">
        <v>305.66529341374701</v>
      </c>
      <c r="C163" s="1">
        <v>0.42094690530480799</v>
      </c>
      <c r="D163" s="1">
        <v>6.5653425450020899</v>
      </c>
      <c r="E163" s="1">
        <v>1.40276742965042</v>
      </c>
      <c r="F163" s="1">
        <v>0.405776242499651</v>
      </c>
      <c r="G163" s="1">
        <v>0.97897277912898495</v>
      </c>
      <c r="H163" s="1">
        <v>0.20429577232775001</v>
      </c>
      <c r="I163" s="11">
        <v>1.6236470343284499</v>
      </c>
      <c r="J163" s="1">
        <v>1</v>
      </c>
    </row>
    <row r="164" spans="1:10">
      <c r="A164">
        <v>6</v>
      </c>
      <c r="B164" s="1">
        <v>337.88457698042299</v>
      </c>
      <c r="C164" s="1">
        <v>0.43177519543903797</v>
      </c>
      <c r="D164" s="1">
        <v>7.3519803687119198</v>
      </c>
      <c r="E164" s="1">
        <v>1.26538148905439</v>
      </c>
      <c r="F164" s="1">
        <v>0.27466993854801403</v>
      </c>
      <c r="G164" s="1">
        <v>0.97870451372484002</v>
      </c>
      <c r="H164" s="1">
        <v>0.204351770320158</v>
      </c>
      <c r="I164" s="1">
        <v>1.73562078852877</v>
      </c>
      <c r="J164" s="1">
        <v>1</v>
      </c>
    </row>
    <row r="165" spans="1:10">
      <c r="A165">
        <v>7</v>
      </c>
      <c r="B165" s="1">
        <v>359.69381002670599</v>
      </c>
      <c r="C165" s="1">
        <v>0.45079755783603798</v>
      </c>
      <c r="D165" s="1">
        <v>7.9732837697075203</v>
      </c>
      <c r="E165" s="1">
        <v>1.16063834512556</v>
      </c>
      <c r="F165" s="1">
        <v>0.171119371715413</v>
      </c>
      <c r="G165" s="1">
        <v>0.978313849935881</v>
      </c>
      <c r="H165" s="1">
        <v>0.20443337280066901</v>
      </c>
      <c r="I165" s="1">
        <v>1.8274687749299099</v>
      </c>
      <c r="J165" s="1">
        <v>1</v>
      </c>
    </row>
    <row r="166" spans="1:10">
      <c r="A166">
        <v>8</v>
      </c>
      <c r="B166" s="1">
        <v>373.28096221454001</v>
      </c>
      <c r="C166" s="1">
        <v>0.47098517410692498</v>
      </c>
      <c r="D166" s="1">
        <v>8.4155931217175208</v>
      </c>
      <c r="E166" s="1">
        <v>1.0893761993023401</v>
      </c>
      <c r="F166" s="1">
        <v>9.7401146380412904E-2</v>
      </c>
      <c r="G166" s="1">
        <v>0.97795213762329203</v>
      </c>
      <c r="H166" s="1">
        <v>0.204508985977635</v>
      </c>
      <c r="I166" s="1">
        <v>1.89563826724732</v>
      </c>
      <c r="J166" s="1">
        <v>1</v>
      </c>
    </row>
    <row r="167" spans="1:10">
      <c r="A167">
        <v>9</v>
      </c>
      <c r="B167" s="1">
        <v>381.01476923985501</v>
      </c>
      <c r="C167" s="1">
        <v>0.48801510708745099</v>
      </c>
      <c r="D167" s="1">
        <v>8.6988551356210397</v>
      </c>
      <c r="E167" s="1">
        <v>1.0453595646185301</v>
      </c>
      <c r="F167" s="1">
        <v>5.0190810729826799E-2</v>
      </c>
      <c r="G167" s="1">
        <v>0.97767885290240697</v>
      </c>
      <c r="H167" s="1">
        <v>0.20456615115103099</v>
      </c>
      <c r="I167" s="1">
        <v>1.9413976511490501</v>
      </c>
      <c r="J167" s="1">
        <v>1</v>
      </c>
    </row>
    <row r="168" spans="1:10">
      <c r="A168">
        <v>10</v>
      </c>
      <c r="B168" s="1">
        <v>385</v>
      </c>
      <c r="C168" s="1">
        <v>0.50006531794155495</v>
      </c>
      <c r="D168" s="1">
        <v>9</v>
      </c>
      <c r="E168" s="1">
        <v>1</v>
      </c>
      <c r="F168" s="1">
        <v>0</v>
      </c>
      <c r="G168" s="1">
        <v>0.97715736040609102</v>
      </c>
      <c r="H168" s="1">
        <v>0.20467532467532501</v>
      </c>
      <c r="I168" s="1">
        <v>2.0088768069262302</v>
      </c>
      <c r="J168" s="1">
        <v>1</v>
      </c>
    </row>
    <row r="170" spans="1:10">
      <c r="A170" t="s">
        <v>70</v>
      </c>
    </row>
    <row r="171" spans="1:10">
      <c r="A171">
        <v>1</v>
      </c>
      <c r="I171" s="1">
        <f>AVERAGE(I135,I147,I159)</f>
        <v>2.5246186090570899</v>
      </c>
    </row>
    <row r="172" spans="1:10">
      <c r="A172">
        <v>2</v>
      </c>
      <c r="I172" s="1">
        <f t="shared" ref="I172:I180" si="4">AVERAGE(I136,I148,I160)</f>
        <v>1.9550960684056264</v>
      </c>
    </row>
    <row r="173" spans="1:10">
      <c r="A173">
        <v>3</v>
      </c>
      <c r="I173" s="1">
        <f t="shared" si="4"/>
        <v>1.6773021583044265</v>
      </c>
    </row>
    <row r="174" spans="1:10">
      <c r="A174">
        <v>4</v>
      </c>
      <c r="I174" s="1">
        <f t="shared" si="4"/>
        <v>1.6069301396027702</v>
      </c>
    </row>
    <row r="175" spans="1:10">
      <c r="A175">
        <v>5</v>
      </c>
      <c r="I175" s="12">
        <f t="shared" si="4"/>
        <v>1.56414083554853</v>
      </c>
    </row>
    <row r="176" spans="1:10">
      <c r="A176">
        <v>6</v>
      </c>
      <c r="I176" s="1">
        <f t="shared" si="4"/>
        <v>1.6163482347188733</v>
      </c>
    </row>
    <row r="177" spans="1:9">
      <c r="A177">
        <v>7</v>
      </c>
      <c r="I177" s="1">
        <f t="shared" si="4"/>
        <v>1.6661175381910736</v>
      </c>
    </row>
    <row r="178" spans="1:9">
      <c r="A178">
        <v>8</v>
      </c>
      <c r="I178" s="1">
        <f t="shared" si="4"/>
        <v>1.7081707760422233</v>
      </c>
    </row>
    <row r="179" spans="1:9">
      <c r="A179">
        <v>9</v>
      </c>
      <c r="I179" s="1">
        <f t="shared" si="4"/>
        <v>1.7408024935067399</v>
      </c>
    </row>
    <row r="180" spans="1:9">
      <c r="A180">
        <v>10</v>
      </c>
      <c r="I180" s="1">
        <f t="shared" si="4"/>
        <v>2.0088768069262302</v>
      </c>
    </row>
  </sheetData>
  <phoneticPr fontId="1" type="noConversion"/>
  <conditionalFormatting sqref="H3:H1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3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9:H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:H9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9:H10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:H1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3:H1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5:H1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7:H1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H16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1:H18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2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3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:I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7:I9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9:I10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1:I1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:I1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5:I1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7:I1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9:I16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1:I1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950D-9EF2-4A1B-A237-8082C248E1BA}">
  <dimension ref="A1:K172"/>
  <sheetViews>
    <sheetView topLeftCell="A142" workbookViewId="0">
      <selection activeCell="E28" sqref="E28"/>
    </sheetView>
  </sheetViews>
  <sheetFormatPr defaultColWidth="8.87890625" defaultRowHeight="13.9"/>
  <cols>
    <col min="2" max="2" width="9.41015625" style="1" bestFit="1" customWidth="1"/>
    <col min="3" max="10" width="9" style="1" bestFit="1" customWidth="1"/>
    <col min="11" max="16384" width="8.87890625" style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12</v>
      </c>
    </row>
    <row r="2" spans="1:11">
      <c r="A2">
        <v>1</v>
      </c>
      <c r="B2" s="1">
        <v>150.13778365788701</v>
      </c>
      <c r="C2" s="1">
        <v>7.0011808850389406E-2</v>
      </c>
      <c r="D2" s="1">
        <v>2.0853987341121401</v>
      </c>
      <c r="E2" s="1">
        <v>7.63144285338005</v>
      </c>
      <c r="F2" s="1">
        <v>0.76828902954309597</v>
      </c>
      <c r="G2" s="1">
        <v>0.986300386699695</v>
      </c>
      <c r="H2" s="1">
        <v>0.20277797991059199</v>
      </c>
      <c r="I2" s="1">
        <v>1.21607405061541</v>
      </c>
      <c r="J2" s="1">
        <v>1</v>
      </c>
      <c r="K2" s="1">
        <f>SQRT(I2)</f>
        <v>1.1027574758828027</v>
      </c>
    </row>
    <row r="3" spans="1:11">
      <c r="A3">
        <v>2</v>
      </c>
      <c r="B3" s="1">
        <v>256.069577773866</v>
      </c>
      <c r="C3" s="1">
        <v>0.16246458393614299</v>
      </c>
      <c r="D3" s="1">
        <v>4.5286036774871699</v>
      </c>
      <c r="E3" s="1">
        <v>2.9747351020100399</v>
      </c>
      <c r="F3" s="1">
        <v>0.49682181361253702</v>
      </c>
      <c r="G3" s="1">
        <v>0.98262227444464101</v>
      </c>
      <c r="H3" s="1">
        <v>0.20353701030544599</v>
      </c>
      <c r="I3" s="1">
        <v>1.53681661888933</v>
      </c>
      <c r="J3" s="1">
        <v>1</v>
      </c>
      <c r="K3" s="1">
        <f t="shared" ref="K3:K16" si="0">SQRT(I3)</f>
        <v>1.2396840802758298</v>
      </c>
    </row>
    <row r="4" spans="1:11">
      <c r="A4">
        <v>3</v>
      </c>
      <c r="B4" s="1">
        <v>320.350193227754</v>
      </c>
      <c r="C4" s="1">
        <v>0.25901344611703803</v>
      </c>
      <c r="D4" s="1">
        <v>6.4682483867756604</v>
      </c>
      <c r="E4" s="1">
        <v>1.7828244871982699</v>
      </c>
      <c r="F4" s="1">
        <v>0.28130573480270499</v>
      </c>
      <c r="G4" s="1">
        <v>0.98020843513352096</v>
      </c>
      <c r="H4" s="1">
        <v>0.20403823598269399</v>
      </c>
      <c r="I4" s="1">
        <v>1.74598729439538</v>
      </c>
      <c r="J4" s="1">
        <v>1</v>
      </c>
      <c r="K4" s="1">
        <f t="shared" si="0"/>
        <v>1.3213581249590816</v>
      </c>
    </row>
    <row r="5" spans="1:11">
      <c r="A5">
        <v>4</v>
      </c>
      <c r="B5" s="1">
        <v>354.99698632769099</v>
      </c>
      <c r="C5" s="1">
        <v>0.34342583436037699</v>
      </c>
      <c r="D5" s="1">
        <v>7.7100940354504202</v>
      </c>
      <c r="E5" s="1">
        <v>1.33460187609093</v>
      </c>
      <c r="F5" s="1">
        <v>0.14332288494995399</v>
      </c>
      <c r="G5" s="1">
        <v>0.97874291831377802</v>
      </c>
      <c r="H5" s="1">
        <v>0.20434375182460501</v>
      </c>
      <c r="I5" s="1">
        <v>1.8724696347966601</v>
      </c>
      <c r="J5" s="1">
        <v>0.999999999999999</v>
      </c>
      <c r="K5" s="1">
        <f t="shared" si="0"/>
        <v>1.3683821230915947</v>
      </c>
    </row>
    <row r="6" spans="1:11">
      <c r="A6">
        <v>5</v>
      </c>
      <c r="B6" s="1">
        <v>371.96962972112601</v>
      </c>
      <c r="C6" s="1">
        <v>0.40651902929092198</v>
      </c>
      <c r="D6" s="1">
        <v>8.3968930600128306</v>
      </c>
      <c r="E6" s="1">
        <v>1.14365002285411</v>
      </c>
      <c r="F6" s="1">
        <v>6.7011882220796806E-2</v>
      </c>
      <c r="G6" s="1">
        <v>0.97792420584593798</v>
      </c>
      <c r="H6" s="1">
        <v>0.204514827227324</v>
      </c>
      <c r="I6" s="1">
        <v>1.94296081198766</v>
      </c>
      <c r="J6" s="1">
        <v>1</v>
      </c>
      <c r="K6" s="1">
        <f t="shared" si="0"/>
        <v>1.3939012920532285</v>
      </c>
    </row>
    <row r="7" spans="1:11">
      <c r="A7">
        <v>6</v>
      </c>
      <c r="B7" s="1">
        <v>379.65533171419702</v>
      </c>
      <c r="C7" s="1">
        <v>0.447462230095028</v>
      </c>
      <c r="D7" s="1">
        <v>8.7374054830294394</v>
      </c>
      <c r="E7" s="1">
        <v>1.0601081219088699</v>
      </c>
      <c r="F7" s="1">
        <v>2.91771685522847E-2</v>
      </c>
      <c r="G7" s="1">
        <v>0.97750368468246496</v>
      </c>
      <c r="H7" s="1">
        <v>0.20460280931316199</v>
      </c>
      <c r="I7" s="1">
        <v>1.9791208003202401</v>
      </c>
      <c r="J7" s="1">
        <v>0.999999999999999</v>
      </c>
      <c r="K7" s="1">
        <f t="shared" si="0"/>
        <v>1.4068122832560996</v>
      </c>
    </row>
    <row r="8" spans="1:11">
      <c r="A8">
        <v>7</v>
      </c>
      <c r="B8" s="1">
        <v>382.91389091130799</v>
      </c>
      <c r="C8" s="1">
        <v>0.47092220143277103</v>
      </c>
      <c r="D8" s="1">
        <v>8.8923311473549695</v>
      </c>
      <c r="E8" s="1">
        <v>1.02421611405622</v>
      </c>
      <c r="F8" s="1">
        <v>1.1963205849448001E-2</v>
      </c>
      <c r="G8" s="1">
        <v>0.97730426254939995</v>
      </c>
      <c r="H8" s="1">
        <v>0.20464455918597901</v>
      </c>
      <c r="I8" s="1">
        <v>1.99625768569562</v>
      </c>
      <c r="J8" s="1">
        <v>0.999999999999999</v>
      </c>
      <c r="K8" s="1">
        <f t="shared" si="0"/>
        <v>1.412889834946667</v>
      </c>
    </row>
    <row r="9" spans="1:11">
      <c r="A9">
        <v>8</v>
      </c>
      <c r="B9" s="1">
        <v>384.22031677556703</v>
      </c>
      <c r="C9" s="1">
        <v>0.48300744890057501</v>
      </c>
      <c r="D9" s="1">
        <v>8.9580623135698492</v>
      </c>
      <c r="E9" s="1">
        <v>1.00936311558508</v>
      </c>
      <c r="F9" s="1">
        <v>4.6597429366835204E-3</v>
      </c>
      <c r="G9" s="1">
        <v>0.97721628962832896</v>
      </c>
      <c r="H9" s="1">
        <v>0.20466298210815501</v>
      </c>
      <c r="I9" s="1">
        <v>2.00381516220334</v>
      </c>
      <c r="J9" s="1">
        <v>0.999999999999999</v>
      </c>
      <c r="K9" s="1">
        <f t="shared" si="0"/>
        <v>1.4155617832519145</v>
      </c>
    </row>
    <row r="10" spans="1:11">
      <c r="A10">
        <v>9</v>
      </c>
      <c r="B10" s="1">
        <v>384.71950795610798</v>
      </c>
      <c r="C10" s="1">
        <v>0.48870221792346902</v>
      </c>
      <c r="D10" s="1">
        <v>8.9843738257949202</v>
      </c>
      <c r="E10" s="1">
        <v>1.0034785227124501</v>
      </c>
      <c r="F10" s="1">
        <v>1.7362415783428601E-3</v>
      </c>
      <c r="G10" s="1">
        <v>0.97717986984245198</v>
      </c>
      <c r="H10" s="1">
        <v>0.204670609958682</v>
      </c>
      <c r="I10" s="1">
        <v>2.0069434635426502</v>
      </c>
      <c r="J10" s="1">
        <v>0.999999999999998</v>
      </c>
      <c r="K10" s="1">
        <f t="shared" si="0"/>
        <v>1.4166663204659911</v>
      </c>
    </row>
    <row r="11" spans="1:11">
      <c r="A11">
        <v>10</v>
      </c>
      <c r="B11" s="1">
        <v>384.90244852857199</v>
      </c>
      <c r="C11" s="1">
        <v>0.49119418490178302</v>
      </c>
      <c r="D11" s="1">
        <v>8.9943987869231403</v>
      </c>
      <c r="E11" s="1">
        <v>1.0012454891559901</v>
      </c>
      <c r="F11" s="1">
        <v>6.2235700854034902E-4</v>
      </c>
      <c r="G11" s="1">
        <v>0.977165598434661</v>
      </c>
      <c r="H11" s="1">
        <v>0.20467359915288</v>
      </c>
      <c r="I11" s="1">
        <v>2.0081692503442898</v>
      </c>
      <c r="J11" s="1">
        <v>1</v>
      </c>
      <c r="K11" s="1">
        <f t="shared" si="0"/>
        <v>1.4170988851679651</v>
      </c>
    </row>
    <row r="12" spans="1:11">
      <c r="A12">
        <v>11</v>
      </c>
      <c r="B12" s="1">
        <v>384.967080562256</v>
      </c>
      <c r="C12" s="1">
        <v>0.49221943062925499</v>
      </c>
      <c r="D12" s="1">
        <v>8.9980595539971304</v>
      </c>
      <c r="E12" s="1">
        <v>1.0004313032140399</v>
      </c>
      <c r="F12" s="1">
        <v>2.15605111430518E-4</v>
      </c>
      <c r="G12" s="1">
        <v>0.97716026460782301</v>
      </c>
      <c r="H12" s="1">
        <v>0.204674716363204</v>
      </c>
      <c r="I12" s="1">
        <v>2.0086273691452998</v>
      </c>
      <c r="J12" s="1">
        <v>0.999999999999996</v>
      </c>
      <c r="K12" s="1">
        <f t="shared" si="0"/>
        <v>1.4172605156234686</v>
      </c>
    </row>
    <row r="13" spans="1:11">
      <c r="A13">
        <v>12</v>
      </c>
      <c r="B13" s="1">
        <v>384.98918737032898</v>
      </c>
      <c r="C13" s="1">
        <v>0.49261992476994299</v>
      </c>
      <c r="D13" s="1">
        <v>8.9993478009466692</v>
      </c>
      <c r="E13" s="1">
        <v>1.0001449436265299</v>
      </c>
      <c r="F13" s="1">
        <v>7.2466561481457202E-5</v>
      </c>
      <c r="G13" s="1">
        <v>0.977158351074773</v>
      </c>
      <c r="H13" s="1">
        <v>0.20467511717013001</v>
      </c>
      <c r="I13" s="1">
        <v>2.0087917199643202</v>
      </c>
      <c r="J13" s="1">
        <v>0.999999999999998</v>
      </c>
      <c r="K13" s="1">
        <f t="shared" si="0"/>
        <v>1.4173184963036078</v>
      </c>
    </row>
    <row r="14" spans="1:11">
      <c r="A14">
        <v>13</v>
      </c>
      <c r="B14" s="1">
        <v>384.99653398600299</v>
      </c>
      <c r="C14" s="1">
        <v>0.49276961426003402</v>
      </c>
      <c r="D14" s="1">
        <v>8.9997866366490005</v>
      </c>
      <c r="E14" s="1">
        <v>1.00004741520207</v>
      </c>
      <c r="F14" s="1">
        <v>2.3707039000242101E-5</v>
      </c>
      <c r="G14" s="1">
        <v>0.97715768862402996</v>
      </c>
      <c r="H14" s="1">
        <v>0.204675255926837</v>
      </c>
      <c r="I14" s="1">
        <v>2.0088486168275699</v>
      </c>
      <c r="J14" s="1">
        <v>1</v>
      </c>
      <c r="K14" s="1">
        <f t="shared" si="0"/>
        <v>1.4173385681718993</v>
      </c>
    </row>
    <row r="15" spans="1:11">
      <c r="A15">
        <v>14</v>
      </c>
      <c r="B15" s="1">
        <v>384.99891320261099</v>
      </c>
      <c r="C15" s="1">
        <v>0.49282347183782799</v>
      </c>
      <c r="D15" s="1">
        <v>8.99993187454203</v>
      </c>
      <c r="E15" s="1">
        <v>1.0000151391052601</v>
      </c>
      <c r="F15" s="1">
        <v>7.5694953302464297E-6</v>
      </c>
      <c r="G15" s="1">
        <v>0.97715746635556799</v>
      </c>
      <c r="H15" s="1">
        <v>0.20467530248315599</v>
      </c>
      <c r="I15" s="1">
        <v>2.0088677071021102</v>
      </c>
      <c r="J15" s="1">
        <v>0.999999999999999</v>
      </c>
      <c r="K15" s="1">
        <f t="shared" si="0"/>
        <v>1.4173453027057699</v>
      </c>
    </row>
    <row r="16" spans="1:11">
      <c r="A16">
        <v>15</v>
      </c>
      <c r="B16" s="1">
        <v>384.99966599534503</v>
      </c>
      <c r="C16" s="1">
        <v>0.49284221578766302</v>
      </c>
      <c r="D16" s="1">
        <v>8.9999787202779409</v>
      </c>
      <c r="E16" s="1">
        <v>1.0000047288383</v>
      </c>
      <c r="F16" s="1">
        <v>2.3644135618165001E-6</v>
      </c>
      <c r="G16" s="1">
        <v>0.97715739381751499</v>
      </c>
      <c r="H16" s="1">
        <v>0.20467531767697</v>
      </c>
      <c r="I16" s="1">
        <v>2.00887393727491</v>
      </c>
      <c r="J16" s="1">
        <v>0.999999999999998</v>
      </c>
      <c r="K16" s="1">
        <f t="shared" si="0"/>
        <v>1.4173475005357401</v>
      </c>
    </row>
    <row r="18" spans="1:11">
      <c r="A18" t="s">
        <v>10</v>
      </c>
    </row>
    <row r="19" spans="1:11">
      <c r="A19">
        <v>1</v>
      </c>
      <c r="B19" s="1">
        <v>131.74521141715999</v>
      </c>
      <c r="C19" s="1">
        <v>0.169836926415872</v>
      </c>
      <c r="D19" s="1">
        <v>3.52231023101898</v>
      </c>
      <c r="E19" s="1">
        <v>4.1102824054179798</v>
      </c>
      <c r="F19" s="1">
        <v>0.60863219655344702</v>
      </c>
      <c r="G19" s="1">
        <v>0.97396041423616597</v>
      </c>
      <c r="H19" s="1">
        <v>0.20534715485007801</v>
      </c>
      <c r="I19" s="1">
        <v>2.2825373163373399</v>
      </c>
      <c r="J19" s="1">
        <v>1</v>
      </c>
      <c r="K19" s="1">
        <f>SQRT(I19)</f>
        <v>1.5108068428284736</v>
      </c>
    </row>
    <row r="20" spans="1:11">
      <c r="A20">
        <v>2</v>
      </c>
      <c r="B20" s="1">
        <v>214.314475232772</v>
      </c>
      <c r="C20" s="1">
        <v>0.326367676049716</v>
      </c>
      <c r="D20" s="1">
        <v>5.4455526965166303</v>
      </c>
      <c r="E20" s="1">
        <v>2.3054496032173399</v>
      </c>
      <c r="F20" s="1">
        <v>0.39493858927593001</v>
      </c>
      <c r="G20" s="1">
        <v>0.97522045866198703</v>
      </c>
      <c r="H20" s="1">
        <v>0.205081833777772</v>
      </c>
      <c r="I20" s="1">
        <v>2.1748964102181398</v>
      </c>
      <c r="J20" s="1">
        <v>1</v>
      </c>
      <c r="K20" s="1">
        <f t="shared" ref="K20:K33" si="1">SQRT(I20)</f>
        <v>1.4747529997318669</v>
      </c>
    </row>
    <row r="21" spans="1:11">
      <c r="A21">
        <v>3</v>
      </c>
      <c r="B21" s="1">
        <v>269.37389212491399</v>
      </c>
      <c r="C21" s="1">
        <v>0.46893951684194601</v>
      </c>
      <c r="D21" s="1">
        <v>6.56427515677687</v>
      </c>
      <c r="E21" s="1">
        <v>1.7421154004211801</v>
      </c>
      <c r="F21" s="1">
        <v>0.27063609369145902</v>
      </c>
      <c r="G21" s="1">
        <v>0.97621106488659204</v>
      </c>
      <c r="H21" s="1">
        <v>0.204873727817492</v>
      </c>
      <c r="I21" s="1">
        <v>2.09007195116203</v>
      </c>
      <c r="J21" s="1">
        <v>1</v>
      </c>
      <c r="K21" s="1">
        <f t="shared" si="1"/>
        <v>1.44570811409566</v>
      </c>
    </row>
    <row r="22" spans="1:11">
      <c r="A22">
        <v>4</v>
      </c>
      <c r="B22" s="1">
        <v>307.65233719403602</v>
      </c>
      <c r="C22" s="1">
        <v>0.59775726439530597</v>
      </c>
      <c r="D22" s="1">
        <v>7.2892592800961298</v>
      </c>
      <c r="E22" s="1">
        <v>1.46938671109565</v>
      </c>
      <c r="F22" s="1">
        <v>0.19008230221154099</v>
      </c>
      <c r="G22" s="1">
        <v>0.97685520311797003</v>
      </c>
      <c r="H22" s="1">
        <v>0.204738634100152</v>
      </c>
      <c r="I22" s="1">
        <v>2.03482037333879</v>
      </c>
      <c r="J22" s="1">
        <v>1</v>
      </c>
      <c r="K22" s="1">
        <f t="shared" si="1"/>
        <v>1.4264713012671477</v>
      </c>
    </row>
    <row r="23" spans="1:11">
      <c r="A23">
        <v>5</v>
      </c>
      <c r="B23" s="1">
        <v>334.51106163662399</v>
      </c>
      <c r="C23" s="1">
        <v>0.71199495329057005</v>
      </c>
      <c r="D23" s="1">
        <v>7.8066368862183104</v>
      </c>
      <c r="E23" s="1">
        <v>1.3057304012406199</v>
      </c>
      <c r="F23" s="1">
        <v>0.13259590153129899</v>
      </c>
      <c r="G23" s="1">
        <v>0.97719476112422698</v>
      </c>
      <c r="H23" s="1">
        <v>0.20466749102288201</v>
      </c>
      <c r="I23" s="1">
        <v>2.0056643960032798</v>
      </c>
      <c r="J23" s="1">
        <v>1</v>
      </c>
      <c r="K23" s="1">
        <f t="shared" si="1"/>
        <v>1.4162148128032273</v>
      </c>
    </row>
    <row r="24" spans="1:11" ht="14.25" thickBot="1">
      <c r="A24">
        <v>6</v>
      </c>
      <c r="B24" s="1">
        <v>353.03148188404498</v>
      </c>
      <c r="C24" s="1">
        <v>0.81009127712086904</v>
      </c>
      <c r="D24" s="1">
        <v>8.1898481638705096</v>
      </c>
      <c r="E24" s="1">
        <v>1.19784294407397</v>
      </c>
      <c r="F24" s="1">
        <v>9.0016870681054101E-2</v>
      </c>
      <c r="G24" s="1">
        <v>0.97732734065625604</v>
      </c>
      <c r="H24" s="1">
        <v>0.20463972681425699</v>
      </c>
      <c r="I24" s="1">
        <v>1.9942748875823999</v>
      </c>
      <c r="J24" s="1">
        <v>1</v>
      </c>
      <c r="K24" s="1">
        <f t="shared" si="1"/>
        <v>1.4121879788407774</v>
      </c>
    </row>
    <row r="25" spans="1:11" ht="14.25" thickBot="1">
      <c r="A25" s="15">
        <v>7</v>
      </c>
      <c r="B25" s="16">
        <v>365.39905367969499</v>
      </c>
      <c r="C25" s="16">
        <v>0.89084274226726301</v>
      </c>
      <c r="D25" s="16">
        <v>8.4695592229538992</v>
      </c>
      <c r="E25" s="16">
        <v>1.12525817768852</v>
      </c>
      <c r="F25" s="16">
        <v>5.8937864116233002E-2</v>
      </c>
      <c r="G25" s="16">
        <v>0.97734616137686003</v>
      </c>
      <c r="H25" s="16">
        <v>0.20463578607424501</v>
      </c>
      <c r="I25" s="16">
        <v>1.99265779968992</v>
      </c>
      <c r="J25" s="16">
        <v>1</v>
      </c>
      <c r="K25" s="17">
        <f t="shared" si="1"/>
        <v>1.4116153157606077</v>
      </c>
    </row>
    <row r="26" spans="1:11">
      <c r="A26">
        <v>8</v>
      </c>
      <c r="B26" s="1">
        <v>373.35440720701001</v>
      </c>
      <c r="C26" s="1">
        <v>0.95420695603706396</v>
      </c>
      <c r="D26" s="1">
        <v>8.6657178004325495</v>
      </c>
      <c r="E26" s="1">
        <v>1.07715049284221</v>
      </c>
      <c r="F26" s="1">
        <v>3.7142466618605402E-2</v>
      </c>
      <c r="G26" s="1">
        <v>0.97731606993148901</v>
      </c>
      <c r="H26" s="1">
        <v>0.20464208678572099</v>
      </c>
      <c r="I26" s="1">
        <v>1.9952432446641899</v>
      </c>
      <c r="J26" s="1">
        <v>1</v>
      </c>
      <c r="K26" s="1">
        <f t="shared" si="1"/>
        <v>1.4125307942357186</v>
      </c>
    </row>
    <row r="27" spans="1:11">
      <c r="A27">
        <v>9</v>
      </c>
      <c r="B27" s="1">
        <v>378.28279594161802</v>
      </c>
      <c r="C27" s="1">
        <v>1.00150299284733</v>
      </c>
      <c r="D27" s="1">
        <v>8.7969367028119994</v>
      </c>
      <c r="E27" s="1">
        <v>1.04616682012117</v>
      </c>
      <c r="F27" s="1">
        <v>2.2562588576444501E-2</v>
      </c>
      <c r="G27" s="1">
        <v>0.97727357967643103</v>
      </c>
      <c r="H27" s="1">
        <v>0.20465098428857401</v>
      </c>
      <c r="I27" s="1">
        <v>1.99889371285609</v>
      </c>
      <c r="J27" s="1">
        <v>0.999999999999999</v>
      </c>
      <c r="K27" s="1">
        <f t="shared" si="1"/>
        <v>1.4138223766994531</v>
      </c>
    </row>
    <row r="28" spans="1:11">
      <c r="A28">
        <v>10</v>
      </c>
      <c r="B28" s="1">
        <v>381.22979045376798</v>
      </c>
      <c r="C28" s="1">
        <v>1.03510236890206</v>
      </c>
      <c r="D28" s="1">
        <v>8.8807571679788104</v>
      </c>
      <c r="E28" s="1">
        <v>1.0268542039300801</v>
      </c>
      <c r="F28" s="1">
        <v>1.3249203557910601E-2</v>
      </c>
      <c r="G28" s="1">
        <v>0.97723528055798803</v>
      </c>
      <c r="H28" s="1">
        <v>0.20465900482614899</v>
      </c>
      <c r="I28" s="1">
        <v>2.00218382916648</v>
      </c>
      <c r="J28" s="1">
        <v>1</v>
      </c>
      <c r="K28" s="1">
        <f t="shared" si="1"/>
        <v>1.4149854519275029</v>
      </c>
    </row>
    <row r="29" spans="1:11">
      <c r="A29">
        <v>11</v>
      </c>
      <c r="B29" s="1">
        <v>382.93590718199198</v>
      </c>
      <c r="C29" s="1">
        <v>1.0578735981820599</v>
      </c>
      <c r="D29" s="1">
        <v>8.9320931237261707</v>
      </c>
      <c r="E29" s="1">
        <v>1.01520514292298</v>
      </c>
      <c r="F29" s="1">
        <v>7.54520847486982E-3</v>
      </c>
      <c r="G29" s="1">
        <v>0.97720637276644795</v>
      </c>
      <c r="H29" s="1">
        <v>0.20466505906403901</v>
      </c>
      <c r="I29" s="1">
        <v>2.00466700119813</v>
      </c>
      <c r="J29" s="1">
        <v>0.999999999999999</v>
      </c>
      <c r="K29" s="1">
        <f t="shared" si="1"/>
        <v>1.4158626350031736</v>
      </c>
    </row>
    <row r="30" spans="1:11">
      <c r="A30">
        <v>12</v>
      </c>
      <c r="B30" s="1">
        <v>383.89524486323398</v>
      </c>
      <c r="C30" s="1">
        <v>1.0726470529890699</v>
      </c>
      <c r="D30" s="1">
        <v>8.9623789322001102</v>
      </c>
      <c r="E30" s="1">
        <v>1.00839533076753</v>
      </c>
      <c r="F30" s="1">
        <v>4.1801186444327398E-3</v>
      </c>
      <c r="G30" s="1">
        <v>0.97718669973713701</v>
      </c>
      <c r="H30" s="1">
        <v>0.20466917944523799</v>
      </c>
      <c r="I30" s="1">
        <v>2.0063568234581499</v>
      </c>
      <c r="J30" s="1">
        <v>1</v>
      </c>
      <c r="K30" s="1">
        <f t="shared" si="1"/>
        <v>1.4164592558411802</v>
      </c>
    </row>
    <row r="31" spans="1:11">
      <c r="A31">
        <v>13</v>
      </c>
      <c r="B31" s="1">
        <v>384.420733172849</v>
      </c>
      <c r="C31" s="1">
        <v>1.0818584114961101</v>
      </c>
      <c r="D31" s="1">
        <v>8.9796661635667299</v>
      </c>
      <c r="E31" s="1">
        <v>1.00452886244608</v>
      </c>
      <c r="F31" s="1">
        <v>2.2593151592526302E-3</v>
      </c>
      <c r="G31" s="1">
        <v>0.97717423221045596</v>
      </c>
      <c r="H31" s="1">
        <v>0.204671790769167</v>
      </c>
      <c r="I31" s="1">
        <v>2.0074276902925301</v>
      </c>
      <c r="J31" s="1">
        <v>0.999999999999999</v>
      </c>
      <c r="K31" s="1">
        <f t="shared" si="1"/>
        <v>1.4168372137590579</v>
      </c>
    </row>
    <row r="32" spans="1:11">
      <c r="A32">
        <v>14</v>
      </c>
      <c r="B32" s="1">
        <v>384.70188960710999</v>
      </c>
      <c r="C32" s="1">
        <v>1.0874001671021201</v>
      </c>
      <c r="D32" s="1">
        <v>8.9892509019738291</v>
      </c>
      <c r="E32" s="1">
        <v>1.0023915447779499</v>
      </c>
      <c r="F32" s="1">
        <v>1.19434422512951E-3</v>
      </c>
      <c r="G32" s="1">
        <v>0.97716674322325403</v>
      </c>
      <c r="H32" s="1">
        <v>0.20467335936985101</v>
      </c>
      <c r="I32" s="1">
        <v>2.0080709245541701</v>
      </c>
      <c r="J32" s="1">
        <v>1</v>
      </c>
      <c r="K32" s="1">
        <f t="shared" si="1"/>
        <v>1.4170641921078135</v>
      </c>
    </row>
    <row r="33" spans="1:11">
      <c r="A33">
        <v>15</v>
      </c>
      <c r="B33" s="1">
        <v>384.84917235461302</v>
      </c>
      <c r="C33" s="1">
        <v>1.0906294257511999</v>
      </c>
      <c r="D33" s="1">
        <v>8.9944301281901993</v>
      </c>
      <c r="E33" s="1">
        <v>1.00123851577708</v>
      </c>
      <c r="F33" s="1">
        <v>6.1887464553348804E-4</v>
      </c>
      <c r="G33" s="1">
        <v>0.977162431809254</v>
      </c>
      <c r="H33" s="1">
        <v>0.20467426242502201</v>
      </c>
      <c r="I33" s="1">
        <v>2.0084412302891299</v>
      </c>
      <c r="J33" s="1">
        <v>1</v>
      </c>
      <c r="K33" s="1">
        <f t="shared" si="1"/>
        <v>1.4171948455625747</v>
      </c>
    </row>
    <row r="35" spans="1:11">
      <c r="A35" t="s">
        <v>11</v>
      </c>
    </row>
    <row r="36" spans="1:11">
      <c r="A36">
        <v>1</v>
      </c>
      <c r="B36" s="1">
        <v>136.16959390815299</v>
      </c>
      <c r="C36" s="1">
        <v>0.14439819483050301</v>
      </c>
      <c r="D36" s="1">
        <v>3.18007673301129</v>
      </c>
      <c r="E36" s="1">
        <v>4.6602407775724801</v>
      </c>
      <c r="F36" s="1">
        <v>0.64665814077652295</v>
      </c>
      <c r="G36" s="1">
        <v>0.977179158598801</v>
      </c>
      <c r="H36" s="1">
        <v>0.20467075892898101</v>
      </c>
      <c r="I36" s="1">
        <v>2.0070045539046202</v>
      </c>
      <c r="J36" s="1">
        <v>1</v>
      </c>
      <c r="K36" s="1">
        <f t="shared" ref="K36:K50" si="2">SQRT(I36)</f>
        <v>1.4166878816114086</v>
      </c>
    </row>
    <row r="37" spans="1:11">
      <c r="A37">
        <v>2</v>
      </c>
      <c r="B37" s="1">
        <v>224.22476987021901</v>
      </c>
      <c r="C37" s="1">
        <v>0.28345587091408703</v>
      </c>
      <c r="D37" s="1">
        <v>5.2364993598486302</v>
      </c>
      <c r="E37" s="1">
        <v>2.4374109043184</v>
      </c>
      <c r="F37" s="1">
        <v>0.41816673779459701</v>
      </c>
      <c r="G37" s="1">
        <v>0.97717915804519395</v>
      </c>
      <c r="H37" s="1">
        <v>0.20467075904493501</v>
      </c>
      <c r="I37" s="1">
        <v>2.0070046014552001</v>
      </c>
      <c r="J37" s="1">
        <v>1</v>
      </c>
      <c r="K37" s="1">
        <f t="shared" si="2"/>
        <v>1.4166878983937148</v>
      </c>
    </row>
    <row r="38" spans="1:11">
      <c r="A38">
        <v>3</v>
      </c>
      <c r="B38" s="1">
        <v>281.16634779766002</v>
      </c>
      <c r="C38" s="1">
        <v>0.41251968595518901</v>
      </c>
      <c r="D38" s="1">
        <v>6.5663046041577999</v>
      </c>
      <c r="E38" s="1">
        <v>1.7412678949743401</v>
      </c>
      <c r="F38" s="1">
        <v>0.27041059953802199</v>
      </c>
      <c r="G38" s="1">
        <v>0.97717914685960705</v>
      </c>
      <c r="H38" s="1">
        <v>0.20467076138776299</v>
      </c>
      <c r="I38" s="1">
        <v>2.0070055622104301</v>
      </c>
      <c r="J38" s="1">
        <v>1</v>
      </c>
      <c r="K38" s="1">
        <f t="shared" si="2"/>
        <v>1.4166882374786733</v>
      </c>
    </row>
    <row r="39" spans="1:11">
      <c r="A39">
        <v>4</v>
      </c>
      <c r="B39" s="1">
        <v>317.98789731101999</v>
      </c>
      <c r="C39" s="1">
        <v>0.52814282349326702</v>
      </c>
      <c r="D39" s="1">
        <v>7.4262524744504601</v>
      </c>
      <c r="E39" s="1">
        <v>1.4238335636888</v>
      </c>
      <c r="F39" s="1">
        <v>0.17486083617217099</v>
      </c>
      <c r="G39" s="1">
        <v>0.97717907325374098</v>
      </c>
      <c r="H39" s="1">
        <v>0.204670776804557</v>
      </c>
      <c r="I39" s="1">
        <v>2.0070118843831</v>
      </c>
      <c r="J39" s="1">
        <v>1</v>
      </c>
      <c r="K39" s="1">
        <f t="shared" si="2"/>
        <v>1.4166904687980011</v>
      </c>
    </row>
    <row r="40" spans="1:11">
      <c r="A40">
        <v>5</v>
      </c>
      <c r="B40" s="1">
        <v>341.79798600498799</v>
      </c>
      <c r="C40" s="1">
        <v>0.62833157436048903</v>
      </c>
      <c r="D40" s="1">
        <v>7.9824035333113201</v>
      </c>
      <c r="E40" s="1">
        <v>1.25495991588051</v>
      </c>
      <c r="F40" s="1">
        <v>0.11306627407652001</v>
      </c>
      <c r="G40" s="1">
        <v>0.97717881341533197</v>
      </c>
      <c r="H40" s="1">
        <v>0.20467083122789101</v>
      </c>
      <c r="I40" s="1">
        <v>2.0070342024781902</v>
      </c>
      <c r="J40" s="1">
        <v>1</v>
      </c>
      <c r="K40" s="1">
        <f t="shared" si="2"/>
        <v>1.4166983456184983</v>
      </c>
    </row>
    <row r="41" spans="1:11">
      <c r="A41">
        <v>6</v>
      </c>
      <c r="B41" s="1">
        <v>357.19247744230501</v>
      </c>
      <c r="C41" s="1">
        <v>0.71250783020336805</v>
      </c>
      <c r="D41" s="1">
        <v>8.3421602074156205</v>
      </c>
      <c r="E41" s="1">
        <v>1.1577144951015499</v>
      </c>
      <c r="F41" s="1">
        <v>7.3093310287152796E-2</v>
      </c>
      <c r="G41" s="1">
        <v>0.977178195037676</v>
      </c>
      <c r="H41" s="1">
        <v>0.204670960747634</v>
      </c>
      <c r="I41" s="1">
        <v>2.0070873162526901</v>
      </c>
      <c r="J41" s="1">
        <v>1</v>
      </c>
      <c r="K41" s="1">
        <f t="shared" si="2"/>
        <v>1.4167170911133564</v>
      </c>
    </row>
    <row r="42" spans="1:11">
      <c r="A42">
        <v>7</v>
      </c>
      <c r="B42" s="1">
        <v>367.142266798381</v>
      </c>
      <c r="C42" s="1">
        <v>0.78125773377357199</v>
      </c>
      <c r="D42" s="1">
        <v>8.5749667183386507</v>
      </c>
      <c r="E42" s="1">
        <v>1.0991335116793799</v>
      </c>
      <c r="F42" s="1">
        <v>4.7225920184594698E-2</v>
      </c>
      <c r="G42" s="1">
        <v>0.97717707373154905</v>
      </c>
      <c r="H42" s="1">
        <v>0.20467119560660499</v>
      </c>
      <c r="I42" s="1">
        <v>2.0071836274496699</v>
      </c>
      <c r="J42" s="1">
        <v>1</v>
      </c>
      <c r="K42" s="1">
        <f t="shared" si="2"/>
        <v>1.416751081682901</v>
      </c>
    </row>
    <row r="43" spans="1:11">
      <c r="A43">
        <v>8</v>
      </c>
      <c r="B43" s="1">
        <v>373.56787153456401</v>
      </c>
      <c r="C43" s="1">
        <v>0.83597585564903198</v>
      </c>
      <c r="D43" s="1">
        <v>8.72569493730132</v>
      </c>
      <c r="E43" s="1">
        <v>1.0628729435694699</v>
      </c>
      <c r="F43" s="1">
        <v>3.0478340299853801E-2</v>
      </c>
      <c r="G43" s="1">
        <v>0.97717540732419395</v>
      </c>
      <c r="H43" s="1">
        <v>0.20467154463870599</v>
      </c>
      <c r="I43" s="1">
        <v>2.0073267580490302</v>
      </c>
      <c r="J43" s="1">
        <v>1</v>
      </c>
      <c r="K43" s="1">
        <f t="shared" si="2"/>
        <v>1.4168015944545764</v>
      </c>
    </row>
    <row r="44" spans="1:11">
      <c r="A44">
        <v>9</v>
      </c>
      <c r="B44" s="1">
        <v>377.71133683785399</v>
      </c>
      <c r="C44" s="1">
        <v>0.87850645326191701</v>
      </c>
      <c r="D44" s="1">
        <v>8.8233182952972093</v>
      </c>
      <c r="E44" s="1">
        <v>1.04004881129517</v>
      </c>
      <c r="F44" s="1">
        <v>1.9631300522532098E-2</v>
      </c>
      <c r="G44" s="1">
        <v>0.97717328012346605</v>
      </c>
      <c r="H44" s="1">
        <v>0.20467199018656099</v>
      </c>
      <c r="I44" s="1">
        <v>2.0075094662591302</v>
      </c>
      <c r="J44" s="1">
        <v>0.999999999999998</v>
      </c>
      <c r="K44" s="1">
        <f t="shared" si="2"/>
        <v>1.4168660720968409</v>
      </c>
    </row>
    <row r="45" spans="1:11">
      <c r="A45">
        <v>10</v>
      </c>
      <c r="B45" s="1">
        <v>380.37669867294301</v>
      </c>
      <c r="C45" s="1">
        <v>0.91084689721448697</v>
      </c>
      <c r="D45" s="1">
        <v>8.8865403965886394</v>
      </c>
      <c r="E45" s="1">
        <v>1.02553515729359</v>
      </c>
      <c r="F45" s="1">
        <v>1.2606622601262701E-2</v>
      </c>
      <c r="G45" s="1">
        <v>0.97717087177861806</v>
      </c>
      <c r="H45" s="1">
        <v>0.20467249462314199</v>
      </c>
      <c r="I45" s="1">
        <v>2.007716321343</v>
      </c>
      <c r="J45" s="1">
        <v>1</v>
      </c>
      <c r="K45" s="1">
        <f t="shared" si="2"/>
        <v>1.4169390676182938</v>
      </c>
    </row>
    <row r="46" spans="1:11">
      <c r="A46">
        <v>11</v>
      </c>
      <c r="B46" s="1">
        <v>382.085165902651</v>
      </c>
      <c r="C46" s="1">
        <v>0.93493782482865495</v>
      </c>
      <c r="D46" s="1">
        <v>8.9274444891422196</v>
      </c>
      <c r="E46" s="1">
        <v>1.01625448602812</v>
      </c>
      <c r="F46" s="1">
        <v>8.0617234286420401E-3</v>
      </c>
      <c r="G46" s="1">
        <v>0.97716839750974605</v>
      </c>
      <c r="H46" s="1">
        <v>0.20467301287033801</v>
      </c>
      <c r="I46" s="1">
        <v>2.0079288376183402</v>
      </c>
      <c r="J46" s="1">
        <v>0.999999999999999</v>
      </c>
      <c r="K46" s="1">
        <f t="shared" si="2"/>
        <v>1.4170140569586247</v>
      </c>
    </row>
    <row r="47" spans="1:11">
      <c r="A47">
        <v>12</v>
      </c>
      <c r="B47" s="1">
        <v>383.17508293932701</v>
      </c>
      <c r="C47" s="1">
        <v>0.95253591230859103</v>
      </c>
      <c r="D47" s="1">
        <v>8.9538519359542104</v>
      </c>
      <c r="E47" s="1">
        <v>1.0103079801577901</v>
      </c>
      <c r="F47" s="1">
        <v>5.1275626717547703E-3</v>
      </c>
      <c r="G47" s="1">
        <v>0.97716605141928103</v>
      </c>
      <c r="H47" s="1">
        <v>0.204673504272391</v>
      </c>
      <c r="I47" s="1">
        <v>2.0081303435638702</v>
      </c>
      <c r="J47" s="1">
        <v>1</v>
      </c>
      <c r="K47" s="1">
        <f t="shared" si="2"/>
        <v>1.4170851574848529</v>
      </c>
    </row>
    <row r="48" spans="1:11">
      <c r="A48">
        <v>13</v>
      </c>
      <c r="B48" s="1">
        <v>383.86627992201397</v>
      </c>
      <c r="C48" s="1">
        <v>0.96515176422461102</v>
      </c>
      <c r="D48" s="1">
        <v>8.9708395871008797</v>
      </c>
      <c r="E48" s="1">
        <v>1.00650115579841</v>
      </c>
      <c r="F48" s="1">
        <v>3.24004587768027E-3</v>
      </c>
      <c r="G48" s="1">
        <v>0.97716397167785296</v>
      </c>
      <c r="H48" s="1">
        <v>0.20467393988808999</v>
      </c>
      <c r="I48" s="1">
        <v>2.00830897193556</v>
      </c>
      <c r="J48" s="1">
        <v>1</v>
      </c>
      <c r="K48" s="1">
        <f t="shared" si="2"/>
        <v>1.4171481827725567</v>
      </c>
    </row>
    <row r="49" spans="1:11">
      <c r="A49">
        <v>14</v>
      </c>
      <c r="B49" s="1">
        <v>384.301552714769</v>
      </c>
      <c r="C49" s="1">
        <v>0.97403307173544396</v>
      </c>
      <c r="D49" s="1">
        <v>8.9817124943459401</v>
      </c>
      <c r="E49" s="1">
        <v>1.0040721645600601</v>
      </c>
      <c r="F49" s="1">
        <v>2.0319450726738902E-3</v>
      </c>
      <c r="G49" s="1">
        <v>0.97716223066453101</v>
      </c>
      <c r="H49" s="1">
        <v>0.20467430455635599</v>
      </c>
      <c r="I49" s="1">
        <v>2.0084585064524099</v>
      </c>
      <c r="J49" s="1">
        <v>1</v>
      </c>
      <c r="K49" s="1">
        <f t="shared" si="2"/>
        <v>1.4172009407463748</v>
      </c>
    </row>
    <row r="50" spans="1:11">
      <c r="A50">
        <v>15</v>
      </c>
      <c r="B50" s="1">
        <v>384.57349220549099</v>
      </c>
      <c r="C50" s="1">
        <v>0.98017615160820404</v>
      </c>
      <c r="D50" s="1">
        <v>8.9886269060590394</v>
      </c>
      <c r="E50" s="1">
        <v>1.0025305520097401</v>
      </c>
      <c r="F50" s="1">
        <v>1.2636771045516E-3</v>
      </c>
      <c r="G50" s="1">
        <v>0.97716084330892805</v>
      </c>
      <c r="H50" s="1">
        <v>0.20467459514929701</v>
      </c>
      <c r="I50" s="1">
        <v>2.00857766514414</v>
      </c>
      <c r="J50" s="1">
        <v>0.999999999999999</v>
      </c>
      <c r="K50" s="1">
        <f t="shared" si="2"/>
        <v>1.4172429802768967</v>
      </c>
    </row>
    <row r="52" spans="1:11">
      <c r="A52" t="s">
        <v>56</v>
      </c>
    </row>
    <row r="53" spans="1:11">
      <c r="A53">
        <v>1</v>
      </c>
      <c r="B53" s="1">
        <v>136.079012666577</v>
      </c>
      <c r="C53" s="1">
        <v>0.149692479590424</v>
      </c>
      <c r="D53" s="1">
        <v>3.0412374649818199</v>
      </c>
      <c r="E53" s="1">
        <v>4.9186433835766197</v>
      </c>
      <c r="F53" s="1">
        <v>0.66208472611313096</v>
      </c>
      <c r="G53" s="1">
        <v>0.97813950548460105</v>
      </c>
      <c r="H53" s="1">
        <v>0.204469811185996</v>
      </c>
      <c r="I53" s="1">
        <v>1.92443519654468</v>
      </c>
      <c r="J53" s="1">
        <v>1</v>
      </c>
      <c r="K53" s="1">
        <f t="shared" ref="K53:K67" si="3">SQRT(I53)</f>
        <v>1.3872401365822284</v>
      </c>
    </row>
    <row r="54" spans="1:11" ht="14.25">
      <c r="A54">
        <v>2</v>
      </c>
      <c r="B54" s="1">
        <v>230.83926684918299</v>
      </c>
      <c r="C54" s="1">
        <v>0.27965043137682699</v>
      </c>
      <c r="D54" s="1">
        <v>4.7055767413634797</v>
      </c>
      <c r="E54" s="1">
        <v>2.82524842104357</v>
      </c>
      <c r="F54" s="1">
        <v>0.47715813984850303</v>
      </c>
      <c r="G54" s="1">
        <v>0.98002258648657503</v>
      </c>
      <c r="H54" s="1">
        <v>0.204076929203243</v>
      </c>
      <c r="I54" s="10">
        <v>1.7620484816465101</v>
      </c>
      <c r="J54" s="1">
        <v>1</v>
      </c>
      <c r="K54" s="1">
        <f t="shared" si="3"/>
        <v>1.3274217421929286</v>
      </c>
    </row>
    <row r="55" spans="1:11">
      <c r="A55">
        <v>3</v>
      </c>
      <c r="B55" s="1">
        <v>297.95181069481202</v>
      </c>
      <c r="C55" s="1">
        <v>0.39501699717042299</v>
      </c>
      <c r="D55" s="1">
        <v>6.0826215408738902</v>
      </c>
      <c r="E55" s="1">
        <v>1.9592503625359401</v>
      </c>
      <c r="F55" s="1">
        <v>0.32415316212512302</v>
      </c>
      <c r="G55" s="1">
        <v>0.97999364250902099</v>
      </c>
      <c r="H55" s="1">
        <v>0.204082956587301</v>
      </c>
      <c r="I55" s="1">
        <v>1.7645492835829699</v>
      </c>
      <c r="J55" s="1">
        <v>1</v>
      </c>
      <c r="K55" s="1">
        <f t="shared" si="3"/>
        <v>1.3283633853667338</v>
      </c>
    </row>
    <row r="56" spans="1:11">
      <c r="A56">
        <v>4</v>
      </c>
      <c r="B56" s="1">
        <v>340.94858384882798</v>
      </c>
      <c r="C56" s="1">
        <v>0.49500925990415201</v>
      </c>
      <c r="D56" s="1">
        <v>7.2629075385699604</v>
      </c>
      <c r="E56" s="1">
        <v>1.4783462964949401</v>
      </c>
      <c r="F56" s="1">
        <v>0.19301027349222699</v>
      </c>
      <c r="G56" s="1">
        <v>0.97914225199854299</v>
      </c>
      <c r="H56" s="1">
        <v>0.204260412204434</v>
      </c>
      <c r="I56" s="1">
        <v>1.8380432114788401</v>
      </c>
      <c r="J56" s="1">
        <v>1</v>
      </c>
      <c r="K56" s="1">
        <f t="shared" si="3"/>
        <v>1.3557445229389053</v>
      </c>
    </row>
    <row r="57" spans="1:11">
      <c r="A57">
        <v>5</v>
      </c>
      <c r="B57" s="1">
        <v>364.98292381990001</v>
      </c>
      <c r="C57" s="1">
        <v>0.57411285470078599</v>
      </c>
      <c r="D57" s="1">
        <v>8.0993223780947492</v>
      </c>
      <c r="E57" s="1">
        <v>1.2224081422765001</v>
      </c>
      <c r="F57" s="1">
        <v>0.100075291322805</v>
      </c>
      <c r="G57" s="1">
        <v>0.97829078585048401</v>
      </c>
      <c r="H57" s="1">
        <v>0.20443819250135201</v>
      </c>
      <c r="I57" s="1">
        <v>1.91141317534739</v>
      </c>
      <c r="J57" s="1">
        <v>1</v>
      </c>
      <c r="K57" s="1">
        <f t="shared" si="3"/>
        <v>1.3825386704708804</v>
      </c>
    </row>
    <row r="58" spans="1:11">
      <c r="A58">
        <v>6</v>
      </c>
      <c r="B58" s="1">
        <v>376.760505201081</v>
      </c>
      <c r="C58" s="1">
        <v>0.62877519742891697</v>
      </c>
      <c r="D58" s="1">
        <v>8.5879099862118409</v>
      </c>
      <c r="E58" s="1">
        <v>1.09596980276919</v>
      </c>
      <c r="F58" s="1">
        <v>4.5787779309795398E-2</v>
      </c>
      <c r="G58" s="1">
        <v>0.97771390864021601</v>
      </c>
      <c r="H58" s="1">
        <v>0.204558816472352</v>
      </c>
      <c r="I58" s="1">
        <v>1.9610479342518301</v>
      </c>
      <c r="J58" s="1">
        <v>1</v>
      </c>
      <c r="K58" s="1">
        <f t="shared" si="3"/>
        <v>1.4003742122203728</v>
      </c>
    </row>
    <row r="59" spans="1:11">
      <c r="A59">
        <v>7</v>
      </c>
      <c r="B59" s="1">
        <v>381.895189517971</v>
      </c>
      <c r="C59" s="1">
        <v>0.66129833019384399</v>
      </c>
      <c r="D59" s="1">
        <v>8.83090320273309</v>
      </c>
      <c r="E59" s="1">
        <v>1.03829660305065</v>
      </c>
      <c r="F59" s="1">
        <v>1.87885330296567E-2</v>
      </c>
      <c r="G59" s="1">
        <v>0.97739873694832702</v>
      </c>
      <c r="H59" s="1">
        <v>0.20462477844451499</v>
      </c>
      <c r="I59" s="1">
        <v>1.98814013641281</v>
      </c>
      <c r="J59" s="1">
        <v>1</v>
      </c>
      <c r="K59" s="1">
        <f t="shared" si="3"/>
        <v>1.4100142326986667</v>
      </c>
    </row>
    <row r="60" spans="1:11">
      <c r="A60">
        <v>8</v>
      </c>
      <c r="B60" s="1">
        <v>383.91780159765801</v>
      </c>
      <c r="C60" s="1">
        <v>0.67804941625869197</v>
      </c>
      <c r="D60" s="1">
        <v>8.9368251721062304</v>
      </c>
      <c r="E60" s="1">
        <v>1.0141380919235099</v>
      </c>
      <c r="F60" s="1">
        <v>7.0194253215304101E-3</v>
      </c>
      <c r="G60" s="1">
        <v>0.977251572049465</v>
      </c>
      <c r="H60" s="1">
        <v>0.20465559301231501</v>
      </c>
      <c r="I60" s="1">
        <v>2.00078432786828</v>
      </c>
      <c r="J60" s="1">
        <v>1</v>
      </c>
      <c r="K60" s="1">
        <f t="shared" si="3"/>
        <v>1.4144908369686529</v>
      </c>
    </row>
    <row r="61" spans="1:11">
      <c r="A61">
        <v>9</v>
      </c>
      <c r="B61" s="1">
        <v>384.647762648445</v>
      </c>
      <c r="C61" s="1">
        <v>0.68563299724294702</v>
      </c>
      <c r="D61" s="1">
        <v>8.9782279406187193</v>
      </c>
      <c r="E61" s="1">
        <v>1.00484996806169</v>
      </c>
      <c r="F61" s="1">
        <v>2.4191177090312601E-3</v>
      </c>
      <c r="G61" s="1">
        <v>0.97719096768182701</v>
      </c>
      <c r="H61" s="1">
        <v>0.204668285539373</v>
      </c>
      <c r="I61" s="1">
        <v>2.0059902326593102</v>
      </c>
      <c r="J61" s="1">
        <v>1</v>
      </c>
      <c r="K61" s="1">
        <f t="shared" si="3"/>
        <v>1.4163298459960907</v>
      </c>
    </row>
    <row r="62" spans="1:11">
      <c r="A62">
        <v>10</v>
      </c>
      <c r="B62" s="1">
        <v>384.892041194586</v>
      </c>
      <c r="C62" s="1">
        <v>0.68870628236175901</v>
      </c>
      <c r="D62" s="1">
        <v>8.9930013662184294</v>
      </c>
      <c r="E62" s="1">
        <v>1.0015564622969699</v>
      </c>
      <c r="F62" s="1">
        <v>7.7762597573040099E-4</v>
      </c>
      <c r="G62" s="1">
        <v>0.97716846187468498</v>
      </c>
      <c r="H62" s="1">
        <v>0.20467299938876701</v>
      </c>
      <c r="I62" s="1">
        <v>2.0079233092932798</v>
      </c>
      <c r="J62" s="1">
        <v>1</v>
      </c>
      <c r="K62" s="1">
        <f t="shared" si="3"/>
        <v>1.4170121062620742</v>
      </c>
    </row>
    <row r="63" spans="1:11">
      <c r="A63">
        <v>11</v>
      </c>
      <c r="B63" s="1">
        <v>384.96861462339899</v>
      </c>
      <c r="C63" s="1">
        <v>0.689840560103269</v>
      </c>
      <c r="D63" s="1">
        <v>8.9978820306593192</v>
      </c>
      <c r="E63" s="1">
        <v>1.0004707706399101</v>
      </c>
      <c r="F63" s="1">
        <v>2.35329926742599E-4</v>
      </c>
      <c r="G63" s="1">
        <v>0.97716079385664001</v>
      </c>
      <c r="H63" s="1">
        <v>0.204674605507497</v>
      </c>
      <c r="I63" s="1">
        <v>2.0085819125490798</v>
      </c>
      <c r="J63" s="1">
        <v>1</v>
      </c>
      <c r="K63" s="1">
        <f t="shared" si="3"/>
        <v>1.4172444787506071</v>
      </c>
    </row>
    <row r="64" spans="1:11">
      <c r="A64">
        <v>12</v>
      </c>
      <c r="B64" s="1">
        <v>384.99129136579899</v>
      </c>
      <c r="C64" s="1">
        <v>0.69022746691939296</v>
      </c>
      <c r="D64" s="1">
        <v>8.9993918771427701</v>
      </c>
      <c r="E64" s="1">
        <v>1.0001351475445299</v>
      </c>
      <c r="F64" s="1">
        <v>6.7569206358662501E-5</v>
      </c>
      <c r="G64" s="1">
        <v>0.97715836373827802</v>
      </c>
      <c r="H64" s="1">
        <v>0.20467511451763801</v>
      </c>
      <c r="I64" s="1">
        <v>2.0087906323148701</v>
      </c>
      <c r="J64" s="1">
        <v>1</v>
      </c>
      <c r="K64" s="1">
        <f t="shared" si="3"/>
        <v>1.4173181126038255</v>
      </c>
    </row>
    <row r="65" spans="1:11">
      <c r="A65">
        <v>13</v>
      </c>
      <c r="B65" s="1">
        <v>384.99768131488901</v>
      </c>
      <c r="C65" s="1">
        <v>0.69035090605842697</v>
      </c>
      <c r="D65" s="1">
        <v>8.9998332558583503</v>
      </c>
      <c r="E65" s="1">
        <v>1.00003705494022</v>
      </c>
      <c r="F65" s="1">
        <v>1.8527126850107699E-5</v>
      </c>
      <c r="G65" s="1">
        <v>0.97715763952048396</v>
      </c>
      <c r="H65" s="1">
        <v>0.20467526621205701</v>
      </c>
      <c r="I65" s="1">
        <v>2.0088528342515799</v>
      </c>
      <c r="J65" s="1">
        <v>0.999999999999998</v>
      </c>
      <c r="K65" s="1">
        <f t="shared" si="3"/>
        <v>1.4173400559680729</v>
      </c>
    </row>
    <row r="66" spans="1:11">
      <c r="A66">
        <v>14</v>
      </c>
      <c r="B66" s="1">
        <v>384.99940490955601</v>
      </c>
      <c r="C66" s="1">
        <v>0.69038809527785905</v>
      </c>
      <c r="D66" s="1">
        <v>8.9999560997189594</v>
      </c>
      <c r="E66" s="1">
        <v>1.00000975566559</v>
      </c>
      <c r="F66" s="1">
        <v>4.8778090040004101E-6</v>
      </c>
      <c r="G66" s="1">
        <v>0.97715743478196404</v>
      </c>
      <c r="H66" s="1">
        <v>0.20467530909656001</v>
      </c>
      <c r="I66" s="1">
        <v>2.00887041890664</v>
      </c>
      <c r="J66" s="1">
        <v>1</v>
      </c>
      <c r="K66" s="1">
        <f t="shared" si="3"/>
        <v>1.4173462593546575</v>
      </c>
    </row>
    <row r="67" spans="1:11">
      <c r="A67">
        <v>15</v>
      </c>
      <c r="B67" s="1">
        <v>384.999852201257</v>
      </c>
      <c r="C67" s="1">
        <v>0.69039875730511002</v>
      </c>
      <c r="D67" s="1">
        <v>8.9999888508731996</v>
      </c>
      <c r="E67" s="1">
        <v>1.0000024775867999</v>
      </c>
      <c r="F67" s="1">
        <v>1.23879186642662E-6</v>
      </c>
      <c r="G67" s="1">
        <v>0.97715737948817505</v>
      </c>
      <c r="H67" s="1">
        <v>0.204675320678393</v>
      </c>
      <c r="I67" s="1">
        <v>2.0088751679980001</v>
      </c>
      <c r="J67" s="1">
        <v>0.999999999999999</v>
      </c>
      <c r="K67" s="1">
        <f t="shared" si="3"/>
        <v>1.4173479346998747</v>
      </c>
    </row>
    <row r="69" spans="1:11">
      <c r="A69" t="s">
        <v>57</v>
      </c>
    </row>
    <row r="70" spans="1:11" ht="14.25">
      <c r="A70">
        <v>1</v>
      </c>
      <c r="B70" s="1">
        <v>139.14580688162999</v>
      </c>
      <c r="C70" s="1">
        <v>0.12918344278888999</v>
      </c>
      <c r="D70" s="1">
        <v>2.90353287122992</v>
      </c>
      <c r="E70" s="1">
        <v>5.1993443154563899</v>
      </c>
      <c r="F70" s="1">
        <v>0.67738523653000904</v>
      </c>
      <c r="G70" s="1">
        <v>0.97955968766710499</v>
      </c>
      <c r="H70" s="1">
        <v>0.20417336739970901</v>
      </c>
      <c r="I70" s="9">
        <v>1.8020255368165501</v>
      </c>
      <c r="J70" s="1">
        <v>1</v>
      </c>
      <c r="K70" s="1">
        <f t="shared" ref="K70:K84" si="4">SQRT(I70)</f>
        <v>1.3423954472570854</v>
      </c>
    </row>
    <row r="71" spans="1:11">
      <c r="A71">
        <v>2</v>
      </c>
      <c r="B71" s="1">
        <v>233.37320050148901</v>
      </c>
      <c r="C71" s="1">
        <v>0.25452487480443398</v>
      </c>
      <c r="D71" s="1">
        <v>4.8763028762244396</v>
      </c>
      <c r="E71" s="1">
        <v>2.69132116213766</v>
      </c>
      <c r="F71" s="1">
        <v>0.45818856930839602</v>
      </c>
      <c r="G71" s="1">
        <v>0.97953278891627504</v>
      </c>
      <c r="H71" s="1">
        <v>0.204178974163054</v>
      </c>
      <c r="I71" s="12">
        <v>1.8043473918761801</v>
      </c>
      <c r="J71" s="1">
        <v>1</v>
      </c>
      <c r="K71" s="1">
        <f t="shared" si="4"/>
        <v>1.343259986702567</v>
      </c>
    </row>
    <row r="72" spans="1:11">
      <c r="A72">
        <v>3</v>
      </c>
      <c r="B72" s="1">
        <v>296.725730648921</v>
      </c>
      <c r="C72" s="1">
        <v>0.37222222962072499</v>
      </c>
      <c r="D72" s="1">
        <v>6.26269545793724</v>
      </c>
      <c r="E72" s="1">
        <v>1.8741617919784199</v>
      </c>
      <c r="F72" s="1">
        <v>0.30414494911808498</v>
      </c>
      <c r="G72" s="1">
        <v>0.979330248556331</v>
      </c>
      <c r="H72" s="1">
        <v>0.204221201473995</v>
      </c>
      <c r="I72" s="1">
        <v>1.82182615370334</v>
      </c>
      <c r="J72" s="1">
        <v>1</v>
      </c>
      <c r="K72" s="1">
        <f t="shared" si="4"/>
        <v>1.349750404224181</v>
      </c>
    </row>
    <row r="73" spans="1:11">
      <c r="A73">
        <v>4</v>
      </c>
      <c r="B73" s="1">
        <v>337.72134840038899</v>
      </c>
      <c r="C73" s="1">
        <v>0.47726115435421401</v>
      </c>
      <c r="D73" s="1">
        <v>7.2961294786623396</v>
      </c>
      <c r="E73" s="1">
        <v>1.46706148138425</v>
      </c>
      <c r="F73" s="1">
        <v>0.18931894681529499</v>
      </c>
      <c r="G73" s="1">
        <v>0.97885286993715703</v>
      </c>
      <c r="H73" s="1">
        <v>0.204320798500433</v>
      </c>
      <c r="I73" s="1">
        <v>1.86299360576534</v>
      </c>
      <c r="J73" s="1">
        <v>1</v>
      </c>
      <c r="K73" s="1">
        <f t="shared" si="4"/>
        <v>1.3649152375753375</v>
      </c>
    </row>
    <row r="74" spans="1:11">
      <c r="A74">
        <v>5</v>
      </c>
      <c r="B74" s="1">
        <v>362.08336472447502</v>
      </c>
      <c r="C74" s="1">
        <v>0.56312799207071196</v>
      </c>
      <c r="D74" s="1">
        <v>8.0471858217104604</v>
      </c>
      <c r="E74" s="1">
        <v>1.23680680411752</v>
      </c>
      <c r="F74" s="1">
        <v>0.105868242032171</v>
      </c>
      <c r="G74" s="1">
        <v>0.97825852037926697</v>
      </c>
      <c r="H74" s="1">
        <v>0.20444493539648501</v>
      </c>
      <c r="I74" s="1">
        <v>1.91419089161706</v>
      </c>
      <c r="J74" s="1">
        <v>1</v>
      </c>
      <c r="K74" s="1">
        <f t="shared" si="4"/>
        <v>1.3835428766818396</v>
      </c>
    </row>
    <row r="75" spans="1:11">
      <c r="A75">
        <v>6</v>
      </c>
      <c r="B75" s="1">
        <v>374.979475262535</v>
      </c>
      <c r="C75" s="1">
        <v>0.62516303675626905</v>
      </c>
      <c r="D75" s="1">
        <v>8.5290519250445893</v>
      </c>
      <c r="E75" s="1">
        <v>1.1104338627773001</v>
      </c>
      <c r="F75" s="1">
        <v>5.2327563883934898E-2</v>
      </c>
      <c r="G75" s="1">
        <v>0.97776046340457801</v>
      </c>
      <c r="H75" s="1">
        <v>0.20454907667630201</v>
      </c>
      <c r="I75" s="1">
        <v>1.95704456466987</v>
      </c>
      <c r="J75" s="1">
        <v>1</v>
      </c>
      <c r="K75" s="1">
        <f t="shared" si="4"/>
        <v>1.3989440891865086</v>
      </c>
    </row>
    <row r="76" spans="1:11">
      <c r="A76">
        <v>7</v>
      </c>
      <c r="B76" s="1">
        <v>381.02473972363799</v>
      </c>
      <c r="C76" s="1">
        <v>0.66399778353907901</v>
      </c>
      <c r="D76" s="1">
        <v>8.7933994068797006</v>
      </c>
      <c r="E76" s="1">
        <v>1.0469899258661399</v>
      </c>
      <c r="F76" s="1">
        <v>2.2955621457811399E-2</v>
      </c>
      <c r="G76" s="1">
        <v>0.97744230315579195</v>
      </c>
      <c r="H76" s="1">
        <v>0.20461565798234399</v>
      </c>
      <c r="I76" s="1">
        <v>1.9843962441564</v>
      </c>
      <c r="J76" s="1">
        <v>1</v>
      </c>
      <c r="K76" s="1">
        <f t="shared" si="4"/>
        <v>1.4086859991340868</v>
      </c>
    </row>
    <row r="77" spans="1:11">
      <c r="A77">
        <v>8</v>
      </c>
      <c r="B77" s="1">
        <v>383.555394582519</v>
      </c>
      <c r="C77" s="1">
        <v>0.68502070762564904</v>
      </c>
      <c r="D77" s="1">
        <v>8.9185383624842007</v>
      </c>
      <c r="E77" s="1">
        <v>1.01826793454373</v>
      </c>
      <c r="F77" s="1">
        <v>9.0512930573114995E-3</v>
      </c>
      <c r="G77" s="1">
        <v>0.97727610010794297</v>
      </c>
      <c r="H77" s="1">
        <v>0.20465045648605301</v>
      </c>
      <c r="I77" s="1">
        <v>1.9986771839177599</v>
      </c>
      <c r="J77" s="1">
        <v>1</v>
      </c>
      <c r="K77" s="1">
        <f t="shared" si="4"/>
        <v>1.4137457989036644</v>
      </c>
    </row>
    <row r="78" spans="1:11">
      <c r="A78">
        <v>9</v>
      </c>
      <c r="B78" s="1">
        <v>384.51409106983903</v>
      </c>
      <c r="C78" s="1">
        <v>0.69496551867340295</v>
      </c>
      <c r="D78" s="1">
        <v>8.97071813143247</v>
      </c>
      <c r="E78" s="1">
        <v>1.00652832206709</v>
      </c>
      <c r="F78" s="1">
        <v>3.2535409519476098E-3</v>
      </c>
      <c r="G78" s="1">
        <v>0.97720186924206298</v>
      </c>
      <c r="H78" s="1">
        <v>0.20466600228172299</v>
      </c>
      <c r="I78" s="1">
        <v>2.0050538392692898</v>
      </c>
      <c r="J78" s="1">
        <v>1</v>
      </c>
      <c r="K78" s="1">
        <f t="shared" si="4"/>
        <v>1.4159992370299108</v>
      </c>
    </row>
    <row r="79" spans="1:11">
      <c r="A79">
        <v>10</v>
      </c>
      <c r="B79" s="1">
        <v>384.847238275503</v>
      </c>
      <c r="C79" s="1">
        <v>0.69914429634830699</v>
      </c>
      <c r="D79" s="1">
        <v>8.9902781482832506</v>
      </c>
      <c r="E79" s="1">
        <v>1.00216274770511</v>
      </c>
      <c r="F79" s="1">
        <v>1.08020574630503E-3</v>
      </c>
      <c r="G79" s="1">
        <v>0.97717262126290305</v>
      </c>
      <c r="H79" s="1">
        <v>0.20467212818705299</v>
      </c>
      <c r="I79" s="1">
        <v>2.0075660565380802</v>
      </c>
      <c r="J79" s="1">
        <v>1</v>
      </c>
      <c r="K79" s="1">
        <f t="shared" si="4"/>
        <v>1.4168860421847906</v>
      </c>
    </row>
    <row r="80" spans="1:11">
      <c r="A80">
        <v>11</v>
      </c>
      <c r="B80" s="1">
        <v>384.95472454035797</v>
      </c>
      <c r="C80" s="1">
        <v>0.70073131067043504</v>
      </c>
      <c r="D80" s="1">
        <v>8.9969850398348203</v>
      </c>
      <c r="E80" s="1">
        <v>1.0006702156670999</v>
      </c>
      <c r="F80" s="1">
        <v>3.3499557390845802E-4</v>
      </c>
      <c r="G80" s="1">
        <v>0.97716221348697196</v>
      </c>
      <c r="H80" s="1">
        <v>0.20467430815432999</v>
      </c>
      <c r="I80" s="1">
        <v>2.0084599818191999</v>
      </c>
      <c r="J80" s="1">
        <v>0.999999999999998</v>
      </c>
      <c r="K80" s="1">
        <f t="shared" si="4"/>
        <v>1.4172014612676631</v>
      </c>
    </row>
    <row r="81" spans="1:11">
      <c r="A81">
        <v>12</v>
      </c>
      <c r="B81" s="1">
        <v>384.98725595624302</v>
      </c>
      <c r="C81" s="1">
        <v>0.70128463912734695</v>
      </c>
      <c r="D81" s="1">
        <v>8.9991183954026503</v>
      </c>
      <c r="E81" s="1">
        <v>1.0001959313254101</v>
      </c>
      <c r="F81" s="1">
        <v>9.7956066372284996E-5</v>
      </c>
      <c r="G81" s="1">
        <v>0.97715880806738098</v>
      </c>
      <c r="H81" s="1">
        <v>0.20467502144872299</v>
      </c>
      <c r="I81" s="1">
        <v>2.0087524695344698</v>
      </c>
      <c r="J81" s="1">
        <v>1</v>
      </c>
      <c r="K81" s="1">
        <f t="shared" si="4"/>
        <v>1.417304649514165</v>
      </c>
    </row>
    <row r="82" spans="1:11">
      <c r="A82">
        <v>13</v>
      </c>
      <c r="B82" s="1">
        <v>384.99657175620399</v>
      </c>
      <c r="C82" s="1">
        <v>0.70146408729870402</v>
      </c>
      <c r="D82" s="1">
        <v>8.9997550340810708</v>
      </c>
      <c r="E82" s="1">
        <v>1.0000544383526</v>
      </c>
      <c r="F82" s="1">
        <v>2.7218435436652998E-5</v>
      </c>
      <c r="G82" s="1">
        <v>0.97715776919191599</v>
      </c>
      <c r="H82" s="1">
        <v>0.20467523905110499</v>
      </c>
      <c r="I82" s="1">
        <v>2.0088416969815102</v>
      </c>
      <c r="J82" s="1">
        <v>1</v>
      </c>
      <c r="K82" s="1">
        <f t="shared" si="4"/>
        <v>1.4173361270289804</v>
      </c>
    </row>
    <row r="83" spans="1:11">
      <c r="A83">
        <v>14</v>
      </c>
      <c r="B83" s="1">
        <v>384.99911394119403</v>
      </c>
      <c r="C83" s="1">
        <v>0.70151879640568904</v>
      </c>
      <c r="D83" s="1">
        <v>8.99993490024716</v>
      </c>
      <c r="E83" s="1">
        <v>1.0000144667163799</v>
      </c>
      <c r="F83" s="1">
        <v>7.2333058713967702E-6</v>
      </c>
      <c r="G83" s="1">
        <v>0.97715747048955703</v>
      </c>
      <c r="H83" s="1">
        <v>0.204675301617251</v>
      </c>
      <c r="I83" s="1">
        <v>2.0088673520406899</v>
      </c>
      <c r="J83" s="1">
        <v>1</v>
      </c>
      <c r="K83" s="1">
        <f t="shared" si="4"/>
        <v>1.417345177449971</v>
      </c>
    </row>
    <row r="84" spans="1:11">
      <c r="A84">
        <v>15</v>
      </c>
      <c r="B84" s="1">
        <v>384.99977897829302</v>
      </c>
      <c r="C84" s="1">
        <v>0.70153461107318804</v>
      </c>
      <c r="D84" s="1">
        <v>8.9999833647959093</v>
      </c>
      <c r="E84" s="1">
        <v>1.0000036967188499</v>
      </c>
      <c r="F84" s="1">
        <v>1.8483560104560699E-6</v>
      </c>
      <c r="G84" s="1">
        <v>0.97715738884898395</v>
      </c>
      <c r="H84" s="1">
        <v>0.204675318717678</v>
      </c>
      <c r="I84" s="1">
        <v>2.0088743640137601</v>
      </c>
      <c r="J84" s="1">
        <v>0.999999999999996</v>
      </c>
      <c r="K84" s="1">
        <f t="shared" si="4"/>
        <v>1.4173476510770955</v>
      </c>
    </row>
    <row r="86" spans="1:11">
      <c r="A86" t="s">
        <v>58</v>
      </c>
    </row>
    <row r="87" spans="1:11">
      <c r="A87">
        <v>1</v>
      </c>
      <c r="B87" s="1">
        <v>138.481297652493</v>
      </c>
      <c r="C87" s="1">
        <v>0.13612755351056</v>
      </c>
      <c r="D87" s="1">
        <v>2.8649123249395299</v>
      </c>
      <c r="E87" s="1">
        <v>5.2829147835719201</v>
      </c>
      <c r="F87" s="1">
        <v>0.68167640834005205</v>
      </c>
      <c r="G87" s="1">
        <v>0.97973124058015504</v>
      </c>
      <c r="H87" s="1">
        <v>0.20413761623194601</v>
      </c>
      <c r="I87" s="1">
        <v>1.78721431302832</v>
      </c>
      <c r="J87" s="1">
        <v>1</v>
      </c>
      <c r="K87" s="1">
        <f t="shared" ref="K87:K101" si="5">SQRT(I87)</f>
        <v>1.3368673505730926</v>
      </c>
    </row>
    <row r="88" spans="1:11" ht="14.25">
      <c r="A88">
        <v>2</v>
      </c>
      <c r="B88" s="1">
        <v>234.79646600859999</v>
      </c>
      <c r="C88" s="1">
        <v>0.25801682401786802</v>
      </c>
      <c r="D88" s="1">
        <v>4.7413987704152198</v>
      </c>
      <c r="E88" s="1">
        <v>2.7963480549904598</v>
      </c>
      <c r="F88" s="1">
        <v>0.47317791439830897</v>
      </c>
      <c r="G88" s="1">
        <v>0.98020605729791699</v>
      </c>
      <c r="H88" s="1">
        <v>0.20403873094941899</v>
      </c>
      <c r="I88" s="11">
        <v>1.7461928280951</v>
      </c>
      <c r="J88" s="1">
        <v>1</v>
      </c>
      <c r="K88" s="1">
        <f t="shared" si="5"/>
        <v>1.3214358963245625</v>
      </c>
    </row>
    <row r="89" spans="1:11">
      <c r="A89">
        <v>3</v>
      </c>
      <c r="B89" s="1">
        <v>299.60725423757998</v>
      </c>
      <c r="C89" s="1">
        <v>0.37027563384013801</v>
      </c>
      <c r="D89" s="1">
        <v>6.2564490167076201</v>
      </c>
      <c r="E89" s="1">
        <v>1.8770313562744101</v>
      </c>
      <c r="F89" s="1">
        <v>0.30483899814359799</v>
      </c>
      <c r="G89" s="1">
        <v>0.979544977223054</v>
      </c>
      <c r="H89" s="1">
        <v>0.20417643359980001</v>
      </c>
      <c r="I89" s="1">
        <v>1.80329533381269</v>
      </c>
      <c r="J89" s="1">
        <v>1</v>
      </c>
      <c r="K89" s="1">
        <f t="shared" si="5"/>
        <v>1.3428683233335612</v>
      </c>
    </row>
    <row r="90" spans="1:11">
      <c r="A90">
        <v>4</v>
      </c>
      <c r="B90" s="1">
        <v>339.637898139931</v>
      </c>
      <c r="C90" s="1">
        <v>0.46928352249778399</v>
      </c>
      <c r="D90" s="1">
        <v>7.3862658960508201</v>
      </c>
      <c r="E90" s="1">
        <v>1.4369553240188599</v>
      </c>
      <c r="F90" s="1">
        <v>0.17930378932768701</v>
      </c>
      <c r="G90" s="1">
        <v>0.97871541332987699</v>
      </c>
      <c r="H90" s="1">
        <v>0.20434949452726101</v>
      </c>
      <c r="I90" s="1">
        <v>1.8748397736364399</v>
      </c>
      <c r="J90" s="1">
        <v>1</v>
      </c>
      <c r="K90" s="1">
        <f t="shared" si="5"/>
        <v>1.369247886117207</v>
      </c>
    </row>
    <row r="91" spans="1:11">
      <c r="A91">
        <v>5</v>
      </c>
      <c r="B91" s="1">
        <v>362.30819364215898</v>
      </c>
      <c r="C91" s="1">
        <v>0.54935733708333201</v>
      </c>
      <c r="D91" s="1">
        <v>8.1248770372057901</v>
      </c>
      <c r="E91" s="1">
        <v>1.21541814326218</v>
      </c>
      <c r="F91" s="1">
        <v>9.7235884754912502E-2</v>
      </c>
      <c r="G91" s="1">
        <v>0.97806654513241797</v>
      </c>
      <c r="H91" s="1">
        <v>0.20448506392059701</v>
      </c>
      <c r="I91" s="1">
        <v>1.93071405826387</v>
      </c>
      <c r="J91" s="1">
        <v>1</v>
      </c>
      <c r="K91" s="1">
        <f t="shared" si="5"/>
        <v>1.3895013703713537</v>
      </c>
    </row>
    <row r="92" spans="1:11">
      <c r="A92">
        <v>6</v>
      </c>
      <c r="B92" s="1">
        <v>374.221981682749</v>
      </c>
      <c r="C92" s="1">
        <v>0.60788678343121005</v>
      </c>
      <c r="D92" s="1">
        <v>8.5566206357012007</v>
      </c>
      <c r="E92" s="1">
        <v>1.10363422270911</v>
      </c>
      <c r="F92" s="1">
        <v>4.9264373810978E-2</v>
      </c>
      <c r="G92" s="1">
        <v>0.97764603197808198</v>
      </c>
      <c r="H92" s="1">
        <v>0.20457301871858299</v>
      </c>
      <c r="I92" s="1">
        <v>1.9668841322034001</v>
      </c>
      <c r="J92" s="1">
        <v>1</v>
      </c>
      <c r="K92" s="1">
        <f t="shared" si="5"/>
        <v>1.4024564635679071</v>
      </c>
    </row>
    <row r="93" spans="1:11">
      <c r="A93">
        <v>7</v>
      </c>
      <c r="B93" s="1">
        <v>380.10411792989697</v>
      </c>
      <c r="C93" s="1">
        <v>0.64659317929900095</v>
      </c>
      <c r="D93" s="1">
        <v>8.7877261352742302</v>
      </c>
      <c r="E93" s="1">
        <v>1.04831144290528</v>
      </c>
      <c r="F93" s="1">
        <v>2.35859849695302E-2</v>
      </c>
      <c r="G93" s="1">
        <v>0.97740316165179997</v>
      </c>
      <c r="H93" s="1">
        <v>0.20462385210827699</v>
      </c>
      <c r="I93" s="1">
        <v>1.9877599120379099</v>
      </c>
      <c r="J93" s="1">
        <v>1</v>
      </c>
      <c r="K93" s="1">
        <f t="shared" si="5"/>
        <v>1.4098793962739897</v>
      </c>
    </row>
    <row r="94" spans="1:11">
      <c r="A94">
        <v>8</v>
      </c>
      <c r="B94" s="1">
        <v>382.860415740365</v>
      </c>
      <c r="C94" s="1">
        <v>0.669947489376431</v>
      </c>
      <c r="D94" s="1">
        <v>8.90309789755071</v>
      </c>
      <c r="E94" s="1">
        <v>1.0217681763279201</v>
      </c>
      <c r="F94" s="1">
        <v>1.0766900272143E-2</v>
      </c>
      <c r="G94" s="1">
        <v>0.97727430557563499</v>
      </c>
      <c r="H94" s="1">
        <v>0.20465083227804301</v>
      </c>
      <c r="I94" s="1">
        <v>1.9988313513565601</v>
      </c>
      <c r="J94" s="1">
        <v>1</v>
      </c>
      <c r="K94" s="1">
        <f t="shared" si="5"/>
        <v>1.4138003223074185</v>
      </c>
    </row>
    <row r="95" spans="1:11">
      <c r="A95">
        <v>9</v>
      </c>
      <c r="B95" s="1">
        <v>384.09604429832302</v>
      </c>
      <c r="C95" s="1">
        <v>0.682949640546896</v>
      </c>
      <c r="D95" s="1">
        <v>8.9575256836688908</v>
      </c>
      <c r="E95" s="1">
        <v>1.0094834930607099</v>
      </c>
      <c r="F95" s="1">
        <v>4.7193684812342797E-3</v>
      </c>
      <c r="G95" s="1">
        <v>0.97721042023844396</v>
      </c>
      <c r="H95" s="1">
        <v>0.20466421136933699</v>
      </c>
      <c r="I95" s="1">
        <v>2.0043193334262899</v>
      </c>
      <c r="J95" s="1">
        <v>0.999999999999999</v>
      </c>
      <c r="K95" s="1">
        <f t="shared" si="5"/>
        <v>1.4157398537253552</v>
      </c>
    </row>
    <row r="96" spans="1:11">
      <c r="A96">
        <v>10</v>
      </c>
      <c r="B96" s="1">
        <v>384.62930234375</v>
      </c>
      <c r="C96" s="1">
        <v>0.68970643587955305</v>
      </c>
      <c r="D96" s="1">
        <v>8.98202493760291</v>
      </c>
      <c r="E96" s="1">
        <v>1.0040024521245401</v>
      </c>
      <c r="F96" s="1">
        <v>1.9972291552318899E-3</v>
      </c>
      <c r="G96" s="1">
        <v>0.97718047140654896</v>
      </c>
      <c r="H96" s="1">
        <v>0.204670483960983</v>
      </c>
      <c r="I96" s="1">
        <v>2.0068917937400998</v>
      </c>
      <c r="J96" s="1">
        <v>1</v>
      </c>
      <c r="K96" s="1">
        <f t="shared" si="5"/>
        <v>1.4166480839432565</v>
      </c>
    </row>
    <row r="97" spans="1:11">
      <c r="A97">
        <v>11</v>
      </c>
      <c r="B97" s="1">
        <v>384.85195724182699</v>
      </c>
      <c r="C97" s="1">
        <v>0.69301851588178798</v>
      </c>
      <c r="D97" s="1">
        <v>8.9926229777708606</v>
      </c>
      <c r="E97" s="1">
        <v>1.0016406830904301</v>
      </c>
      <c r="F97" s="1">
        <v>8.1966913657123498E-4</v>
      </c>
      <c r="G97" s="1">
        <v>0.97716707699073402</v>
      </c>
      <c r="H97" s="1">
        <v>0.2046732894603</v>
      </c>
      <c r="I97" s="1">
        <v>2.0080422572507199</v>
      </c>
      <c r="J97" s="1">
        <v>1</v>
      </c>
      <c r="K97" s="1">
        <f t="shared" si="5"/>
        <v>1.4170540770382476</v>
      </c>
    </row>
    <row r="98" spans="1:11">
      <c r="A98">
        <v>12</v>
      </c>
      <c r="B98" s="1">
        <v>384.94226270187698</v>
      </c>
      <c r="C98" s="1">
        <v>0.69456366179081996</v>
      </c>
      <c r="D98" s="1">
        <v>8.9970534252354906</v>
      </c>
      <c r="E98" s="1">
        <v>1.00065500884017</v>
      </c>
      <c r="F98" s="1">
        <v>3.2739719605654702E-4</v>
      </c>
      <c r="G98" s="1">
        <v>0.97716132140938095</v>
      </c>
      <c r="H98" s="1">
        <v>0.204674495007166</v>
      </c>
      <c r="I98" s="1">
        <v>2.00853660157683</v>
      </c>
      <c r="J98" s="1">
        <v>1</v>
      </c>
      <c r="K98" s="1">
        <f t="shared" si="5"/>
        <v>1.4172284930725991</v>
      </c>
    </row>
    <row r="99" spans="1:11">
      <c r="A99">
        <v>13</v>
      </c>
      <c r="B99" s="1">
        <v>384.97795800545902</v>
      </c>
      <c r="C99" s="1">
        <v>0.69525473283280603</v>
      </c>
      <c r="D99" s="1">
        <v>8.9988511376324407</v>
      </c>
      <c r="E99" s="1">
        <v>1.0002553353422501</v>
      </c>
      <c r="F99" s="1">
        <v>1.2765137417346099E-4</v>
      </c>
      <c r="G99" s="1">
        <v>0.97715893187417502</v>
      </c>
      <c r="H99" s="1">
        <v>0.20467499551623899</v>
      </c>
      <c r="I99" s="1">
        <v>2.0087418359426601</v>
      </c>
      <c r="J99" s="1">
        <v>1</v>
      </c>
      <c r="K99" s="1">
        <f t="shared" si="5"/>
        <v>1.4173008981661799</v>
      </c>
    </row>
    <row r="100" spans="1:11">
      <c r="A100">
        <v>14</v>
      </c>
      <c r="B100" s="1">
        <v>384.99174635118698</v>
      </c>
      <c r="C100" s="1">
        <v>0.69555280565413602</v>
      </c>
      <c r="D100" s="1">
        <v>8.9995616587864102</v>
      </c>
      <c r="E100" s="1">
        <v>1.00009741390308</v>
      </c>
      <c r="F100" s="1">
        <v>4.8704579288019002E-5</v>
      </c>
      <c r="G100" s="1">
        <v>0.97715796903174701</v>
      </c>
      <c r="H100" s="1">
        <v>0.20467519719270899</v>
      </c>
      <c r="I100" s="1">
        <v>2.00882453305488</v>
      </c>
      <c r="J100" s="1">
        <v>1</v>
      </c>
      <c r="K100" s="1">
        <f t="shared" si="5"/>
        <v>1.417330072020939</v>
      </c>
    </row>
    <row r="101" spans="1:11">
      <c r="A101">
        <v>15</v>
      </c>
      <c r="B101" s="1">
        <v>384.99696333150899</v>
      </c>
      <c r="C101" s="1">
        <v>0.695677380421443</v>
      </c>
      <c r="D101" s="1">
        <v>8.9998359917141002</v>
      </c>
      <c r="E101" s="1">
        <v>1.0000364469499301</v>
      </c>
      <c r="F101" s="1">
        <v>1.8223142878104199E-5</v>
      </c>
      <c r="G101" s="1">
        <v>0.97715759110943701</v>
      </c>
      <c r="H101" s="1">
        <v>0.20467527635222699</v>
      </c>
      <c r="I101" s="1">
        <v>2.0088569921975301</v>
      </c>
      <c r="J101" s="1">
        <v>1</v>
      </c>
      <c r="K101" s="1">
        <f t="shared" si="5"/>
        <v>1.4173415227804236</v>
      </c>
    </row>
    <row r="103" spans="1:11">
      <c r="A103" t="s">
        <v>59</v>
      </c>
    </row>
    <row r="104" spans="1:11" ht="14.25">
      <c r="A104">
        <v>1</v>
      </c>
      <c r="B104" s="1">
        <v>141.387387612808</v>
      </c>
      <c r="C104" s="1">
        <v>0.1161273203769</v>
      </c>
      <c r="D104" s="1">
        <v>2.7535694929460699</v>
      </c>
      <c r="E104" s="1">
        <v>5.5369695757130399</v>
      </c>
      <c r="F104" s="1">
        <v>0.69404783411710402</v>
      </c>
      <c r="G104" s="1">
        <v>0.98089668926698004</v>
      </c>
      <c r="H104" s="1">
        <v>0.20389507089626199</v>
      </c>
      <c r="I104" s="9">
        <v>1.6864536826851599</v>
      </c>
      <c r="J104" s="1">
        <v>1</v>
      </c>
      <c r="K104" s="1">
        <f t="shared" ref="K104:K118" si="6">SQRT(I104)</f>
        <v>1.29863531550823</v>
      </c>
    </row>
    <row r="105" spans="1:11">
      <c r="A105">
        <v>2</v>
      </c>
      <c r="B105" s="1">
        <v>237.221829342029</v>
      </c>
      <c r="C105" s="1">
        <v>0.23514017663884301</v>
      </c>
      <c r="D105" s="1">
        <v>4.87030667999018</v>
      </c>
      <c r="E105" s="1">
        <v>2.6958658217466298</v>
      </c>
      <c r="F105" s="1">
        <v>0.45885481333442502</v>
      </c>
      <c r="G105" s="1">
        <v>0.97988242509642198</v>
      </c>
      <c r="H105" s="1">
        <v>0.20410612016061</v>
      </c>
      <c r="I105" s="12">
        <v>1.7741572275219299</v>
      </c>
      <c r="J105" s="1">
        <v>1</v>
      </c>
      <c r="K105" s="1">
        <f t="shared" si="6"/>
        <v>1.3319749350201489</v>
      </c>
    </row>
    <row r="106" spans="1:11">
      <c r="A106">
        <v>3</v>
      </c>
      <c r="B106" s="1">
        <v>299.32561144516001</v>
      </c>
      <c r="C106" s="1">
        <v>0.34920662505849298</v>
      </c>
      <c r="D106" s="1">
        <v>6.3848023385256996</v>
      </c>
      <c r="E106" s="1">
        <v>1.8191945569541901</v>
      </c>
      <c r="F106" s="1">
        <v>0.29057751794158898</v>
      </c>
      <c r="G106" s="1">
        <v>0.97911486802329395</v>
      </c>
      <c r="H106" s="1">
        <v>0.20426612497854699</v>
      </c>
      <c r="I106" s="1">
        <v>1.84040489151195</v>
      </c>
      <c r="J106" s="1">
        <v>1</v>
      </c>
      <c r="K106" s="1">
        <f t="shared" si="6"/>
        <v>1.3566152334070076</v>
      </c>
    </row>
    <row r="107" spans="1:11">
      <c r="A107">
        <v>4</v>
      </c>
      <c r="B107" s="1">
        <v>337.83320496333198</v>
      </c>
      <c r="C107" s="1">
        <v>0.45120581973229801</v>
      </c>
      <c r="D107" s="1">
        <v>7.4204861074950603</v>
      </c>
      <c r="E107" s="1">
        <v>1.4257170944392801</v>
      </c>
      <c r="F107" s="1">
        <v>0.17550154361166001</v>
      </c>
      <c r="G107" s="1">
        <v>0.97850714909236802</v>
      </c>
      <c r="H107" s="1">
        <v>0.20439298801803699</v>
      </c>
      <c r="I107" s="1">
        <v>1.8927817440745101</v>
      </c>
      <c r="J107" s="1">
        <v>1</v>
      </c>
      <c r="K107" s="1">
        <f t="shared" si="6"/>
        <v>1.3757840470344573</v>
      </c>
    </row>
    <row r="108" spans="1:11">
      <c r="A108">
        <v>5</v>
      </c>
      <c r="B108" s="1">
        <v>360.506936940998</v>
      </c>
      <c r="C108" s="1">
        <v>0.53546069259844897</v>
      </c>
      <c r="D108" s="1">
        <v>8.0996187503719401</v>
      </c>
      <c r="E108" s="1">
        <v>1.22232682237956</v>
      </c>
      <c r="F108" s="1">
        <v>0.10004236106978399</v>
      </c>
      <c r="G108" s="1">
        <v>0.97802638443263701</v>
      </c>
      <c r="H108" s="1">
        <v>0.20449346069127</v>
      </c>
      <c r="I108" s="1">
        <v>1.9341698207634599</v>
      </c>
      <c r="J108" s="1">
        <v>0.999999999999999</v>
      </c>
      <c r="K108" s="1">
        <f t="shared" si="6"/>
        <v>1.3907443405469819</v>
      </c>
    </row>
    <row r="109" spans="1:11">
      <c r="A109">
        <v>6</v>
      </c>
      <c r="B109" s="1">
        <v>373.05265559910401</v>
      </c>
      <c r="C109" s="1">
        <v>0.598941127151148</v>
      </c>
      <c r="D109" s="1">
        <v>8.5201980449036299</v>
      </c>
      <c r="E109" s="1">
        <v>1.1126269489436</v>
      </c>
      <c r="F109" s="1">
        <v>5.3311328344041502E-2</v>
      </c>
      <c r="G109" s="1">
        <v>0.97767084853249897</v>
      </c>
      <c r="H109" s="1">
        <v>0.204567825971495</v>
      </c>
      <c r="I109" s="1">
        <v>1.96475044160182</v>
      </c>
      <c r="J109" s="1">
        <v>0.999999999999999</v>
      </c>
      <c r="K109" s="1">
        <f t="shared" si="6"/>
        <v>1.4016955595284661</v>
      </c>
    </row>
    <row r="110" spans="1:11">
      <c r="A110">
        <v>7</v>
      </c>
      <c r="B110" s="1">
        <v>379.52906318349397</v>
      </c>
      <c r="C110" s="1">
        <v>0.64216026316184605</v>
      </c>
      <c r="D110" s="1">
        <v>8.7619939841000996</v>
      </c>
      <c r="E110" s="1">
        <v>1.0543269069419099</v>
      </c>
      <c r="F110" s="1">
        <v>2.6445112877767001E-2</v>
      </c>
      <c r="G110" s="1">
        <v>0.97743446875131601</v>
      </c>
      <c r="H110" s="1">
        <v>0.20461729803278</v>
      </c>
      <c r="I110" s="1">
        <v>1.98506952433343</v>
      </c>
      <c r="J110" s="1">
        <v>0.999999999999999</v>
      </c>
      <c r="K110" s="1">
        <f t="shared" si="6"/>
        <v>1.4089249534071819</v>
      </c>
    </row>
    <row r="111" spans="1:11">
      <c r="A111">
        <v>8</v>
      </c>
      <c r="B111" s="1">
        <v>382.64275310774002</v>
      </c>
      <c r="C111" s="1">
        <v>0.66868000134250005</v>
      </c>
      <c r="D111" s="1">
        <v>8.8899892016361797</v>
      </c>
      <c r="E111" s="1">
        <v>1.0247493660270299</v>
      </c>
      <c r="F111" s="1">
        <v>1.22234220404243E-2</v>
      </c>
      <c r="G111" s="1">
        <v>0.97729439139827701</v>
      </c>
      <c r="H111" s="1">
        <v>0.20464662619607099</v>
      </c>
      <c r="I111" s="1">
        <v>1.9971057545774</v>
      </c>
      <c r="J111" s="1">
        <v>1</v>
      </c>
      <c r="K111" s="1">
        <f t="shared" si="6"/>
        <v>1.4131899216232049</v>
      </c>
    </row>
    <row r="112" spans="1:11">
      <c r="A112">
        <v>9</v>
      </c>
      <c r="B112" s="1">
        <v>384.04051095243801</v>
      </c>
      <c r="C112" s="1">
        <v>0.68340276121316901</v>
      </c>
      <c r="D112" s="1">
        <v>8.9524159822111304</v>
      </c>
      <c r="E112" s="1">
        <v>1.01063043046333</v>
      </c>
      <c r="F112" s="1">
        <v>5.2871130876518202E-3</v>
      </c>
      <c r="G112" s="1">
        <v>0.97721990557937</v>
      </c>
      <c r="H112" s="1">
        <v>0.204662224805403</v>
      </c>
      <c r="I112" s="1">
        <v>2.0035045546935599</v>
      </c>
      <c r="J112" s="1">
        <v>1</v>
      </c>
      <c r="K112" s="1">
        <f t="shared" si="6"/>
        <v>1.4154520672539781</v>
      </c>
    </row>
    <row r="113" spans="1:11">
      <c r="A113">
        <v>10</v>
      </c>
      <c r="B113" s="1">
        <v>384.62929447286001</v>
      </c>
      <c r="C113" s="1">
        <v>0.69085801433821603</v>
      </c>
      <c r="D113" s="1">
        <v>8.9806286786837699</v>
      </c>
      <c r="E113" s="1">
        <v>1.0043140234407399</v>
      </c>
      <c r="F113" s="1">
        <v>2.1523690351365498E-3</v>
      </c>
      <c r="G113" s="1">
        <v>0.97718393731850595</v>
      </c>
      <c r="H113" s="1">
        <v>0.204669758028177</v>
      </c>
      <c r="I113" s="1">
        <v>2.0065940968687701</v>
      </c>
      <c r="J113" s="1">
        <v>0.999999999999997</v>
      </c>
      <c r="K113" s="1">
        <f t="shared" si="6"/>
        <v>1.4165430091842499</v>
      </c>
    </row>
    <row r="114" spans="1:11">
      <c r="A114">
        <v>11</v>
      </c>
      <c r="B114" s="1">
        <v>384.863389165939</v>
      </c>
      <c r="C114" s="1">
        <v>0.69433600112971094</v>
      </c>
      <c r="D114" s="1">
        <v>8.9925327327305897</v>
      </c>
      <c r="E114" s="1">
        <v>1.0016607706619101</v>
      </c>
      <c r="F114" s="1">
        <v>8.29696363267659E-4</v>
      </c>
      <c r="G114" s="1">
        <v>0.97716796363152303</v>
      </c>
      <c r="H114" s="1">
        <v>0.20467310374843301</v>
      </c>
      <c r="I114" s="1">
        <v>2.0079661035371199</v>
      </c>
      <c r="J114" s="1">
        <v>0.999999999999997</v>
      </c>
      <c r="K114" s="1">
        <f t="shared" si="6"/>
        <v>1.4170272063503651</v>
      </c>
    </row>
    <row r="115" spans="1:11">
      <c r="A115">
        <v>12</v>
      </c>
      <c r="B115" s="1">
        <v>384.95175833377601</v>
      </c>
      <c r="C115" s="1">
        <v>0.69584598227126704</v>
      </c>
      <c r="D115" s="1">
        <v>8.9972585450024507</v>
      </c>
      <c r="E115" s="1">
        <v>1.00060939784799</v>
      </c>
      <c r="F115" s="1">
        <v>3.0460611083838601E-4</v>
      </c>
      <c r="G115" s="1">
        <v>0.97716136312183999</v>
      </c>
      <c r="H115" s="1">
        <v>0.204674486270148</v>
      </c>
      <c r="I115" s="1">
        <v>2.0085330189336599</v>
      </c>
      <c r="J115" s="1">
        <v>0.999999999999999</v>
      </c>
      <c r="K115" s="1">
        <f t="shared" si="6"/>
        <v>1.417227229111006</v>
      </c>
    </row>
    <row r="116" spans="1:11">
      <c r="A116">
        <v>13</v>
      </c>
      <c r="B116" s="1">
        <v>384.98360591613198</v>
      </c>
      <c r="C116" s="1">
        <v>0.69646173427070901</v>
      </c>
      <c r="D116" s="1">
        <v>8.9990363891313105</v>
      </c>
      <c r="E116" s="1">
        <v>1.0002141586781099</v>
      </c>
      <c r="F116" s="1">
        <v>1.07067874299231E-4</v>
      </c>
      <c r="G116" s="1">
        <v>0.977158799848449</v>
      </c>
      <c r="H116" s="1">
        <v>0.20467502317025499</v>
      </c>
      <c r="I116" s="1">
        <v>2.0087531754468699</v>
      </c>
      <c r="J116" s="1">
        <v>1</v>
      </c>
      <c r="K116" s="1">
        <f t="shared" si="6"/>
        <v>1.417304898547546</v>
      </c>
    </row>
    <row r="117" spans="1:11">
      <c r="A117">
        <v>14</v>
      </c>
      <c r="B117" s="1">
        <v>384.99461808470897</v>
      </c>
      <c r="C117" s="1">
        <v>0.696699481192531</v>
      </c>
      <c r="D117" s="1">
        <v>8.9996742018463696</v>
      </c>
      <c r="E117" s="1">
        <v>1.00007240221064</v>
      </c>
      <c r="F117" s="1">
        <v>3.6199794848156E-5</v>
      </c>
      <c r="G117" s="1">
        <v>0.97715785640036401</v>
      </c>
      <c r="H117" s="1">
        <v>0.204675220784445</v>
      </c>
      <c r="I117" s="1">
        <v>2.0088342067868399</v>
      </c>
      <c r="J117" s="1">
        <v>0.999999999999997</v>
      </c>
      <c r="K117" s="1">
        <f t="shared" si="6"/>
        <v>1.4173334846770678</v>
      </c>
    </row>
    <row r="118" spans="1:11">
      <c r="A118">
        <v>15</v>
      </c>
      <c r="B118" s="1">
        <v>384.998287457603</v>
      </c>
      <c r="C118" s="1">
        <v>0.69678698949210605</v>
      </c>
      <c r="D118" s="1">
        <v>8.9998936113430794</v>
      </c>
      <c r="E118" s="1">
        <v>1.00002364220323</v>
      </c>
      <c r="F118" s="1">
        <v>1.18209618796403E-5</v>
      </c>
      <c r="G118" s="1">
        <v>0.97715752497403496</v>
      </c>
      <c r="H118" s="1">
        <v>0.20467529020493899</v>
      </c>
      <c r="I118" s="1">
        <v>2.0088626724587999</v>
      </c>
      <c r="J118" s="1">
        <v>1</v>
      </c>
      <c r="K118" s="1">
        <f t="shared" si="6"/>
        <v>1.4173435266225334</v>
      </c>
    </row>
    <row r="121" spans="1:11">
      <c r="A121" t="s">
        <v>74</v>
      </c>
    </row>
    <row r="122" spans="1:11">
      <c r="A122">
        <v>1</v>
      </c>
      <c r="B122" s="1">
        <v>141.65265427709701</v>
      </c>
      <c r="C122" s="1">
        <v>0.12183782625830999</v>
      </c>
      <c r="D122" s="1">
        <v>2.5031903045222998</v>
      </c>
      <c r="E122" s="1">
        <v>6.1908236331376401</v>
      </c>
      <c r="F122" s="1">
        <v>0.72186774394196596</v>
      </c>
      <c r="G122" s="1">
        <v>0.98263552676766397</v>
      </c>
      <c r="H122" s="1">
        <v>0.203534265301694</v>
      </c>
      <c r="I122" s="1">
        <v>1.53566534715294</v>
      </c>
      <c r="J122" s="1">
        <v>1</v>
      </c>
    </row>
    <row r="123" spans="1:11">
      <c r="A123">
        <v>2</v>
      </c>
      <c r="B123" s="1">
        <v>247.28513679036101</v>
      </c>
      <c r="C123" s="1">
        <v>0.22443065242704099</v>
      </c>
      <c r="D123" s="1">
        <v>4.1934414762248</v>
      </c>
      <c r="E123" s="1">
        <v>3.2924171237521902</v>
      </c>
      <c r="F123" s="1">
        <v>0.53406205819724395</v>
      </c>
      <c r="G123" s="1">
        <v>0.98332485611645504</v>
      </c>
      <c r="H123" s="1">
        <v>0.20339158392668</v>
      </c>
      <c r="I123" s="12">
        <v>1.47573751140077</v>
      </c>
      <c r="J123" s="1">
        <v>1</v>
      </c>
    </row>
    <row r="124" spans="1:11">
      <c r="A124">
        <v>3</v>
      </c>
      <c r="B124" s="1">
        <v>319.724437912697</v>
      </c>
      <c r="C124" s="1">
        <v>0.318158698517786</v>
      </c>
      <c r="D124" s="1">
        <v>6.0485707054482498</v>
      </c>
      <c r="E124" s="1">
        <v>1.9759096613992599</v>
      </c>
      <c r="F124" s="1">
        <v>0.32793658828352701</v>
      </c>
      <c r="G124" s="1">
        <v>0.98143317418743503</v>
      </c>
      <c r="H124" s="1">
        <v>0.20378361488094901</v>
      </c>
      <c r="I124" s="1">
        <v>1.6399888912629601</v>
      </c>
      <c r="J124" s="1">
        <v>1</v>
      </c>
    </row>
    <row r="125" spans="1:11">
      <c r="A125">
        <v>4</v>
      </c>
      <c r="B125" s="1">
        <v>359.51791092868899</v>
      </c>
      <c r="C125" s="1">
        <v>0.398316520586673</v>
      </c>
      <c r="D125" s="1">
        <v>7.5873410006459601</v>
      </c>
      <c r="E125" s="1">
        <v>1.3723726136030401</v>
      </c>
      <c r="F125" s="1">
        <v>0.15696211103933699</v>
      </c>
      <c r="G125" s="1">
        <v>0.97933197370298997</v>
      </c>
      <c r="H125" s="1">
        <v>0.204220841727216</v>
      </c>
      <c r="I125" s="1">
        <v>1.8216773087396401</v>
      </c>
      <c r="J125" s="1">
        <v>0.999999999999999</v>
      </c>
    </row>
    <row r="126" spans="1:11">
      <c r="A126">
        <v>5</v>
      </c>
      <c r="B126" s="1">
        <v>376.70193390977403</v>
      </c>
      <c r="C126" s="1">
        <v>0.45353182305616102</v>
      </c>
      <c r="D126" s="1">
        <v>8.4643615368202507</v>
      </c>
      <c r="E126" s="1">
        <v>1.1265632288625</v>
      </c>
      <c r="F126" s="1">
        <v>5.9515384797750502E-2</v>
      </c>
      <c r="G126" s="1">
        <v>0.97802413752998296</v>
      </c>
      <c r="H126" s="1">
        <v>0.20449393049245501</v>
      </c>
      <c r="I126" s="1">
        <v>1.93436315448442</v>
      </c>
      <c r="J126" s="1">
        <v>1</v>
      </c>
    </row>
    <row r="127" spans="1:11">
      <c r="A127">
        <v>6</v>
      </c>
      <c r="B127" s="1">
        <v>382.69135786900102</v>
      </c>
      <c r="C127" s="1">
        <v>0.482667908833601</v>
      </c>
      <c r="D127" s="1">
        <v>8.8330849737783392</v>
      </c>
      <c r="E127" s="1">
        <v>1.03779314400737</v>
      </c>
      <c r="F127" s="1">
        <v>1.8546114024628801E-2</v>
      </c>
      <c r="G127" s="1">
        <v>0.97743925025563405</v>
      </c>
      <c r="H127" s="1">
        <v>0.204616297071857</v>
      </c>
      <c r="I127" s="1">
        <v>1.9846586083804401</v>
      </c>
      <c r="J127" s="1">
        <v>1</v>
      </c>
    </row>
    <row r="128" spans="1:11">
      <c r="A128">
        <v>7</v>
      </c>
      <c r="B128" s="1">
        <v>384.43745615566598</v>
      </c>
      <c r="C128" s="1">
        <v>0.49460851331906203</v>
      </c>
      <c r="D128" s="1">
        <v>8.9556802925126497</v>
      </c>
      <c r="E128" s="1">
        <v>1.0098975635663101</v>
      </c>
      <c r="F128" s="1">
        <v>4.9244119430386203E-3</v>
      </c>
      <c r="G128" s="1">
        <v>0.97723478255525598</v>
      </c>
      <c r="H128" s="1">
        <v>0.20465910912119201</v>
      </c>
      <c r="I128" s="1">
        <v>2.0022266087493898</v>
      </c>
      <c r="J128" s="1">
        <v>1</v>
      </c>
    </row>
    <row r="129" spans="1:10">
      <c r="A129">
        <v>8</v>
      </c>
      <c r="B129" s="1">
        <v>384.87729689789802</v>
      </c>
      <c r="C129" s="1">
        <v>0.49856035154253298</v>
      </c>
      <c r="D129" s="1">
        <v>8.9896682002802599</v>
      </c>
      <c r="E129" s="1">
        <v>1.0022985942283</v>
      </c>
      <c r="F129" s="1">
        <v>1.1479777466380299E-3</v>
      </c>
      <c r="G129" s="1">
        <v>0.977175876636317</v>
      </c>
      <c r="H129" s="1">
        <v>0.20467144634029399</v>
      </c>
      <c r="I129" s="1">
        <v>2.00728644807262</v>
      </c>
      <c r="J129" s="1">
        <v>0.999999999999999</v>
      </c>
    </row>
    <row r="130" spans="1:10">
      <c r="A130">
        <v>9</v>
      </c>
      <c r="B130" s="1">
        <v>384.975606118386</v>
      </c>
      <c r="C130" s="1">
        <v>0.49966172187375402</v>
      </c>
      <c r="D130" s="1">
        <v>8.9978350089253691</v>
      </c>
      <c r="E130" s="1">
        <v>1.00048122488854</v>
      </c>
      <c r="F130" s="1">
        <v>2.40554563847793E-4</v>
      </c>
      <c r="G130" s="1">
        <v>0.97716131579027499</v>
      </c>
      <c r="H130" s="1">
        <v>0.204674496184134</v>
      </c>
      <c r="I130" s="1">
        <v>2.0085370841964201</v>
      </c>
      <c r="J130" s="1">
        <v>1</v>
      </c>
    </row>
    <row r="131" spans="1:10">
      <c r="A131">
        <v>10</v>
      </c>
      <c r="B131" s="1">
        <v>384.99551510973998</v>
      </c>
      <c r="C131" s="1">
        <v>0.49992943996309402</v>
      </c>
      <c r="D131" s="1">
        <v>8.9995846819853806</v>
      </c>
      <c r="E131" s="1">
        <v>1.00009229715132</v>
      </c>
      <c r="F131" s="1">
        <v>4.6146446068664199E-5</v>
      </c>
      <c r="G131" s="1">
        <v>0.97715813042664101</v>
      </c>
      <c r="H131" s="1">
        <v>0.20467516338699199</v>
      </c>
      <c r="I131" s="1">
        <v>2.0088106710977902</v>
      </c>
      <c r="J131" s="1">
        <v>1</v>
      </c>
    </row>
    <row r="132" spans="1:10">
      <c r="A132">
        <v>11</v>
      </c>
      <c r="B132" s="1">
        <v>384.99922847995202</v>
      </c>
      <c r="C132" s="1">
        <v>0.499987738954838</v>
      </c>
      <c r="D132" s="1">
        <v>8.9999260148977207</v>
      </c>
      <c r="E132" s="1">
        <v>1.000016441269</v>
      </c>
      <c r="F132" s="1">
        <v>8.22056691957235E-6</v>
      </c>
      <c r="G132" s="1">
        <v>0.97715749916662498</v>
      </c>
      <c r="H132" s="1">
        <v>0.204675295610555</v>
      </c>
      <c r="I132" s="1">
        <v>2.0088648890147098</v>
      </c>
      <c r="J132" s="1">
        <v>1</v>
      </c>
    </row>
    <row r="133" spans="1:10">
      <c r="A133">
        <v>12</v>
      </c>
      <c r="B133" s="1">
        <v>384.99987463862499</v>
      </c>
      <c r="C133" s="1">
        <v>0.49999934129321</v>
      </c>
      <c r="D133" s="1">
        <v>8.9999876227441007</v>
      </c>
      <c r="E133" s="1">
        <v>1.0000027505050899</v>
      </c>
      <c r="F133" s="1">
        <v>1.37525065575658E-6</v>
      </c>
      <c r="G133" s="1">
        <v>0.97715738383488604</v>
      </c>
      <c r="H133" s="1">
        <v>0.20467531976793099</v>
      </c>
      <c r="I133" s="1">
        <v>2.00887479466622</v>
      </c>
      <c r="J133" s="1">
        <v>1</v>
      </c>
    </row>
    <row r="134" spans="1:10">
      <c r="A134">
        <v>13</v>
      </c>
      <c r="B134" s="1">
        <v>384.99998061214501</v>
      </c>
      <c r="C134" s="1">
        <v>0.50000148342634099</v>
      </c>
      <c r="D134" s="1">
        <v>8.9999980379593492</v>
      </c>
      <c r="E134" s="1">
        <v>1.0000004360091299</v>
      </c>
      <c r="F134" s="1">
        <v>2.1800451605205101E-7</v>
      </c>
      <c r="G134" s="1">
        <v>0.97715736414810295</v>
      </c>
      <c r="H134" s="1">
        <v>0.20467532389152299</v>
      </c>
      <c r="I134" s="1">
        <v>2.0088764855310801</v>
      </c>
      <c r="J134" s="1">
        <v>0.999999999999997</v>
      </c>
    </row>
    <row r="135" spans="1:10">
      <c r="A135">
        <v>14</v>
      </c>
      <c r="B135" s="1">
        <v>384.99999712807499</v>
      </c>
      <c r="C135" s="1">
        <v>0.50000185459116897</v>
      </c>
      <c r="D135" s="1">
        <v>8.9999997031542698</v>
      </c>
      <c r="E135" s="1">
        <v>1.00000006596572</v>
      </c>
      <c r="F135" s="1">
        <v>3.2982858519495801E-8</v>
      </c>
      <c r="G135" s="1">
        <v>0.97715736097579298</v>
      </c>
      <c r="H135" s="1">
        <v>0.20467532455599499</v>
      </c>
      <c r="I135" s="1">
        <v>2.0088767579954698</v>
      </c>
      <c r="J135" s="1">
        <v>1</v>
      </c>
    </row>
    <row r="136" spans="1:10">
      <c r="A136">
        <v>15</v>
      </c>
      <c r="B136" s="1">
        <v>384.999999590409</v>
      </c>
      <c r="C136" s="1">
        <v>0.50000191549317696</v>
      </c>
      <c r="D136" s="1">
        <v>8.9999999568826095</v>
      </c>
      <c r="E136" s="1">
        <v>1.0000000095816399</v>
      </c>
      <c r="F136" s="1">
        <v>4.7908209704933299E-9</v>
      </c>
      <c r="G136" s="1">
        <v>0.97715736048928004</v>
      </c>
      <c r="H136" s="1">
        <v>0.2046753246579</v>
      </c>
      <c r="I136" s="1">
        <v>2.00887679978129</v>
      </c>
      <c r="J136" s="1">
        <v>1</v>
      </c>
    </row>
    <row r="139" spans="1:10">
      <c r="A139" t="s">
        <v>71</v>
      </c>
    </row>
    <row r="140" spans="1:10">
      <c r="A140">
        <v>1</v>
      </c>
      <c r="B140" s="1">
        <v>143.75312718585101</v>
      </c>
      <c r="C140" s="1">
        <v>0.10638712004089899</v>
      </c>
      <c r="D140" s="1">
        <v>2.4671058707232398</v>
      </c>
      <c r="E140" s="1">
        <v>6.2959982032401598</v>
      </c>
      <c r="F140" s="1">
        <v>0.72587712547519601</v>
      </c>
      <c r="G140" s="1">
        <v>0.98312746588381705</v>
      </c>
      <c r="H140" s="1">
        <v>0.203432420454455</v>
      </c>
      <c r="I140" s="1">
        <v>1.4929066537812901</v>
      </c>
      <c r="J140" s="1">
        <v>1</v>
      </c>
    </row>
    <row r="141" spans="1:10">
      <c r="A141">
        <v>2</v>
      </c>
      <c r="B141" s="1">
        <v>247.66680860179301</v>
      </c>
      <c r="C141" s="1">
        <v>0.21068537199971099</v>
      </c>
      <c r="D141" s="1">
        <v>4.3405584452283001</v>
      </c>
      <c r="E141" s="1">
        <v>3.1469318354157698</v>
      </c>
      <c r="F141" s="1">
        <v>0.51771572830796697</v>
      </c>
      <c r="G141" s="1">
        <v>0.98277606525519401</v>
      </c>
      <c r="H141" s="1">
        <v>0.20350515958899201</v>
      </c>
      <c r="I141" s="12">
        <v>1.5234543735041499</v>
      </c>
      <c r="J141" s="1">
        <v>1</v>
      </c>
    </row>
    <row r="142" spans="1:10">
      <c r="A142">
        <v>3</v>
      </c>
      <c r="B142" s="1">
        <v>318.43891799484902</v>
      </c>
      <c r="C142" s="1">
        <v>0.30968100080942301</v>
      </c>
      <c r="D142" s="1">
        <v>6.0682186371559803</v>
      </c>
      <c r="E142" s="1">
        <v>1.9662741368257799</v>
      </c>
      <c r="F142" s="1">
        <v>0.32575348476044602</v>
      </c>
      <c r="G142" s="1">
        <v>0.98130019974248694</v>
      </c>
      <c r="H142" s="1">
        <v>0.20381122927773199</v>
      </c>
      <c r="I142" s="1">
        <v>1.6515105955058</v>
      </c>
      <c r="J142" s="1">
        <v>1</v>
      </c>
    </row>
    <row r="143" spans="1:10">
      <c r="A143">
        <v>4</v>
      </c>
      <c r="B143" s="1">
        <v>358.61356929388103</v>
      </c>
      <c r="C143" s="1">
        <v>0.394006046630758</v>
      </c>
      <c r="D143" s="1">
        <v>7.5479014713385197</v>
      </c>
      <c r="E143" s="1">
        <v>1.38476880870147</v>
      </c>
      <c r="F143" s="1">
        <v>0.16134428096238701</v>
      </c>
      <c r="G143" s="1">
        <v>0.97938641262401405</v>
      </c>
      <c r="H143" s="1">
        <v>0.20420949016859599</v>
      </c>
      <c r="I143" s="1">
        <v>1.8169800652331001</v>
      </c>
      <c r="J143" s="1">
        <v>1</v>
      </c>
    </row>
    <row r="144" spans="1:10">
      <c r="A144">
        <v>5</v>
      </c>
      <c r="B144" s="1">
        <v>376.41492814472201</v>
      </c>
      <c r="C144" s="1">
        <v>0.45194831596997198</v>
      </c>
      <c r="D144" s="1">
        <v>8.4417048099172192</v>
      </c>
      <c r="E144" s="1">
        <v>1.1322707208209599</v>
      </c>
      <c r="F144" s="1">
        <v>6.2032798898086203E-2</v>
      </c>
      <c r="G144" s="1">
        <v>0.97806532592381701</v>
      </c>
      <c r="H144" s="1">
        <v>0.204485318821719</v>
      </c>
      <c r="I144" s="1">
        <v>1.9308189734419201</v>
      </c>
      <c r="J144" s="1">
        <v>1</v>
      </c>
    </row>
    <row r="145" spans="1:10">
      <c r="A145">
        <v>6</v>
      </c>
      <c r="B145" s="1">
        <v>382.64935209771198</v>
      </c>
      <c r="C145" s="1">
        <v>0.482347353296185</v>
      </c>
      <c r="D145" s="1">
        <v>8.8272370283974197</v>
      </c>
      <c r="E145" s="1">
        <v>1.03914315907612</v>
      </c>
      <c r="F145" s="1">
        <v>1.9195885733620001E-2</v>
      </c>
      <c r="G145" s="1">
        <v>0.97745143062551398</v>
      </c>
      <c r="H145" s="1">
        <v>0.20461374727541301</v>
      </c>
      <c r="I145" s="1">
        <v>1.98361182542854</v>
      </c>
      <c r="J145" s="1">
        <v>1</v>
      </c>
    </row>
    <row r="146" spans="1:10">
      <c r="A146">
        <v>7</v>
      </c>
      <c r="B146" s="1">
        <v>384.44273824476699</v>
      </c>
      <c r="C146" s="1">
        <v>0.49460787811064799</v>
      </c>
      <c r="D146" s="1">
        <v>8.95513902738608</v>
      </c>
      <c r="E146" s="1">
        <v>1.0100190454836599</v>
      </c>
      <c r="F146" s="1">
        <v>4.9845525126578196E-3</v>
      </c>
      <c r="G146" s="1">
        <v>0.97723643277009598</v>
      </c>
      <c r="H146" s="1">
        <v>0.20465876352263701</v>
      </c>
      <c r="I146" s="1">
        <v>2.0020848513186</v>
      </c>
      <c r="J146" s="1">
        <v>1</v>
      </c>
    </row>
    <row r="147" spans="1:10">
      <c r="A147">
        <v>8</v>
      </c>
      <c r="B147" s="1">
        <v>384.882717983612</v>
      </c>
      <c r="C147" s="1">
        <v>0.49855838912455702</v>
      </c>
      <c r="D147" s="1">
        <v>8.9898793394955696</v>
      </c>
      <c r="E147" s="1">
        <v>1.0022515675955701</v>
      </c>
      <c r="F147" s="1">
        <v>1.1245178338255501E-3</v>
      </c>
      <c r="G147" s="1">
        <v>0.97717566695273095</v>
      </c>
      <c r="H147" s="1">
        <v>0.20467149025895101</v>
      </c>
      <c r="I147" s="1">
        <v>2.0073044581394899</v>
      </c>
      <c r="J147" s="1">
        <v>1</v>
      </c>
    </row>
    <row r="148" spans="1:10">
      <c r="A148">
        <v>9</v>
      </c>
      <c r="B148" s="1">
        <v>384.977635960459</v>
      </c>
      <c r="C148" s="1">
        <v>0.49962112040603002</v>
      </c>
      <c r="D148" s="1">
        <v>8.9979623616923803</v>
      </c>
      <c r="E148" s="1">
        <v>1.0004529110538001</v>
      </c>
      <c r="F148" s="1">
        <v>2.2640425640270501E-4</v>
      </c>
      <c r="G148" s="1">
        <v>0.97716111759202195</v>
      </c>
      <c r="H148" s="1">
        <v>0.20467453769840099</v>
      </c>
      <c r="I148" s="1">
        <v>2.0085541072499198</v>
      </c>
      <c r="J148" s="1">
        <v>1</v>
      </c>
    </row>
    <row r="149" spans="1:10">
      <c r="A149">
        <v>10</v>
      </c>
      <c r="B149" s="1">
        <v>384.99607315893201</v>
      </c>
      <c r="C149" s="1">
        <v>0.49986891376819098</v>
      </c>
      <c r="D149" s="1">
        <v>8.9996263151390306</v>
      </c>
      <c r="E149" s="1">
        <v>1.00008304452827</v>
      </c>
      <c r="F149" s="1">
        <v>4.1520540107465299E-5</v>
      </c>
      <c r="G149" s="1">
        <v>0.97715805952412105</v>
      </c>
      <c r="H149" s="1">
        <v>0.204675178238207</v>
      </c>
      <c r="I149" s="1">
        <v>2.0088167608057801</v>
      </c>
      <c r="J149" s="1">
        <v>1</v>
      </c>
    </row>
    <row r="150" spans="1:10">
      <c r="A150">
        <v>11</v>
      </c>
      <c r="B150" s="1">
        <v>384.999356899872</v>
      </c>
      <c r="C150" s="1">
        <v>0.49992044274925801</v>
      </c>
      <c r="D150" s="1">
        <v>8.9999365902501207</v>
      </c>
      <c r="E150" s="1">
        <v>1.0000140911548101</v>
      </c>
      <c r="F150" s="1">
        <v>7.0455277640945899E-6</v>
      </c>
      <c r="G150" s="1">
        <v>0.97715748038396999</v>
      </c>
      <c r="H150" s="1">
        <v>0.20467529954476801</v>
      </c>
      <c r="I150" s="1">
        <v>2.00886650222593</v>
      </c>
      <c r="J150" s="1">
        <v>0.999999999999998</v>
      </c>
    </row>
    <row r="151" spans="1:10">
      <c r="A151">
        <v>12</v>
      </c>
      <c r="B151" s="1">
        <v>384.99990075837002</v>
      </c>
      <c r="C151" s="1">
        <v>0.49993020390312498</v>
      </c>
      <c r="D151" s="1">
        <v>8.9999899220788198</v>
      </c>
      <c r="E151" s="1">
        <v>1.0000022395405499</v>
      </c>
      <c r="F151" s="1">
        <v>1.11976902031903E-6</v>
      </c>
      <c r="G151" s="1">
        <v>0.97715737964663996</v>
      </c>
      <c r="H151" s="1">
        <v>0.204675320645201</v>
      </c>
      <c r="I151" s="1">
        <v>2.0088751543877099</v>
      </c>
      <c r="J151" s="1">
        <v>1</v>
      </c>
    </row>
    <row r="152" spans="1:10">
      <c r="A152">
        <v>13</v>
      </c>
      <c r="B152" s="1">
        <v>384.99998545011402</v>
      </c>
      <c r="C152" s="1">
        <v>0.499931915160439</v>
      </c>
      <c r="D152" s="1">
        <v>8.9999984853155297</v>
      </c>
      <c r="E152" s="1">
        <v>1.0000003365966099</v>
      </c>
      <c r="F152" s="1">
        <v>1.6829827485248401E-7</v>
      </c>
      <c r="G152" s="1">
        <v>0.97715736331910497</v>
      </c>
      <c r="H152" s="1">
        <v>0.204675324065165</v>
      </c>
      <c r="I152" s="1">
        <v>2.0088765567323801</v>
      </c>
      <c r="J152" s="1">
        <v>1</v>
      </c>
    </row>
    <row r="153" spans="1:10">
      <c r="A153">
        <v>14</v>
      </c>
      <c r="B153" s="1">
        <v>384.999997959773</v>
      </c>
      <c r="C153" s="1">
        <v>0.49993219618777901</v>
      </c>
      <c r="D153" s="1">
        <v>8.9999997830568095</v>
      </c>
      <c r="E153" s="1">
        <v>1.0000000482096001</v>
      </c>
      <c r="F153" s="1">
        <v>2.41047989214954E-8</v>
      </c>
      <c r="G153" s="1">
        <v>0.97715736082584603</v>
      </c>
      <c r="H153" s="1">
        <v>0.20467532458740301</v>
      </c>
      <c r="I153" s="1">
        <v>2.0088767708741702</v>
      </c>
      <c r="J153" s="1">
        <v>1</v>
      </c>
    </row>
    <row r="154" spans="1:10">
      <c r="A154">
        <v>15</v>
      </c>
      <c r="B154" s="1">
        <v>384.999999724872</v>
      </c>
      <c r="C154" s="1">
        <v>0.49993223982983798</v>
      </c>
      <c r="D154" s="1">
        <v>8.9999999702047706</v>
      </c>
      <c r="E154" s="1">
        <v>1.0000000066211601</v>
      </c>
      <c r="F154" s="1">
        <v>3.31058157816902E-9</v>
      </c>
      <c r="G154" s="1">
        <v>0.97715736046403601</v>
      </c>
      <c r="H154" s="1">
        <v>0.204675324663188</v>
      </c>
      <c r="I154" s="1">
        <v>2.0088768019495098</v>
      </c>
      <c r="J154" s="1">
        <v>0.999999999999996</v>
      </c>
    </row>
    <row r="157" spans="1:10">
      <c r="A157" t="s">
        <v>72</v>
      </c>
    </row>
    <row r="158" spans="1:10">
      <c r="A158">
        <v>1</v>
      </c>
      <c r="B158" s="1">
        <v>145.34933980084901</v>
      </c>
      <c r="C158" s="1">
        <v>0.101396665983692</v>
      </c>
      <c r="D158" s="1">
        <v>2.2583322473607899</v>
      </c>
      <c r="E158" s="1">
        <v>6.9704835375909804</v>
      </c>
      <c r="F158" s="1">
        <v>0.74907419473768999</v>
      </c>
      <c r="G158" s="1">
        <v>0.98470044127094403</v>
      </c>
      <c r="H158" s="1">
        <v>0.20310745442732001</v>
      </c>
      <c r="I158" s="1">
        <v>1.35589340085767</v>
      </c>
      <c r="J158" s="1">
        <v>1</v>
      </c>
    </row>
    <row r="159" spans="1:10">
      <c r="A159">
        <v>2</v>
      </c>
      <c r="B159" s="1">
        <v>251.84097132425001</v>
      </c>
      <c r="C159" s="1">
        <v>0.19576169272709301</v>
      </c>
      <c r="D159" s="1">
        <v>4.3560209677398598</v>
      </c>
      <c r="E159" s="1">
        <v>3.1322115144315701</v>
      </c>
      <c r="F159" s="1">
        <v>0.51599767025112697</v>
      </c>
      <c r="G159" s="1">
        <v>0.98299737663284004</v>
      </c>
      <c r="H159" s="1">
        <v>0.20345934257228701</v>
      </c>
      <c r="I159" s="12">
        <v>1.5042180749214999</v>
      </c>
      <c r="J159" s="1">
        <v>1</v>
      </c>
    </row>
    <row r="160" spans="1:10">
      <c r="A160">
        <v>3</v>
      </c>
      <c r="B160" s="1">
        <v>319.73218288363699</v>
      </c>
      <c r="C160" s="1">
        <v>0.28977028474083</v>
      </c>
      <c r="D160" s="1">
        <v>6.2940875184335097</v>
      </c>
      <c r="E160" s="1">
        <v>1.85982677350503</v>
      </c>
      <c r="F160" s="1">
        <v>0.30065694239627699</v>
      </c>
      <c r="G160" s="1">
        <v>0.98069453878464696</v>
      </c>
      <c r="H160" s="1">
        <v>0.20393709976998101</v>
      </c>
      <c r="I160" s="1">
        <v>1.7039484344354401</v>
      </c>
      <c r="J160" s="1">
        <v>1</v>
      </c>
    </row>
    <row r="161" spans="1:10">
      <c r="A161">
        <v>4</v>
      </c>
      <c r="B161" s="1">
        <v>356.60362650706799</v>
      </c>
      <c r="C161" s="1">
        <v>0.37226258382865102</v>
      </c>
      <c r="D161" s="1">
        <v>7.6472093529396501</v>
      </c>
      <c r="E161" s="1">
        <v>1.3537998202024699</v>
      </c>
      <c r="F161" s="1">
        <v>0.150310071895595</v>
      </c>
      <c r="G161" s="1">
        <v>0.97900565050212096</v>
      </c>
      <c r="H161" s="1">
        <v>0.204288912834591</v>
      </c>
      <c r="I161" s="1">
        <v>1.8498228108335999</v>
      </c>
      <c r="J161" s="1">
        <v>1</v>
      </c>
    </row>
    <row r="162" spans="1:10">
      <c r="A162">
        <v>5</v>
      </c>
      <c r="B162" s="1">
        <v>373.945950660064</v>
      </c>
      <c r="C162" s="1">
        <v>0.43261132047004802</v>
      </c>
      <c r="D162" s="1">
        <v>8.4101235321722303</v>
      </c>
      <c r="E162" s="1">
        <v>1.1402777178173999</v>
      </c>
      <c r="F162" s="1">
        <v>6.5541829758641396E-2</v>
      </c>
      <c r="G162" s="1">
        <v>0.97800447253273204</v>
      </c>
      <c r="H162" s="1">
        <v>0.20449804230655699</v>
      </c>
      <c r="I162" s="1">
        <v>1.9360551814834499</v>
      </c>
      <c r="J162" s="1">
        <v>1</v>
      </c>
    </row>
    <row r="163" spans="1:10">
      <c r="A163">
        <v>6</v>
      </c>
      <c r="B163" s="1">
        <v>381.11405163292898</v>
      </c>
      <c r="C163" s="1">
        <v>0.46913618280015801</v>
      </c>
      <c r="D163" s="1">
        <v>8.7724617229059092</v>
      </c>
      <c r="E163" s="1">
        <v>1.05187558162835</v>
      </c>
      <c r="F163" s="1">
        <v>2.5282030788232001E-2</v>
      </c>
      <c r="G163" s="1">
        <v>0.97749996108508697</v>
      </c>
      <c r="H163" s="1">
        <v>0.204603588708062</v>
      </c>
      <c r="I163" s="1">
        <v>1.9794408447366101</v>
      </c>
      <c r="J163" s="1">
        <v>1</v>
      </c>
    </row>
    <row r="164" spans="1:10">
      <c r="A164">
        <v>7</v>
      </c>
      <c r="B164" s="1">
        <v>383.75353385127897</v>
      </c>
      <c r="C164" s="1">
        <v>0.48761902801790302</v>
      </c>
      <c r="D164" s="1">
        <v>8.9212497537341306</v>
      </c>
      <c r="E164" s="1">
        <v>1.0176545323670401</v>
      </c>
      <c r="F164" s="1">
        <v>8.7500273628738703E-3</v>
      </c>
      <c r="G164" s="1">
        <v>0.97728081831017699</v>
      </c>
      <c r="H164" s="1">
        <v>0.20464946845659099</v>
      </c>
      <c r="I164" s="1">
        <v>1.9982718425850801</v>
      </c>
      <c r="J164" s="1">
        <v>1</v>
      </c>
    </row>
    <row r="165" spans="1:10">
      <c r="A165">
        <v>8</v>
      </c>
      <c r="B165" s="1">
        <v>384.63133977029503</v>
      </c>
      <c r="C165" s="1">
        <v>0.49560168066029098</v>
      </c>
      <c r="D165" s="1">
        <v>8.9752063068490795</v>
      </c>
      <c r="E165" s="1">
        <v>1.00552492996891</v>
      </c>
      <c r="F165" s="1">
        <v>2.7548547945471799E-3</v>
      </c>
      <c r="G165" s="1">
        <v>0.97719751768282304</v>
      </c>
      <c r="H165" s="1">
        <v>0.20466691368010201</v>
      </c>
      <c r="I165" s="1">
        <v>2.0054276205616399</v>
      </c>
      <c r="J165" s="1">
        <v>1</v>
      </c>
    </row>
    <row r="166" spans="1:10">
      <c r="A166">
        <v>9</v>
      </c>
      <c r="B166" s="1">
        <v>384.89846574551501</v>
      </c>
      <c r="C166" s="1">
        <v>0.498615345924386</v>
      </c>
      <c r="D166" s="1">
        <v>8.99280871736865</v>
      </c>
      <c r="E166" s="1">
        <v>1.00159934073044</v>
      </c>
      <c r="F166" s="1">
        <v>7.9903140348387203E-4</v>
      </c>
      <c r="G166" s="1">
        <v>0.97716931219247904</v>
      </c>
      <c r="H166" s="1">
        <v>0.204672821285453</v>
      </c>
      <c r="I166" s="1">
        <v>2.0078502751580798</v>
      </c>
      <c r="J166" s="1">
        <v>0.999999999999998</v>
      </c>
    </row>
    <row r="167" spans="1:10">
      <c r="A167">
        <v>10</v>
      </c>
      <c r="B167" s="1">
        <v>384.97372946050803</v>
      </c>
      <c r="C167" s="1">
        <v>0.49963238385085901</v>
      </c>
      <c r="D167" s="1">
        <v>8.9980571125809998</v>
      </c>
      <c r="E167" s="1">
        <v>1.00043184598513</v>
      </c>
      <c r="F167" s="1">
        <v>2.1587637988922901E-4</v>
      </c>
      <c r="G167" s="1">
        <v>0.97716065611994896</v>
      </c>
      <c r="H167" s="1">
        <v>0.20467463435761701</v>
      </c>
      <c r="I167" s="1">
        <v>2.0085937426062199</v>
      </c>
      <c r="J167" s="1">
        <v>1</v>
      </c>
    </row>
    <row r="168" spans="1:10">
      <c r="A168">
        <v>11</v>
      </c>
      <c r="B168" s="1">
        <v>384.99356525858502</v>
      </c>
      <c r="C168" s="1">
        <v>0.49994502691016102</v>
      </c>
      <c r="D168" s="1">
        <v>8.9995064160993596</v>
      </c>
      <c r="E168" s="1">
        <v>1.00010969132702</v>
      </c>
      <c r="F168" s="1">
        <v>5.4842655626411398E-5</v>
      </c>
      <c r="G168" s="1">
        <v>0.977158211493805</v>
      </c>
      <c r="H168" s="1">
        <v>0.20467514640669601</v>
      </c>
      <c r="I168" s="1">
        <v>2.0088037083630002</v>
      </c>
      <c r="J168" s="1">
        <v>1</v>
      </c>
    </row>
    <row r="169" spans="1:10">
      <c r="A169">
        <v>12</v>
      </c>
      <c r="B169" s="1">
        <v>384.99849802265999</v>
      </c>
      <c r="C169" s="1">
        <v>0.50003389988675595</v>
      </c>
      <c r="D169" s="1">
        <v>8.99988114998777</v>
      </c>
      <c r="E169" s="1">
        <v>1.0000264114626101</v>
      </c>
      <c r="F169" s="1">
        <v>1.3205556914846501E-5</v>
      </c>
      <c r="G169" s="1">
        <v>0.97715756808724297</v>
      </c>
      <c r="H169" s="1">
        <v>0.204675281174452</v>
      </c>
      <c r="I169" s="1">
        <v>2.0088589695361101</v>
      </c>
      <c r="J169" s="1">
        <v>1</v>
      </c>
    </row>
    <row r="170" spans="1:10">
      <c r="A170">
        <v>13</v>
      </c>
      <c r="B170" s="1">
        <v>384.999664022047</v>
      </c>
      <c r="C170" s="1">
        <v>0.50005754055169704</v>
      </c>
      <c r="D170" s="1">
        <v>8.9999726937852191</v>
      </c>
      <c r="E170" s="1">
        <v>1.00000606806614</v>
      </c>
      <c r="F170" s="1">
        <v>3.0340238644483699E-6</v>
      </c>
      <c r="G170" s="1">
        <v>0.97715740864939904</v>
      </c>
      <c r="H170" s="1">
        <v>0.20467531457028501</v>
      </c>
      <c r="I170" s="1">
        <v>2.00887266338919</v>
      </c>
      <c r="J170" s="1">
        <v>1</v>
      </c>
    </row>
    <row r="171" spans="1:10">
      <c r="A171">
        <v>14</v>
      </c>
      <c r="B171" s="1">
        <v>384.99992763017798</v>
      </c>
      <c r="C171" s="1">
        <v>0.50006348086701802</v>
      </c>
      <c r="D171" s="1">
        <v>8.99999398017553</v>
      </c>
      <c r="E171" s="1">
        <v>1.0000013377396699</v>
      </c>
      <c r="F171" s="1">
        <v>6.6886938506417796E-7</v>
      </c>
      <c r="G171" s="1">
        <v>0.97715737114009904</v>
      </c>
      <c r="H171" s="1">
        <v>0.20467532242698</v>
      </c>
      <c r="I171" s="1">
        <v>2.0088758850003101</v>
      </c>
      <c r="J171" s="1">
        <v>1</v>
      </c>
    </row>
    <row r="172" spans="1:10">
      <c r="A172">
        <v>15</v>
      </c>
      <c r="B172" s="1">
        <v>384.99998492757697</v>
      </c>
      <c r="C172" s="1">
        <v>0.50006490156906303</v>
      </c>
      <c r="D172" s="1">
        <v>8.9999987205595797</v>
      </c>
      <c r="E172" s="1">
        <v>1.0000002843201301</v>
      </c>
      <c r="F172" s="1">
        <v>1.4216004661060001E-7</v>
      </c>
      <c r="G172" s="1">
        <v>0.977157362705383</v>
      </c>
      <c r="H172" s="1">
        <v>0.20467532419371501</v>
      </c>
      <c r="I172" s="1">
        <v>2.0088766094439601</v>
      </c>
      <c r="J172" s="1">
        <v>0.999999999999999</v>
      </c>
    </row>
  </sheetData>
  <phoneticPr fontId="1" type="noConversion"/>
  <conditionalFormatting sqref="I19:I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6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:I8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7:I10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4:I1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2:I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0:I1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8:I17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F81D-3C6C-4A66-9BDE-259381D15DDE}">
  <dimension ref="A1:K52"/>
  <sheetViews>
    <sheetView topLeftCell="A16" workbookViewId="0">
      <selection activeCell="O43" sqref="O43"/>
    </sheetView>
  </sheetViews>
  <sheetFormatPr defaultRowHeight="13.9"/>
  <sheetData>
    <row r="1" spans="1:11">
      <c r="A1" t="s">
        <v>95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t="s">
        <v>94</v>
      </c>
    </row>
    <row r="2" spans="1:11">
      <c r="A2">
        <v>1</v>
      </c>
      <c r="B2" s="1">
        <v>141.65265427709701</v>
      </c>
      <c r="C2" s="1">
        <v>0.12183782625830999</v>
      </c>
      <c r="D2" s="1">
        <v>4.6687935363481996</v>
      </c>
      <c r="E2" s="1">
        <v>1.66318111906288</v>
      </c>
      <c r="F2" s="1">
        <v>0.72186774394196596</v>
      </c>
      <c r="G2" s="1">
        <v>0.96809221336915197</v>
      </c>
      <c r="H2" s="1">
        <v>0.20659188994399699</v>
      </c>
      <c r="I2" s="1">
        <v>1.9203871120289699</v>
      </c>
      <c r="J2" s="1">
        <v>1</v>
      </c>
    </row>
    <row r="3" spans="1:11" ht="14.25">
      <c r="A3">
        <v>2</v>
      </c>
      <c r="B3" s="1">
        <v>247.28513679036101</v>
      </c>
      <c r="C3" s="1">
        <v>0.22443065242704099</v>
      </c>
      <c r="D3" s="1">
        <v>5.7956276508165399</v>
      </c>
      <c r="E3" s="1">
        <v>1.53339795580047</v>
      </c>
      <c r="F3" s="1">
        <v>0.53406205819724395</v>
      </c>
      <c r="G3" s="1">
        <v>0.97709969122460305</v>
      </c>
      <c r="H3" s="1">
        <v>0.20468740477170699</v>
      </c>
      <c r="I3" s="11">
        <v>1.6426843140576</v>
      </c>
      <c r="J3" s="1">
        <v>1</v>
      </c>
    </row>
    <row r="4" spans="1:11">
      <c r="A4">
        <v>3</v>
      </c>
      <c r="B4" s="1">
        <v>319.724437912697</v>
      </c>
      <c r="C4" s="1">
        <v>0.318158698517786</v>
      </c>
      <c r="D4" s="1">
        <v>7.03238047029883</v>
      </c>
      <c r="E4" s="1">
        <v>1.3208691061959501</v>
      </c>
      <c r="F4" s="1">
        <v>0.32793658828352701</v>
      </c>
      <c r="G4" s="1">
        <v>0.97847824414162299</v>
      </c>
      <c r="H4" s="1">
        <v>0.20439902593383799</v>
      </c>
      <c r="I4" s="1">
        <v>1.7185092945459</v>
      </c>
      <c r="J4" s="1">
        <v>1</v>
      </c>
    </row>
    <row r="5" spans="1:11">
      <c r="A5">
        <v>4</v>
      </c>
      <c r="B5" s="1">
        <v>359.51791092868899</v>
      </c>
      <c r="C5" s="1">
        <v>0.398316520586673</v>
      </c>
      <c r="D5" s="1">
        <v>8.0582273337639805</v>
      </c>
      <c r="E5" s="1">
        <v>1.14672205146231</v>
      </c>
      <c r="F5" s="1">
        <v>0.15696211103933699</v>
      </c>
      <c r="G5" s="1">
        <v>0.97807739269514204</v>
      </c>
      <c r="H5" s="1">
        <v>0.20448279603814401</v>
      </c>
      <c r="I5" s="1">
        <v>1.8546021644307</v>
      </c>
      <c r="J5" s="1">
        <v>0.999999999999999</v>
      </c>
    </row>
    <row r="6" spans="1:11">
      <c r="A6">
        <v>5</v>
      </c>
      <c r="B6" s="1">
        <v>376.70193390977403</v>
      </c>
      <c r="C6" s="1">
        <v>0.45353182305616102</v>
      </c>
      <c r="D6" s="1">
        <v>8.6429076912134999</v>
      </c>
      <c r="E6" s="1">
        <v>1.0539502782166099</v>
      </c>
      <c r="F6" s="1">
        <v>5.9515384797750502E-2</v>
      </c>
      <c r="G6" s="1">
        <v>0.97757097861929299</v>
      </c>
      <c r="H6" s="1">
        <v>0.20458872488468999</v>
      </c>
      <c r="I6" s="1">
        <v>1.9461594976460901</v>
      </c>
      <c r="J6" s="1">
        <v>1</v>
      </c>
    </row>
    <row r="7" spans="1:11">
      <c r="A7">
        <v>6</v>
      </c>
      <c r="B7" s="1">
        <v>382.69135786900102</v>
      </c>
      <c r="C7" s="1">
        <v>0.482667908833601</v>
      </c>
      <c r="D7" s="1">
        <v>8.8887233158522303</v>
      </c>
      <c r="E7" s="1">
        <v>1.0165873323003001</v>
      </c>
      <c r="F7" s="1">
        <v>1.8546114024628801E-2</v>
      </c>
      <c r="G7" s="1">
        <v>0.97730036908681195</v>
      </c>
      <c r="H7" s="1">
        <v>0.20464537446852701</v>
      </c>
      <c r="I7" s="1">
        <v>1.98826050412452</v>
      </c>
      <c r="J7" s="1">
        <v>1</v>
      </c>
    </row>
    <row r="8" spans="1:11">
      <c r="A8">
        <v>7</v>
      </c>
      <c r="B8" s="1">
        <v>384.43745615566598</v>
      </c>
      <c r="C8" s="1">
        <v>0.49460851331906203</v>
      </c>
      <c r="D8" s="1">
        <v>8.9704535283417695</v>
      </c>
      <c r="E8" s="1">
        <v>1.00438444011823</v>
      </c>
      <c r="F8" s="1">
        <v>4.9244119430386203E-3</v>
      </c>
      <c r="G8" s="1">
        <v>0.97719808547940201</v>
      </c>
      <c r="H8" s="1">
        <v>0.20466679475930599</v>
      </c>
      <c r="I8" s="1">
        <v>2.0031771074629701</v>
      </c>
      <c r="J8" s="1">
        <v>1</v>
      </c>
    </row>
    <row r="9" spans="1:11">
      <c r="A9">
        <v>8</v>
      </c>
      <c r="B9" s="1">
        <v>384.87729689789802</v>
      </c>
      <c r="C9" s="1">
        <v>0.49856035154253298</v>
      </c>
      <c r="D9" s="1">
        <v>8.9931121335201691</v>
      </c>
      <c r="E9" s="1">
        <v>1.0010208151383799</v>
      </c>
      <c r="F9" s="1">
        <v>1.1479777466380299E-3</v>
      </c>
      <c r="G9" s="1">
        <v>0.977167332383168</v>
      </c>
      <c r="H9" s="1">
        <v>0.20467323596689399</v>
      </c>
      <c r="I9" s="1">
        <v>2.0075076708634501</v>
      </c>
      <c r="J9" s="1">
        <v>0.999999999999999</v>
      </c>
    </row>
    <row r="10" spans="1:11">
      <c r="A10">
        <v>9</v>
      </c>
      <c r="B10" s="1">
        <v>384.975606118386</v>
      </c>
      <c r="C10" s="1">
        <v>0.49966172187375402</v>
      </c>
      <c r="D10" s="1">
        <v>8.9985566726169104</v>
      </c>
      <c r="E10" s="1">
        <v>1.0002138434246</v>
      </c>
      <c r="F10" s="1">
        <v>2.40554563847793E-4</v>
      </c>
      <c r="G10" s="1">
        <v>0.97715952587126798</v>
      </c>
      <c r="H10" s="1">
        <v>0.20467487109811799</v>
      </c>
      <c r="I10" s="1">
        <v>2.0085834233839299</v>
      </c>
      <c r="J10" s="1">
        <v>1</v>
      </c>
    </row>
    <row r="11" spans="1:11">
      <c r="A11">
        <v>10</v>
      </c>
      <c r="B11" s="1">
        <v>384.99551510973998</v>
      </c>
      <c r="C11" s="1">
        <v>0.49992943996309402</v>
      </c>
      <c r="D11" s="1">
        <v>8.9997231213235906</v>
      </c>
      <c r="E11" s="1">
        <v>1.0000410196941301</v>
      </c>
      <c r="F11" s="1">
        <v>4.6146446068664199E-5</v>
      </c>
      <c r="G11" s="1">
        <v>0.97715778707953405</v>
      </c>
      <c r="H11" s="1">
        <v>0.20467523530436901</v>
      </c>
      <c r="I11" s="1">
        <v>2.0088195598234302</v>
      </c>
      <c r="J11" s="1">
        <v>1</v>
      </c>
    </row>
    <row r="12" spans="1:11">
      <c r="A12">
        <v>11</v>
      </c>
      <c r="B12" s="1">
        <v>384.99922847995202</v>
      </c>
      <c r="C12" s="1">
        <v>0.499987738954838</v>
      </c>
      <c r="D12" s="1">
        <v>8.9999506765984805</v>
      </c>
      <c r="E12" s="1">
        <v>1.0000073071906199</v>
      </c>
      <c r="F12" s="1">
        <v>8.22056691957235E-6</v>
      </c>
      <c r="G12" s="1">
        <v>0.97715743800313204</v>
      </c>
      <c r="H12" s="1">
        <v>0.204675308421854</v>
      </c>
      <c r="I12" s="1">
        <v>2.0088664724365102</v>
      </c>
      <c r="J12" s="1">
        <v>1</v>
      </c>
    </row>
    <row r="13" spans="1:11">
      <c r="A13">
        <v>12</v>
      </c>
      <c r="B13" s="1">
        <v>384.99987463862499</v>
      </c>
      <c r="C13" s="1">
        <v>0.49999934129321</v>
      </c>
      <c r="D13" s="1">
        <v>8.9999917484960701</v>
      </c>
      <c r="E13" s="1">
        <v>1.0000012224455901</v>
      </c>
      <c r="F13" s="1">
        <v>1.37525065575658E-6</v>
      </c>
      <c r="G13" s="1">
        <v>0.977157373602626</v>
      </c>
      <c r="H13" s="1">
        <v>0.20467532191117899</v>
      </c>
      <c r="I13" s="1">
        <v>2.0088750595623401</v>
      </c>
      <c r="J13" s="1">
        <v>1</v>
      </c>
    </row>
    <row r="14" spans="1:11">
      <c r="A14">
        <v>13</v>
      </c>
      <c r="B14" s="1">
        <v>384.99998061214501</v>
      </c>
      <c r="C14" s="1">
        <v>0.50000148342634099</v>
      </c>
      <c r="D14" s="1">
        <v>8.9999986919729</v>
      </c>
      <c r="E14" s="1">
        <v>1.0000001937818099</v>
      </c>
      <c r="F14" s="1">
        <v>2.1800451605205101E-7</v>
      </c>
      <c r="G14" s="1">
        <v>0.97715736252608798</v>
      </c>
      <c r="H14" s="1">
        <v>0.20467532423126999</v>
      </c>
      <c r="I14" s="1">
        <v>2.0088765275223599</v>
      </c>
      <c r="J14" s="1">
        <v>0.999999999999997</v>
      </c>
    </row>
    <row r="15" spans="1:11">
      <c r="A15">
        <v>14</v>
      </c>
      <c r="B15" s="1">
        <v>384.99999712807499</v>
      </c>
      <c r="C15" s="1">
        <v>0.50000185459116897</v>
      </c>
      <c r="D15" s="1">
        <v>8.9999998021028507</v>
      </c>
      <c r="E15" s="1">
        <v>1.0000000293180999</v>
      </c>
      <c r="F15" s="1">
        <v>3.2982858519495801E-8</v>
      </c>
      <c r="G15" s="1">
        <v>0.97715736073039206</v>
      </c>
      <c r="H15" s="1">
        <v>0.20467532460739701</v>
      </c>
      <c r="I15" s="1">
        <v>2.0088767643484999</v>
      </c>
      <c r="J15" s="1">
        <v>1</v>
      </c>
    </row>
    <row r="16" spans="1:11">
      <c r="A16">
        <v>15</v>
      </c>
      <c r="B16" s="1">
        <v>384.999999590409</v>
      </c>
      <c r="C16" s="1">
        <v>0.50000191549317696</v>
      </c>
      <c r="D16" s="1">
        <v>8.99999997125507</v>
      </c>
      <c r="E16" s="1">
        <v>1.00000000425851</v>
      </c>
      <c r="F16" s="1">
        <v>4.7908209704933299E-9</v>
      </c>
      <c r="G16" s="1">
        <v>0.97715736045363499</v>
      </c>
      <c r="H16" s="1">
        <v>0.204675324665366</v>
      </c>
      <c r="I16" s="1">
        <v>2.0088768007040798</v>
      </c>
      <c r="J16" s="1">
        <v>1</v>
      </c>
    </row>
    <row r="17" spans="1:10"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t="s">
        <v>96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>
        <v>1</v>
      </c>
      <c r="B20" s="1">
        <v>143.75312718585101</v>
      </c>
      <c r="C20" s="1">
        <v>0.10638712004089899</v>
      </c>
      <c r="D20" s="1">
        <v>4.6447372471488304</v>
      </c>
      <c r="E20" s="1">
        <v>1.6640772195453</v>
      </c>
      <c r="F20" s="1">
        <v>0.72587712547519601</v>
      </c>
      <c r="G20" s="1">
        <v>0.96870078107326196</v>
      </c>
      <c r="H20" s="1">
        <v>0.20646210254771599</v>
      </c>
      <c r="I20" s="1">
        <v>1.87586298547497</v>
      </c>
      <c r="J20" s="1">
        <v>1</v>
      </c>
    </row>
    <row r="21" spans="1:10" ht="14.25">
      <c r="A21">
        <v>2</v>
      </c>
      <c r="B21" s="1">
        <v>247.66680860179301</v>
      </c>
      <c r="C21" s="1">
        <v>0.21068537199971099</v>
      </c>
      <c r="D21" s="1">
        <v>5.8937056301522004</v>
      </c>
      <c r="E21" s="1">
        <v>1.5175473310555601</v>
      </c>
      <c r="F21" s="1">
        <v>0.51771572830796697</v>
      </c>
      <c r="G21" s="1">
        <v>0.97675621676346303</v>
      </c>
      <c r="H21" s="1">
        <v>0.20475938270729599</v>
      </c>
      <c r="I21" s="11">
        <v>1.68433739161054</v>
      </c>
      <c r="J21" s="1">
        <v>1</v>
      </c>
    </row>
    <row r="22" spans="1:10">
      <c r="A22">
        <v>3</v>
      </c>
      <c r="B22" s="1">
        <v>318.43891799484902</v>
      </c>
      <c r="C22" s="1">
        <v>0.30968100080942301</v>
      </c>
      <c r="D22" s="1">
        <v>7.0454790914373202</v>
      </c>
      <c r="E22" s="1">
        <v>1.31858051973894</v>
      </c>
      <c r="F22" s="1">
        <v>0.32575348476044602</v>
      </c>
      <c r="G22" s="1">
        <v>0.97835386533269197</v>
      </c>
      <c r="H22" s="1">
        <v>0.204425011324496</v>
      </c>
      <c r="I22" s="1">
        <v>1.7297328709686901</v>
      </c>
      <c r="J22" s="1">
        <v>1</v>
      </c>
    </row>
    <row r="23" spans="1:10">
      <c r="A23">
        <v>4</v>
      </c>
      <c r="B23" s="1">
        <v>358.61356929388103</v>
      </c>
      <c r="C23" s="1">
        <v>0.394006046630758</v>
      </c>
      <c r="D23" s="1">
        <v>8.0319343142256798</v>
      </c>
      <c r="E23" s="1">
        <v>1.15101826935889</v>
      </c>
      <c r="F23" s="1">
        <v>0.16134428096238701</v>
      </c>
      <c r="G23" s="1">
        <v>0.97809346020833599</v>
      </c>
      <c r="H23" s="1">
        <v>0.204479436921498</v>
      </c>
      <c r="I23" s="1">
        <v>1.8509231672923001</v>
      </c>
      <c r="J23" s="1">
        <v>1</v>
      </c>
    </row>
    <row r="24" spans="1:10">
      <c r="A24">
        <v>5</v>
      </c>
      <c r="B24" s="1">
        <v>376.41492814472201</v>
      </c>
      <c r="C24" s="1">
        <v>0.45194831596997198</v>
      </c>
      <c r="D24" s="1">
        <v>8.62780320661148</v>
      </c>
      <c r="E24" s="1">
        <v>1.0562783121791499</v>
      </c>
      <c r="F24" s="1">
        <v>6.2032798898086203E-2</v>
      </c>
      <c r="G24" s="1">
        <v>0.97759260854936403</v>
      </c>
      <c r="H24" s="1">
        <v>0.20458419821399601</v>
      </c>
      <c r="I24" s="1">
        <v>1.94312768923616</v>
      </c>
      <c r="J24" s="1">
        <v>1</v>
      </c>
    </row>
    <row r="25" spans="1:10">
      <c r="A25">
        <v>6</v>
      </c>
      <c r="B25" s="1">
        <v>382.64935209771198</v>
      </c>
      <c r="C25" s="1">
        <v>0.482347353296185</v>
      </c>
      <c r="D25" s="1">
        <v>8.8848246855982804</v>
      </c>
      <c r="E25" s="1">
        <v>1.0171721710545301</v>
      </c>
      <c r="F25" s="1">
        <v>1.9195885733620001E-2</v>
      </c>
      <c r="G25" s="1">
        <v>0.97730766504576305</v>
      </c>
      <c r="H25" s="1">
        <v>0.204643846716003</v>
      </c>
      <c r="I25" s="1">
        <v>1.98734069390587</v>
      </c>
      <c r="J25" s="1">
        <v>1</v>
      </c>
    </row>
    <row r="26" spans="1:10">
      <c r="A26">
        <v>7</v>
      </c>
      <c r="B26" s="1">
        <v>384.44273824476699</v>
      </c>
      <c r="C26" s="1">
        <v>0.49460787811064799</v>
      </c>
      <c r="D26" s="1">
        <v>8.9700926849240492</v>
      </c>
      <c r="E26" s="1">
        <v>1.0044380749705299</v>
      </c>
      <c r="F26" s="1">
        <v>4.9845525126578196E-3</v>
      </c>
      <c r="G26" s="1">
        <v>0.97719928792427402</v>
      </c>
      <c r="H26" s="1">
        <v>0.20466654291657499</v>
      </c>
      <c r="I26" s="1">
        <v>2.0030469583743198</v>
      </c>
      <c r="J26" s="1">
        <v>1</v>
      </c>
    </row>
    <row r="27" spans="1:10">
      <c r="A27">
        <v>8</v>
      </c>
      <c r="B27" s="1">
        <v>384.882717983612</v>
      </c>
      <c r="C27" s="1">
        <v>0.49855838912455702</v>
      </c>
      <c r="D27" s="1">
        <v>8.9932528929970506</v>
      </c>
      <c r="E27" s="1">
        <v>1.00099994608626</v>
      </c>
      <c r="F27" s="1">
        <v>1.1245178338255501E-3</v>
      </c>
      <c r="G27" s="1">
        <v>0.97716729742872699</v>
      </c>
      <c r="H27" s="1">
        <v>0.2046732432883</v>
      </c>
      <c r="I27" s="1">
        <v>2.0075211566717099</v>
      </c>
      <c r="J27" s="1">
        <v>1</v>
      </c>
    </row>
    <row r="28" spans="1:10">
      <c r="A28">
        <v>9</v>
      </c>
      <c r="B28" s="1">
        <v>384.977635960459</v>
      </c>
      <c r="C28" s="1">
        <v>0.49962112040603002</v>
      </c>
      <c r="D28" s="1">
        <v>8.9986415744615798</v>
      </c>
      <c r="E28" s="1">
        <v>1.00020126341573</v>
      </c>
      <c r="F28" s="1">
        <v>2.2640425640270501E-4</v>
      </c>
      <c r="G28" s="1">
        <v>0.977159432972042</v>
      </c>
      <c r="H28" s="1">
        <v>0.20467489055669999</v>
      </c>
      <c r="I28" s="1">
        <v>2.0085977202973901</v>
      </c>
      <c r="J28" s="1">
        <v>1</v>
      </c>
    </row>
    <row r="29" spans="1:10">
      <c r="A29">
        <v>10</v>
      </c>
      <c r="B29" s="1">
        <v>384.99607315893201</v>
      </c>
      <c r="C29" s="1">
        <v>0.49986891376819098</v>
      </c>
      <c r="D29" s="1">
        <v>8.9997508767593608</v>
      </c>
      <c r="E29" s="1">
        <v>1.0000369076575599</v>
      </c>
      <c r="F29" s="1">
        <v>4.1520540107465299E-5</v>
      </c>
      <c r="G29" s="1">
        <v>0.97715775059599597</v>
      </c>
      <c r="H29" s="1">
        <v>0.20467524294620201</v>
      </c>
      <c r="I29" s="1">
        <v>2.0088247584736001</v>
      </c>
      <c r="J29" s="1">
        <v>1</v>
      </c>
    </row>
    <row r="30" spans="1:10">
      <c r="A30">
        <v>11</v>
      </c>
      <c r="B30" s="1">
        <v>384.999356899872</v>
      </c>
      <c r="C30" s="1">
        <v>0.49992044274925801</v>
      </c>
      <c r="D30" s="1">
        <v>8.9999577268334203</v>
      </c>
      <c r="E30" s="1">
        <v>1.00000626270605</v>
      </c>
      <c r="F30" s="1">
        <v>7.0455277640945899E-6</v>
      </c>
      <c r="G30" s="1">
        <v>0.97715742796314098</v>
      </c>
      <c r="H30" s="1">
        <v>0.20467531052483001</v>
      </c>
      <c r="I30" s="1">
        <v>2.00886785931442</v>
      </c>
      <c r="J30" s="1">
        <v>0.999999999999998</v>
      </c>
    </row>
    <row r="31" spans="1:10">
      <c r="A31">
        <v>12</v>
      </c>
      <c r="B31" s="1">
        <v>384.99990075837002</v>
      </c>
      <c r="C31" s="1">
        <v>0.49993020390312498</v>
      </c>
      <c r="D31" s="1">
        <v>8.9999932813858798</v>
      </c>
      <c r="E31" s="1">
        <v>1.0000009953506099</v>
      </c>
      <c r="F31" s="1">
        <v>1.11976902031903E-6</v>
      </c>
      <c r="G31" s="1">
        <v>0.97715737131523805</v>
      </c>
      <c r="H31" s="1">
        <v>0.20467532239029601</v>
      </c>
      <c r="I31" s="1">
        <v>2.0088753700737798</v>
      </c>
      <c r="J31" s="1">
        <v>1</v>
      </c>
    </row>
    <row r="32" spans="1:10">
      <c r="A32">
        <v>13</v>
      </c>
      <c r="B32" s="1">
        <v>384.99998545011402</v>
      </c>
      <c r="C32" s="1">
        <v>0.499931915160439</v>
      </c>
      <c r="D32" s="1">
        <v>8.9999989902103508</v>
      </c>
      <c r="E32" s="1">
        <v>1.00000014959848</v>
      </c>
      <c r="F32" s="1">
        <v>1.6829827485248401E-7</v>
      </c>
      <c r="G32" s="1">
        <v>0.97715736206691794</v>
      </c>
      <c r="H32" s="1">
        <v>0.204675324327448</v>
      </c>
      <c r="I32" s="1">
        <v>2.00887658914941</v>
      </c>
      <c r="J32" s="1">
        <v>1</v>
      </c>
    </row>
    <row r="33" spans="1:10">
      <c r="A33">
        <v>14</v>
      </c>
      <c r="B33" s="1">
        <v>384.999997959773</v>
      </c>
      <c r="C33" s="1">
        <v>0.49993219618777901</v>
      </c>
      <c r="D33" s="1">
        <v>8.9999998553712093</v>
      </c>
      <c r="E33" s="1">
        <v>1.0000000214264899</v>
      </c>
      <c r="F33" s="1">
        <v>2.41047989214954E-8</v>
      </c>
      <c r="G33" s="1">
        <v>0.97715736064650005</v>
      </c>
      <c r="H33" s="1">
        <v>0.20467532462496901</v>
      </c>
      <c r="I33" s="1">
        <v>2.0088767755171602</v>
      </c>
      <c r="J33" s="1">
        <v>1</v>
      </c>
    </row>
    <row r="34" spans="1:10">
      <c r="A34">
        <v>15</v>
      </c>
      <c r="B34" s="1">
        <v>384.999999724872</v>
      </c>
      <c r="C34" s="1">
        <v>0.49993223982983798</v>
      </c>
      <c r="D34" s="1">
        <v>8.9999999801365096</v>
      </c>
      <c r="E34" s="1">
        <v>1.0000000029427401</v>
      </c>
      <c r="F34" s="1">
        <v>3.31058157816902E-9</v>
      </c>
      <c r="G34" s="1">
        <v>0.97715736043940404</v>
      </c>
      <c r="H34" s="1">
        <v>0.20467532466834701</v>
      </c>
      <c r="I34" s="1">
        <v>2.0088768025871899</v>
      </c>
      <c r="J34" s="1">
        <v>0.999999999999996</v>
      </c>
    </row>
    <row r="35" spans="1:10">
      <c r="B35" s="1"/>
      <c r="C35" s="1"/>
      <c r="D35" s="1"/>
      <c r="E35" s="1"/>
      <c r="F35" s="1"/>
      <c r="G35" s="1"/>
      <c r="H35" s="1"/>
      <c r="I35" s="1"/>
      <c r="J35" s="1"/>
    </row>
    <row r="36" spans="1:10">
      <c r="B36" s="1"/>
      <c r="C36" s="1"/>
      <c r="D36" s="1"/>
      <c r="E36" s="1"/>
      <c r="F36" s="1"/>
      <c r="G36" s="1"/>
      <c r="H36" s="1"/>
      <c r="I36" s="1"/>
      <c r="J36" s="1"/>
    </row>
    <row r="37" spans="1:10">
      <c r="A37" t="s">
        <v>97</v>
      </c>
      <c r="B37" s="1"/>
      <c r="C37" s="1"/>
      <c r="D37" s="1"/>
      <c r="E37" s="1"/>
      <c r="F37" s="1"/>
      <c r="G37" s="1"/>
      <c r="H37" s="1"/>
      <c r="I37" s="1"/>
      <c r="J37" s="1"/>
    </row>
    <row r="38" spans="1:10">
      <c r="A38">
        <v>1</v>
      </c>
      <c r="B38" s="1">
        <v>145.34933980084901</v>
      </c>
      <c r="C38" s="1">
        <v>0.101396665983692</v>
      </c>
      <c r="D38" s="1">
        <v>4.5055548315738596</v>
      </c>
      <c r="E38" s="1">
        <v>1.66666261331799</v>
      </c>
      <c r="F38" s="1">
        <v>0.74907419473768999</v>
      </c>
      <c r="G38" s="1">
        <v>0.96993388275621295</v>
      </c>
      <c r="H38" s="1">
        <v>0.206199622011008</v>
      </c>
      <c r="I38" s="1">
        <v>1.75188596482556</v>
      </c>
      <c r="J38" s="1">
        <v>1</v>
      </c>
    </row>
    <row r="39" spans="1:10" ht="14.25">
      <c r="A39">
        <v>2</v>
      </c>
      <c r="B39" s="1">
        <v>251.84097132425001</v>
      </c>
      <c r="C39" s="1">
        <v>0.19576169272709301</v>
      </c>
      <c r="D39" s="1">
        <v>5.9040139784932402</v>
      </c>
      <c r="E39" s="1">
        <v>1.5158612845097299</v>
      </c>
      <c r="F39" s="1">
        <v>0.51599767025112697</v>
      </c>
      <c r="G39" s="1">
        <v>0.97709358352187303</v>
      </c>
      <c r="H39" s="1">
        <v>0.20468868424978501</v>
      </c>
      <c r="I39" s="11">
        <v>1.6622540027110999</v>
      </c>
      <c r="J39" s="1">
        <v>1</v>
      </c>
    </row>
    <row r="40" spans="1:10">
      <c r="A40">
        <v>3</v>
      </c>
      <c r="B40" s="1">
        <v>319.73218288363699</v>
      </c>
      <c r="C40" s="1">
        <v>0.28977028474083</v>
      </c>
      <c r="D40" s="1">
        <v>7.1960583456223404</v>
      </c>
      <c r="E40" s="1">
        <v>1.2923510439641599</v>
      </c>
      <c r="F40" s="1">
        <v>0.30065694239627699</v>
      </c>
      <c r="G40" s="1">
        <v>0.97798887511655497</v>
      </c>
      <c r="H40" s="1">
        <v>0.204501303735346</v>
      </c>
      <c r="I40" s="1">
        <v>1.7755052372990801</v>
      </c>
      <c r="J40" s="1">
        <v>1</v>
      </c>
    </row>
    <row r="41" spans="1:10">
      <c r="A41">
        <v>4</v>
      </c>
      <c r="B41" s="1">
        <v>356.60362650706799</v>
      </c>
      <c r="C41" s="1">
        <v>0.37226258382865102</v>
      </c>
      <c r="D41" s="1">
        <v>8.0981395686264293</v>
      </c>
      <c r="E41" s="1">
        <v>1.14022018457999</v>
      </c>
      <c r="F41" s="1">
        <v>0.150310071895595</v>
      </c>
      <c r="G41" s="1">
        <v>0.977795173147186</v>
      </c>
      <c r="H41" s="1">
        <v>0.20454181559954801</v>
      </c>
      <c r="I41" s="1">
        <v>1.8815206858879301</v>
      </c>
      <c r="J41" s="1">
        <v>1</v>
      </c>
    </row>
    <row r="42" spans="1:10">
      <c r="A42">
        <v>5</v>
      </c>
      <c r="B42" s="1">
        <v>373.945950660064</v>
      </c>
      <c r="C42" s="1">
        <v>0.43261132047004802</v>
      </c>
      <c r="D42" s="1">
        <v>8.6067490214481506</v>
      </c>
      <c r="E42" s="1">
        <v>1.0595295563451199</v>
      </c>
      <c r="F42" s="1">
        <v>6.5541829758641396E-2</v>
      </c>
      <c r="G42" s="1">
        <v>0.97750179510270496</v>
      </c>
      <c r="H42" s="1">
        <v>0.204603204824791</v>
      </c>
      <c r="I42" s="1">
        <v>1.9491380668826299</v>
      </c>
      <c r="J42" s="1">
        <v>1</v>
      </c>
    </row>
    <row r="43" spans="1:10">
      <c r="A43">
        <v>6</v>
      </c>
      <c r="B43" s="1">
        <v>381.11405163292898</v>
      </c>
      <c r="C43" s="1">
        <v>0.46913618280015801</v>
      </c>
      <c r="D43" s="1">
        <v>8.8483078152706103</v>
      </c>
      <c r="E43" s="1">
        <v>1.02266224758145</v>
      </c>
      <c r="F43" s="1">
        <v>2.5282030788232001E-2</v>
      </c>
      <c r="G43" s="1">
        <v>0.97730984131957999</v>
      </c>
      <c r="H43" s="1">
        <v>0.20464339101503001</v>
      </c>
      <c r="I43" s="1">
        <v>1.9843734168737801</v>
      </c>
      <c r="J43" s="1">
        <v>1</v>
      </c>
    </row>
    <row r="44" spans="1:10">
      <c r="A44">
        <v>7</v>
      </c>
      <c r="B44" s="1">
        <v>383.75353385127897</v>
      </c>
      <c r="C44" s="1">
        <v>0.48761902801790302</v>
      </c>
      <c r="D44" s="1">
        <v>8.9474998358227609</v>
      </c>
      <c r="E44" s="1">
        <v>1.0078004866463799</v>
      </c>
      <c r="F44" s="1">
        <v>8.7500273628738703E-3</v>
      </c>
      <c r="G44" s="1">
        <v>0.97721549201993696</v>
      </c>
      <c r="H44" s="1">
        <v>0.20466314915514999</v>
      </c>
      <c r="I44" s="1">
        <v>1.9999643604448101</v>
      </c>
      <c r="J44" s="1">
        <v>1</v>
      </c>
    </row>
    <row r="45" spans="1:10">
      <c r="A45">
        <v>8</v>
      </c>
      <c r="B45" s="1">
        <v>384.63133977029503</v>
      </c>
      <c r="C45" s="1">
        <v>0.49560168066029098</v>
      </c>
      <c r="D45" s="1">
        <v>8.9834708712327203</v>
      </c>
      <c r="E45" s="1">
        <v>1.0024510084689999</v>
      </c>
      <c r="F45" s="1">
        <v>2.7548547945471799E-3</v>
      </c>
      <c r="G45" s="1">
        <v>0.97717699987815199</v>
      </c>
      <c r="H45" s="1">
        <v>0.204671211075311</v>
      </c>
      <c r="I45" s="1">
        <v>2.0059589284236998</v>
      </c>
      <c r="J45" s="1">
        <v>1</v>
      </c>
    </row>
    <row r="46" spans="1:10">
      <c r="A46">
        <v>9</v>
      </c>
      <c r="B46" s="1">
        <v>384.89846574551501</v>
      </c>
      <c r="C46" s="1">
        <v>0.498615345924386</v>
      </c>
      <c r="D46" s="1">
        <v>8.9952058115790994</v>
      </c>
      <c r="E46" s="1">
        <v>1.0007104393071</v>
      </c>
      <c r="F46" s="1">
        <v>7.9903140348387203E-4</v>
      </c>
      <c r="G46" s="1">
        <v>0.97716336549399196</v>
      </c>
      <c r="H46" s="1">
        <v>0.20467406685768699</v>
      </c>
      <c r="I46" s="1">
        <v>2.0080042370023801</v>
      </c>
      <c r="J46" s="1">
        <v>0.999999999999998</v>
      </c>
    </row>
    <row r="47" spans="1:10">
      <c r="A47">
        <v>10</v>
      </c>
      <c r="B47" s="1">
        <v>384.97372946050803</v>
      </c>
      <c r="C47" s="1">
        <v>0.49963238385085901</v>
      </c>
      <c r="D47" s="1">
        <v>8.9987047417206707</v>
      </c>
      <c r="E47" s="1">
        <v>1.00019190392364</v>
      </c>
      <c r="F47" s="1">
        <v>2.1587637988922901E-4</v>
      </c>
      <c r="G47" s="1">
        <v>0.97715904982047197</v>
      </c>
      <c r="H47" s="1">
        <v>0.20467497081129701</v>
      </c>
      <c r="I47" s="1">
        <v>2.0086353278880398</v>
      </c>
      <c r="J47" s="1">
        <v>1</v>
      </c>
    </row>
    <row r="48" spans="1:10">
      <c r="A48">
        <v>11</v>
      </c>
      <c r="B48" s="1">
        <v>384.99356525858502</v>
      </c>
      <c r="C48" s="1">
        <v>0.49994502691016102</v>
      </c>
      <c r="D48" s="1">
        <v>8.9996709440662404</v>
      </c>
      <c r="E48" s="1">
        <v>1.0000487499184001</v>
      </c>
      <c r="F48" s="1">
        <v>5.4842655626411398E-5</v>
      </c>
      <c r="G48" s="1">
        <v>0.97715780344148495</v>
      </c>
      <c r="H48" s="1">
        <v>0.20467523187719899</v>
      </c>
      <c r="I48" s="1">
        <v>2.0088142722117701</v>
      </c>
      <c r="J48" s="1">
        <v>1</v>
      </c>
    </row>
    <row r="49" spans="1:10">
      <c r="A49">
        <v>12</v>
      </c>
      <c r="B49" s="1">
        <v>384.99849802265999</v>
      </c>
      <c r="C49" s="1">
        <v>0.50003389988675595</v>
      </c>
      <c r="D49" s="1">
        <v>8.9999207666585104</v>
      </c>
      <c r="E49" s="1">
        <v>1.00001173832448</v>
      </c>
      <c r="F49" s="1">
        <v>1.3205556914846501E-5</v>
      </c>
      <c r="G49" s="1">
        <v>0.97715746983372798</v>
      </c>
      <c r="H49" s="1">
        <v>0.20467530175462101</v>
      </c>
      <c r="I49" s="1">
        <v>2.0088615131584402</v>
      </c>
      <c r="J49" s="1">
        <v>1</v>
      </c>
    </row>
    <row r="50" spans="1:10">
      <c r="A50">
        <v>13</v>
      </c>
      <c r="B50" s="1">
        <v>384.999664022047</v>
      </c>
      <c r="C50" s="1">
        <v>0.50005754055169704</v>
      </c>
      <c r="D50" s="1">
        <v>8.9999817958568098</v>
      </c>
      <c r="E50" s="1">
        <v>1.0000026969128299</v>
      </c>
      <c r="F50" s="1">
        <v>3.0340238644483699E-6</v>
      </c>
      <c r="G50" s="1">
        <v>0.97715738607537705</v>
      </c>
      <c r="H50" s="1">
        <v>0.204675319298638</v>
      </c>
      <c r="I50" s="1">
        <v>2.0088732477929798</v>
      </c>
      <c r="J50" s="1">
        <v>1</v>
      </c>
    </row>
    <row r="51" spans="1:10">
      <c r="A51">
        <v>14</v>
      </c>
      <c r="B51" s="1">
        <v>384.99992763017798</v>
      </c>
      <c r="C51" s="1">
        <v>0.50006348086701802</v>
      </c>
      <c r="D51" s="1">
        <v>8.9999959867836896</v>
      </c>
      <c r="E51" s="1">
        <v>1.0000005945507</v>
      </c>
      <c r="F51" s="1">
        <v>6.6886938506417796E-7</v>
      </c>
      <c r="G51" s="1">
        <v>0.977157366163519</v>
      </c>
      <c r="H51" s="1">
        <v>0.204675323469374</v>
      </c>
      <c r="I51" s="1">
        <v>2.0088760138356299</v>
      </c>
      <c r="J51" s="1">
        <v>1</v>
      </c>
    </row>
    <row r="52" spans="1:10">
      <c r="A52">
        <v>15</v>
      </c>
      <c r="B52" s="1">
        <v>384.99998492757697</v>
      </c>
      <c r="C52" s="1">
        <v>0.50006490156906303</v>
      </c>
      <c r="D52" s="1">
        <v>8.9999991470397198</v>
      </c>
      <c r="E52" s="1">
        <v>1.00000012636449</v>
      </c>
      <c r="F52" s="1">
        <v>1.4216004661060001E-7</v>
      </c>
      <c r="G52" s="1">
        <v>0.97715736164767097</v>
      </c>
      <c r="H52" s="1">
        <v>0.20467532441526301</v>
      </c>
      <c r="I52" s="1">
        <v>2.00887663682632</v>
      </c>
      <c r="J52" s="1">
        <v>0.999999999999999</v>
      </c>
    </row>
  </sheetData>
  <phoneticPr fontId="1" type="noConversion"/>
  <conditionalFormatting sqref="I2:I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I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1BBD4-96B9-4C31-80BD-8B0C9FAB736B}">
  <dimension ref="A1:K96"/>
  <sheetViews>
    <sheetView topLeftCell="A64" workbookViewId="0">
      <selection activeCell="F80" activeCellId="2" sqref="B80 D80 F80"/>
    </sheetView>
  </sheetViews>
  <sheetFormatPr defaultRowHeight="13.9"/>
  <sheetData>
    <row r="1" spans="1:11">
      <c r="A1" t="s">
        <v>95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t="s">
        <v>94</v>
      </c>
    </row>
    <row r="2" spans="1:11">
      <c r="A2">
        <v>1</v>
      </c>
      <c r="B2" s="1">
        <v>23.330856112259902</v>
      </c>
      <c r="C2" s="1">
        <v>1.9039751898292798E-2</v>
      </c>
      <c r="D2" s="1">
        <v>3.3280561971949298</v>
      </c>
      <c r="E2" s="1">
        <v>1.3359919396531199</v>
      </c>
      <c r="F2" s="1">
        <v>0.94532396713417799</v>
      </c>
      <c r="G2" s="1">
        <v>0.87516159104456004</v>
      </c>
      <c r="H2" s="1">
        <v>0.22852922482725399</v>
      </c>
      <c r="I2" s="1">
        <v>4.24686513457468</v>
      </c>
      <c r="J2" s="1">
        <v>1</v>
      </c>
    </row>
    <row r="3" spans="1:11" ht="14.25">
      <c r="A3">
        <v>2</v>
      </c>
      <c r="B3" s="1">
        <v>45.425020304970097</v>
      </c>
      <c r="C3" s="1">
        <v>3.7503503216562997E-2</v>
      </c>
      <c r="D3" s="1">
        <v>3.6190054732750498</v>
      </c>
      <c r="E3" s="1">
        <v>1.50863770991486</v>
      </c>
      <c r="F3" s="1">
        <v>0.89683242112082495</v>
      </c>
      <c r="G3" s="1">
        <v>0.92620904552904104</v>
      </c>
      <c r="H3" s="1">
        <v>0.21593397404768599</v>
      </c>
      <c r="I3" s="11">
        <v>3.1024824718738202</v>
      </c>
      <c r="J3" s="1">
        <v>1</v>
      </c>
    </row>
    <row r="4" spans="1:11">
      <c r="A4">
        <v>3</v>
      </c>
      <c r="B4" s="1">
        <v>66.422985402566297</v>
      </c>
      <c r="C4" s="1">
        <v>5.5402619993551401E-2</v>
      </c>
      <c r="D4" s="1">
        <v>3.8768368707283298</v>
      </c>
      <c r="E4" s="1">
        <v>1.59776699110068</v>
      </c>
      <c r="F4" s="1">
        <v>0.85386052154527803</v>
      </c>
      <c r="G4" s="1">
        <v>0.944852821168496</v>
      </c>
      <c r="H4" s="1">
        <v>0.21167317863607699</v>
      </c>
      <c r="I4" s="1">
        <v>2.6238269580476801</v>
      </c>
      <c r="J4" s="1">
        <v>1</v>
      </c>
    </row>
    <row r="5" spans="1:11">
      <c r="A5">
        <v>4</v>
      </c>
      <c r="B5" s="1">
        <v>86.448767818128601</v>
      </c>
      <c r="C5" s="1">
        <v>7.2755351395441994E-2</v>
      </c>
      <c r="D5" s="1">
        <v>4.1058528170020097</v>
      </c>
      <c r="E5" s="1">
        <v>1.64209249815614</v>
      </c>
      <c r="F5" s="1">
        <v>0.81569119716633098</v>
      </c>
      <c r="G5" s="1">
        <v>0.954658825930643</v>
      </c>
      <c r="H5" s="1">
        <v>0.20949892733148001</v>
      </c>
      <c r="I5" s="1">
        <v>2.3478067830701801</v>
      </c>
      <c r="J5" s="1">
        <v>1</v>
      </c>
    </row>
    <row r="6" spans="1:11">
      <c r="A6">
        <v>5</v>
      </c>
      <c r="B6" s="1">
        <v>105.60825404726199</v>
      </c>
      <c r="C6" s="1">
        <v>8.9588183157014695E-2</v>
      </c>
      <c r="D6" s="1">
        <v>4.3108110105079902</v>
      </c>
      <c r="E6" s="1">
        <v>1.6615304601155401</v>
      </c>
      <c r="F6" s="1">
        <v>0.78153149824866897</v>
      </c>
      <c r="G6" s="1">
        <v>0.96078195344690798</v>
      </c>
      <c r="H6" s="1">
        <v>0.208163776684688</v>
      </c>
      <c r="I6" s="1">
        <v>2.1615795519950698</v>
      </c>
      <c r="J6" s="1">
        <v>1</v>
      </c>
    </row>
    <row r="7" spans="1:11">
      <c r="A7">
        <v>6</v>
      </c>
      <c r="B7" s="1">
        <v>123.987610580175</v>
      </c>
      <c r="C7" s="1">
        <v>0.10593545844625001</v>
      </c>
      <c r="D7" s="1">
        <v>4.4967711176977598</v>
      </c>
      <c r="E7" s="1">
        <v>1.6666652917651299</v>
      </c>
      <c r="F7" s="1">
        <v>0.75053814705037403</v>
      </c>
      <c r="G7" s="1">
        <v>0.96500141839595899</v>
      </c>
      <c r="H7" s="1">
        <v>0.20725358138068201</v>
      </c>
      <c r="I7" s="1">
        <v>2.0249657927959399</v>
      </c>
      <c r="J7" s="1">
        <v>1</v>
      </c>
    </row>
    <row r="8" spans="1:11">
      <c r="A8">
        <v>7</v>
      </c>
      <c r="B8" s="1">
        <v>141.65265427709701</v>
      </c>
      <c r="C8" s="1">
        <v>0.12183782625830999</v>
      </c>
      <c r="D8" s="1">
        <v>4.6687935363481996</v>
      </c>
      <c r="E8" s="1">
        <v>1.66318111906288</v>
      </c>
      <c r="F8" s="1">
        <v>0.72186774394196596</v>
      </c>
      <c r="G8" s="1">
        <v>0.96809221336915197</v>
      </c>
      <c r="H8" s="1">
        <v>0.20659188994399699</v>
      </c>
      <c r="I8" s="1">
        <v>1.9203871120289699</v>
      </c>
      <c r="J8" s="1">
        <v>1</v>
      </c>
    </row>
    <row r="9" spans="1:11">
      <c r="A9">
        <v>8</v>
      </c>
      <c r="B9" s="1">
        <v>158.649494090801</v>
      </c>
      <c r="C9" s="1">
        <v>0.13734012269254101</v>
      </c>
      <c r="D9" s="1">
        <v>4.8316227153726503</v>
      </c>
      <c r="E9" s="1">
        <v>1.6541043063560199</v>
      </c>
      <c r="F9" s="1">
        <v>0.69472954743789195</v>
      </c>
      <c r="G9" s="1">
        <v>0.97044537736366798</v>
      </c>
      <c r="H9" s="1">
        <v>0.206090939959263</v>
      </c>
      <c r="I9" s="1">
        <v>1.83898217421707</v>
      </c>
      <c r="J9" s="1">
        <v>1</v>
      </c>
    </row>
    <row r="10" spans="1:11">
      <c r="A10">
        <v>9</v>
      </c>
      <c r="B10" s="1">
        <v>175.00633153378399</v>
      </c>
      <c r="C10" s="1">
        <v>0.152489079797096</v>
      </c>
      <c r="D10" s="1">
        <v>4.9894328510553301</v>
      </c>
      <c r="E10" s="1">
        <v>1.6410069060661601</v>
      </c>
      <c r="F10" s="1">
        <v>0.66842785815744499</v>
      </c>
      <c r="G10" s="1">
        <v>0.97228027632701597</v>
      </c>
      <c r="H10" s="1">
        <v>0.20570200267307701</v>
      </c>
      <c r="I10" s="1">
        <v>1.7757061374235701</v>
      </c>
      <c r="J10" s="1">
        <v>1</v>
      </c>
    </row>
    <row r="11" spans="1:11">
      <c r="A11">
        <v>10</v>
      </c>
      <c r="B11" s="1">
        <v>190.736099390177</v>
      </c>
      <c r="C11" s="1">
        <v>0.167331065336047</v>
      </c>
      <c r="D11" s="1">
        <v>5.14566468805819</v>
      </c>
      <c r="E11" s="1">
        <v>1.6246811175432401</v>
      </c>
      <c r="F11" s="1">
        <v>0.64238921865696796</v>
      </c>
      <c r="G11" s="1">
        <v>0.97373076196106201</v>
      </c>
      <c r="H11" s="1">
        <v>0.20539558552839199</v>
      </c>
      <c r="I11" s="1">
        <v>1.72732635711438</v>
      </c>
      <c r="J11" s="1">
        <v>1</v>
      </c>
    </row>
    <row r="12" spans="1:11">
      <c r="A12">
        <v>11</v>
      </c>
      <c r="B12" s="1">
        <v>205.83957173271</v>
      </c>
      <c r="C12" s="1">
        <v>0.181909953827839</v>
      </c>
      <c r="D12" s="1">
        <v>5.3029510218740299</v>
      </c>
      <c r="E12" s="1">
        <v>1.6055286127518</v>
      </c>
      <c r="F12" s="1">
        <v>0.61617482968766202</v>
      </c>
      <c r="G12" s="1">
        <v>0.97488449530349797</v>
      </c>
      <c r="H12" s="1">
        <v>0.205152508798221</v>
      </c>
      <c r="I12" s="1">
        <v>1.6915254647811699</v>
      </c>
      <c r="J12" s="1">
        <v>0.999999999999999</v>
      </c>
    </row>
    <row r="13" spans="1:11">
      <c r="A13">
        <v>12</v>
      </c>
      <c r="B13" s="1">
        <v>220.30862174081901</v>
      </c>
      <c r="C13" s="1">
        <v>0.19626519406496101</v>
      </c>
      <c r="D13" s="1">
        <v>5.4631139242877804</v>
      </c>
      <c r="E13" s="1">
        <v>1.5837878500173399</v>
      </c>
      <c r="F13" s="1">
        <v>0.589481012618704</v>
      </c>
      <c r="G13" s="1">
        <v>0.97580248958890403</v>
      </c>
      <c r="H13" s="1">
        <v>0.20495950987403</v>
      </c>
      <c r="I13" s="1">
        <v>1.6664785203955901</v>
      </c>
      <c r="J13" s="1">
        <v>1</v>
      </c>
    </row>
    <row r="14" spans="1:11">
      <c r="A14">
        <v>13</v>
      </c>
      <c r="B14" s="1">
        <v>234.129381499885</v>
      </c>
      <c r="C14" s="1">
        <v>0.210430132828797</v>
      </c>
      <c r="D14" s="1">
        <v>5.6272131856537397</v>
      </c>
      <c r="E14" s="1">
        <v>1.55966411959318</v>
      </c>
      <c r="F14" s="1">
        <v>0.56213113572437601</v>
      </c>
      <c r="G14" s="1">
        <v>0.976529474849131</v>
      </c>
      <c r="H14" s="1">
        <v>0.20480692611034501</v>
      </c>
      <c r="I14" s="1">
        <v>1.6506481782320399</v>
      </c>
      <c r="J14" s="1">
        <v>1</v>
      </c>
    </row>
    <row r="15" spans="1:11" ht="14.25" thickBot="1">
      <c r="A15">
        <v>14</v>
      </c>
      <c r="B15" s="1">
        <v>247.28513679036101</v>
      </c>
      <c r="C15" s="1">
        <v>0.22443065242704099</v>
      </c>
      <c r="D15" s="1">
        <v>5.7956276508165399</v>
      </c>
      <c r="E15" s="1">
        <v>1.53339795580047</v>
      </c>
      <c r="F15" s="1">
        <v>0.53406205819724395</v>
      </c>
      <c r="G15" s="1">
        <v>0.97709969122460305</v>
      </c>
      <c r="H15" s="1">
        <v>0.20468740477170699</v>
      </c>
      <c r="I15" s="1">
        <v>1.6426843140576</v>
      </c>
      <c r="J15" s="1">
        <v>1</v>
      </c>
    </row>
    <row r="16" spans="1:11" ht="14.65" thickBot="1">
      <c r="A16" s="24">
        <v>15</v>
      </c>
      <c r="B16" s="25">
        <v>259.758855082558</v>
      </c>
      <c r="C16" s="25">
        <v>0.238284170715335</v>
      </c>
      <c r="D16" s="25">
        <v>5.96815527817619</v>
      </c>
      <c r="E16" s="25">
        <v>1.5052930672947999</v>
      </c>
      <c r="F16" s="25">
        <v>0.50530745363730301</v>
      </c>
      <c r="G16" s="25">
        <v>0.97754027612746597</v>
      </c>
      <c r="H16" s="25">
        <v>0.20459515058786301</v>
      </c>
      <c r="I16" s="25">
        <v>1.6413746720195199</v>
      </c>
      <c r="J16" s="26">
        <v>1</v>
      </c>
    </row>
    <row r="17" spans="1:10">
      <c r="A17">
        <v>16</v>
      </c>
      <c r="B17" s="1">
        <v>271.53529329982399</v>
      </c>
      <c r="C17" s="1">
        <v>0.25199903618394998</v>
      </c>
      <c r="D17" s="1">
        <v>6.1441218031469598</v>
      </c>
      <c r="E17" s="1">
        <v>1.4757178038941501</v>
      </c>
      <c r="F17" s="1">
        <v>0.475979699475506</v>
      </c>
      <c r="G17" s="1">
        <v>0.97787332632896595</v>
      </c>
      <c r="H17" s="1">
        <v>0.20452546829436499</v>
      </c>
      <c r="I17" s="1">
        <v>1.6456205107006801</v>
      </c>
      <c r="J17" s="1">
        <v>1</v>
      </c>
    </row>
    <row r="18" spans="1:10">
      <c r="A18">
        <v>17</v>
      </c>
      <c r="B18" s="1">
        <v>282.60266578683797</v>
      </c>
      <c r="C18" s="1">
        <v>0.26557433093607802</v>
      </c>
      <c r="D18" s="1">
        <v>6.3224910098990303</v>
      </c>
      <c r="E18" s="1">
        <v>1.44509048163871</v>
      </c>
      <c r="F18" s="1">
        <v>0.44625149835016098</v>
      </c>
      <c r="G18" s="1">
        <v>0.97811720142338798</v>
      </c>
      <c r="H18" s="1">
        <v>0.204474473722529</v>
      </c>
      <c r="I18" s="1">
        <v>1.65442437214702</v>
      </c>
      <c r="J18" s="1">
        <v>1</v>
      </c>
    </row>
    <row r="19" spans="1:10">
      <c r="A19">
        <v>18</v>
      </c>
      <c r="B19" s="1">
        <v>292.95387638849797</v>
      </c>
      <c r="C19" s="1">
        <v>0.27900007436330299</v>
      </c>
      <c r="D19" s="1">
        <v>6.5019717180326797</v>
      </c>
      <c r="E19" s="1">
        <v>1.4138565460416599</v>
      </c>
      <c r="F19" s="1">
        <v>0.41633804699455301</v>
      </c>
      <c r="G19" s="1">
        <v>0.978287377724814</v>
      </c>
      <c r="H19" s="1">
        <v>0.20443890471646101</v>
      </c>
      <c r="I19" s="1">
        <v>1.66688356437019</v>
      </c>
      <c r="J19">
        <v>1</v>
      </c>
    </row>
    <row r="20" spans="1:10">
      <c r="A20">
        <v>19</v>
      </c>
      <c r="B20" s="1">
        <v>302.58733526170101</v>
      </c>
      <c r="C20" s="1">
        <v>0.29225780216200298</v>
      </c>
      <c r="D20" s="1">
        <v>6.6811179164767598</v>
      </c>
      <c r="E20" s="1">
        <v>1.38246360698871</v>
      </c>
      <c r="F20" s="1">
        <v>0.38648034725387298</v>
      </c>
      <c r="G20" s="1">
        <v>0.97839702741156198</v>
      </c>
      <c r="H20" s="1">
        <v>0.20441599309548</v>
      </c>
      <c r="I20" s="1">
        <v>1.6821861601615999</v>
      </c>
      <c r="J20">
        <v>1</v>
      </c>
    </row>
    <row r="21" spans="1:10">
      <c r="A21">
        <v>20</v>
      </c>
      <c r="B21" s="1">
        <v>311.50739347730502</v>
      </c>
      <c r="C21" s="1">
        <v>0.305321479964553</v>
      </c>
      <c r="D21" s="1">
        <v>6.8584193426658002</v>
      </c>
      <c r="E21" s="1">
        <v>1.35133853520396</v>
      </c>
      <c r="F21" s="1">
        <v>0.35693010955570098</v>
      </c>
      <c r="G21" s="1">
        <v>0.97845742518043499</v>
      </c>
      <c r="H21" s="1">
        <v>0.20440337499929401</v>
      </c>
      <c r="I21" s="1">
        <v>1.6996079136397599</v>
      </c>
      <c r="J21">
        <v>1</v>
      </c>
    </row>
    <row r="22" spans="1:10">
      <c r="A22">
        <v>21</v>
      </c>
      <c r="B22" s="1">
        <v>319.724437912697</v>
      </c>
      <c r="C22" s="1">
        <v>0.318158698517786</v>
      </c>
      <c r="D22" s="1">
        <v>7.03238047029883</v>
      </c>
      <c r="E22" s="1">
        <v>1.3208691061959501</v>
      </c>
      <c r="F22" s="1">
        <v>0.32793658828352701</v>
      </c>
      <c r="G22" s="1">
        <v>0.97847824414162299</v>
      </c>
      <c r="H22" s="1">
        <v>0.20439902593383799</v>
      </c>
      <c r="I22" s="1">
        <v>1.7185092945459</v>
      </c>
      <c r="J22">
        <v>1</v>
      </c>
    </row>
    <row r="23" spans="1:10">
      <c r="A23">
        <v>22</v>
      </c>
      <c r="B23" s="1">
        <v>327.25469583895699</v>
      </c>
      <c r="C23" s="1">
        <v>0.33073208800925102</v>
      </c>
      <c r="D23" s="1">
        <v>7.2015864911138401</v>
      </c>
      <c r="E23" s="1">
        <v>1.2913912443056099</v>
      </c>
      <c r="F23" s="1">
        <v>0.29973558481436002</v>
      </c>
      <c r="G23" s="1">
        <v>0.97846777928361195</v>
      </c>
      <c r="H23" s="1">
        <v>0.204401212011734</v>
      </c>
      <c r="I23" s="1">
        <v>1.7383322462848301</v>
      </c>
      <c r="J23">
        <v>0.999999999999999</v>
      </c>
    </row>
    <row r="24" spans="1:10">
      <c r="A24">
        <v>23</v>
      </c>
      <c r="B24" s="1">
        <v>334.11980299156897</v>
      </c>
      <c r="C24" s="1">
        <v>0.34300088279181301</v>
      </c>
      <c r="D24" s="1">
        <v>7.36475551701486</v>
      </c>
      <c r="E24" s="1">
        <v>1.26318185398015</v>
      </c>
      <c r="F24" s="1">
        <v>0.27254074716419002</v>
      </c>
      <c r="G24" s="1">
        <v>0.97843312286452999</v>
      </c>
      <c r="H24" s="1">
        <v>0.20440845196906901</v>
      </c>
      <c r="I24" s="1">
        <v>1.7585964888338499</v>
      </c>
      <c r="J24">
        <v>1</v>
      </c>
    </row>
    <row r="25" spans="1:10">
      <c r="A25">
        <v>24</v>
      </c>
      <c r="B25" s="1">
        <v>340.34619069843302</v>
      </c>
      <c r="C25" s="1">
        <v>0.35492256443068398</v>
      </c>
      <c r="D25" s="1">
        <v>7.52077688328208</v>
      </c>
      <c r="E25" s="1">
        <v>1.2364565478720999</v>
      </c>
      <c r="F25" s="1">
        <v>0.246537186119654</v>
      </c>
      <c r="G25" s="1">
        <v>0.97838030746188798</v>
      </c>
      <c r="H25" s="1">
        <v>0.204419486445756</v>
      </c>
      <c r="I25" s="1">
        <v>1.7788953093686899</v>
      </c>
      <c r="J25">
        <v>0.999999999999999</v>
      </c>
    </row>
    <row r="26" spans="1:10">
      <c r="A26">
        <v>25</v>
      </c>
      <c r="B26" s="1">
        <v>345.96434684388601</v>
      </c>
      <c r="C26" s="1">
        <v>0.36645451077761898</v>
      </c>
      <c r="D26" s="1">
        <v>7.6687360610367898</v>
      </c>
      <c r="E26" s="1">
        <v>1.2113712447337099</v>
      </c>
      <c r="F26" s="1">
        <v>0.22187732316053499</v>
      </c>
      <c r="G26" s="1">
        <v>0.97831442692509996</v>
      </c>
      <c r="H26" s="1">
        <v>0.204433252230177</v>
      </c>
      <c r="I26" s="1">
        <v>1.7988908573817599</v>
      </c>
      <c r="J26">
        <v>1</v>
      </c>
    </row>
    <row r="27" spans="1:10">
      <c r="A27">
        <v>26</v>
      </c>
      <c r="B27" s="1">
        <v>351.00800227923401</v>
      </c>
      <c r="C27" s="1">
        <v>0.37755558171623899</v>
      </c>
      <c r="D27" s="1">
        <v>7.80792723830836</v>
      </c>
      <c r="E27" s="1">
        <v>1.18802653025637</v>
      </c>
      <c r="F27" s="1">
        <v>0.19867879361527299</v>
      </c>
      <c r="G27" s="1">
        <v>0.97823974189549801</v>
      </c>
      <c r="H27" s="1">
        <v>0.20444885996194301</v>
      </c>
      <c r="I27" s="1">
        <v>1.8183090079820701</v>
      </c>
      <c r="J27">
        <v>1</v>
      </c>
    </row>
    <row r="28" spans="1:10">
      <c r="A28">
        <v>27</v>
      </c>
      <c r="B28" s="1">
        <v>355.51328914078101</v>
      </c>
      <c r="C28" s="1">
        <v>0.38818757826011202</v>
      </c>
      <c r="D28" s="1">
        <v>7.9378550630072802</v>
      </c>
      <c r="E28" s="1">
        <v>1.1664737595277599</v>
      </c>
      <c r="F28" s="1">
        <v>0.177024156165454</v>
      </c>
      <c r="G28" s="1">
        <v>0.97815977418258904</v>
      </c>
      <c r="H28" s="1">
        <v>0.20446557431492501</v>
      </c>
      <c r="I28" s="1">
        <v>1.8369338865181599</v>
      </c>
      <c r="J28">
        <v>1</v>
      </c>
    </row>
    <row r="29" spans="1:10">
      <c r="A29">
        <v>28</v>
      </c>
      <c r="B29" s="1">
        <v>359.51791092868899</v>
      </c>
      <c r="C29" s="1">
        <v>0.398316520586673</v>
      </c>
      <c r="D29" s="1">
        <v>8.0582273337639805</v>
      </c>
      <c r="E29" s="1">
        <v>1.14672205146231</v>
      </c>
      <c r="F29" s="1">
        <v>0.15696211103933699</v>
      </c>
      <c r="G29" s="1">
        <v>0.97807739269514204</v>
      </c>
      <c r="H29" s="1">
        <v>0.20448279603814401</v>
      </c>
      <c r="I29" s="1">
        <v>1.8546021644307</v>
      </c>
      <c r="J29">
        <v>0.999999999999999</v>
      </c>
    </row>
    <row r="30" spans="1:10">
      <c r="A30">
        <v>29</v>
      </c>
      <c r="B30" s="1">
        <v>363.06035671637198</v>
      </c>
      <c r="C30" s="1">
        <v>0.40791370191419601</v>
      </c>
      <c r="D30" s="1">
        <v>8.1689405704906193</v>
      </c>
      <c r="E30" s="1">
        <v>1.12874552513537</v>
      </c>
      <c r="F30" s="1">
        <v>0.13850990491823101</v>
      </c>
      <c r="G30" s="1">
        <v>0.97799489256318495</v>
      </c>
      <c r="H30" s="1">
        <v>0.204500045471432</v>
      </c>
      <c r="I30" s="1">
        <v>1.8711972432019801</v>
      </c>
      <c r="J30">
        <v>1</v>
      </c>
    </row>
    <row r="31" spans="1:10">
      <c r="A31">
        <v>30</v>
      </c>
      <c r="B31" s="1">
        <v>366.17918407092901</v>
      </c>
      <c r="C31" s="1">
        <v>0.41695648823272502</v>
      </c>
      <c r="D31" s="1">
        <v>8.2700604062889802</v>
      </c>
      <c r="E31" s="1">
        <v>1.1124903186128701</v>
      </c>
      <c r="F31" s="1">
        <v>0.121656598951837</v>
      </c>
      <c r="G31" s="1">
        <v>0.97791406838639805</v>
      </c>
      <c r="H31" s="1">
        <v>0.204516947312159</v>
      </c>
      <c r="I31" s="1">
        <v>1.88664344255204</v>
      </c>
      <c r="J31">
        <v>1</v>
      </c>
    </row>
    <row r="33" spans="1:10">
      <c r="A33" t="s">
        <v>96</v>
      </c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>
        <v>1</v>
      </c>
      <c r="B34" s="1">
        <v>23.459280201870801</v>
      </c>
      <c r="C34" s="1">
        <v>1.52488547975337E-2</v>
      </c>
      <c r="D34" s="1">
        <v>3.2683140864429499</v>
      </c>
      <c r="E34" s="1">
        <v>1.28794416455698</v>
      </c>
      <c r="F34" s="1">
        <v>0.95528098559284202</v>
      </c>
      <c r="G34" s="1">
        <v>0.87771761082620303</v>
      </c>
      <c r="H34" s="1">
        <v>0.22786372009983799</v>
      </c>
      <c r="I34" s="1">
        <v>4.0128963230222503</v>
      </c>
      <c r="J34" s="1">
        <v>1</v>
      </c>
    </row>
    <row r="35" spans="1:10" ht="14.25">
      <c r="A35">
        <v>2</v>
      </c>
      <c r="B35" s="1">
        <v>45.869484506241697</v>
      </c>
      <c r="C35" s="1">
        <v>3.04913282689083E-2</v>
      </c>
      <c r="D35" s="1">
        <v>3.52462944205358</v>
      </c>
      <c r="E35" s="1">
        <v>1.4624547473859499</v>
      </c>
      <c r="F35" s="1">
        <v>0.912561759657737</v>
      </c>
      <c r="G35" s="1">
        <v>0.92864272358963496</v>
      </c>
      <c r="H35" s="1">
        <v>0.21536807958491</v>
      </c>
      <c r="I35" s="11">
        <v>2.8756673911597299</v>
      </c>
      <c r="J35" s="1">
        <v>1</v>
      </c>
    </row>
    <row r="36" spans="1:10">
      <c r="A36">
        <v>3</v>
      </c>
      <c r="B36" s="1">
        <v>67.277526053833199</v>
      </c>
      <c r="C36" s="1">
        <v>4.5721049627149998E-2</v>
      </c>
      <c r="D36" s="1">
        <v>3.7694830465977098</v>
      </c>
      <c r="E36" s="1">
        <v>1.56651325636412</v>
      </c>
      <c r="F36" s="1">
        <v>0.87175282556704903</v>
      </c>
      <c r="G36" s="1">
        <v>0.946943817982975</v>
      </c>
      <c r="H36" s="1">
        <v>0.21120577187568301</v>
      </c>
      <c r="I36" s="1">
        <v>2.4302755525795798</v>
      </c>
      <c r="J36" s="1">
        <v>1</v>
      </c>
    </row>
    <row r="37" spans="1:10">
      <c r="A37">
        <v>4</v>
      </c>
      <c r="B37" s="1">
        <v>87.728212971479095</v>
      </c>
      <c r="C37" s="1">
        <v>6.0931676830148003E-2</v>
      </c>
      <c r="D37" s="1">
        <v>4.0033917670107497</v>
      </c>
      <c r="E37" s="1">
        <v>1.62563299498494</v>
      </c>
      <c r="F37" s="1">
        <v>0.83276803883154205</v>
      </c>
      <c r="G37" s="1">
        <v>0.95635755224795505</v>
      </c>
      <c r="H37" s="1">
        <v>0.20912680569091799</v>
      </c>
      <c r="I37" s="1">
        <v>2.1936205693257902</v>
      </c>
      <c r="J37" s="1">
        <v>1</v>
      </c>
    </row>
    <row r="38" spans="1:10">
      <c r="A38">
        <v>5</v>
      </c>
      <c r="B38" s="1">
        <v>107.26430434680999</v>
      </c>
      <c r="C38" s="1">
        <v>7.6116938740561496E-2</v>
      </c>
      <c r="D38" s="1">
        <v>4.2268669558075702</v>
      </c>
      <c r="E38" s="1">
        <v>1.6555319270387201</v>
      </c>
      <c r="F38" s="1">
        <v>0.79552217403207104</v>
      </c>
      <c r="G38" s="1">
        <v>0.96208787739493096</v>
      </c>
      <c r="H38" s="1">
        <v>0.20788121823293801</v>
      </c>
      <c r="I38" s="1">
        <v>2.0470712195598901</v>
      </c>
      <c r="J38" s="1">
        <v>1</v>
      </c>
    </row>
    <row r="39" spans="1:10">
      <c r="A39">
        <v>6</v>
      </c>
      <c r="B39" s="1">
        <v>125.926475773571</v>
      </c>
      <c r="C39" s="1">
        <v>9.1270712584595307E-2</v>
      </c>
      <c r="D39" s="1">
        <v>4.4404456972004196</v>
      </c>
      <c r="E39" s="1">
        <v>1.66618699739812</v>
      </c>
      <c r="F39" s="1">
        <v>0.75992571713326296</v>
      </c>
      <c r="G39" s="1">
        <v>0.965938862043344</v>
      </c>
      <c r="H39" s="1">
        <v>0.20705244178386301</v>
      </c>
      <c r="I39" s="1">
        <v>1.94758296069381</v>
      </c>
      <c r="J39" s="1">
        <v>1</v>
      </c>
    </row>
    <row r="40" spans="1:10">
      <c r="A40">
        <v>7</v>
      </c>
      <c r="B40" s="1">
        <v>143.75312718585101</v>
      </c>
      <c r="C40" s="1">
        <v>0.10638712004089899</v>
      </c>
      <c r="D40" s="1">
        <v>4.6447372471488304</v>
      </c>
      <c r="E40" s="1">
        <v>1.6640772195453</v>
      </c>
      <c r="F40" s="1">
        <v>0.72587712547519601</v>
      </c>
      <c r="G40" s="1">
        <v>0.96870078107326196</v>
      </c>
      <c r="H40" s="1">
        <v>0.20646210254771599</v>
      </c>
      <c r="I40" s="1">
        <v>1.87586298547497</v>
      </c>
      <c r="J40" s="1">
        <v>1</v>
      </c>
    </row>
    <row r="41" spans="1:10">
      <c r="A41">
        <v>8</v>
      </c>
      <c r="B41" s="1">
        <v>160.77999301945101</v>
      </c>
      <c r="C41" s="1">
        <v>0.12146059176974799</v>
      </c>
      <c r="D41" s="1">
        <v>4.84047274707354</v>
      </c>
      <c r="E41" s="1">
        <v>1.6534732316199701</v>
      </c>
      <c r="F41" s="1">
        <v>0.69325454215440996</v>
      </c>
      <c r="G41" s="1">
        <v>0.97077370405480501</v>
      </c>
      <c r="H41" s="1">
        <v>0.20602123766293201</v>
      </c>
      <c r="I41" s="1">
        <v>1.8220667202866101</v>
      </c>
      <c r="J41" s="1">
        <v>1</v>
      </c>
    </row>
    <row r="42" spans="1:10">
      <c r="A42">
        <v>9</v>
      </c>
      <c r="B42" s="1">
        <v>177.03957612088999</v>
      </c>
      <c r="C42" s="1">
        <v>0.136485834417269</v>
      </c>
      <c r="D42" s="1">
        <v>5.0285406489667697</v>
      </c>
      <c r="E42" s="1">
        <v>1.6372060665539501</v>
      </c>
      <c r="F42" s="1">
        <v>0.66190989183887206</v>
      </c>
      <c r="G42" s="1">
        <v>0.97238099268460598</v>
      </c>
      <c r="H42" s="1">
        <v>0.20568069666585001</v>
      </c>
      <c r="I42" s="1">
        <v>1.78074019486149</v>
      </c>
      <c r="J42" s="1">
        <v>1</v>
      </c>
    </row>
    <row r="43" spans="1:10">
      <c r="A43">
        <v>10</v>
      </c>
      <c r="B43" s="1">
        <v>192.560495472187</v>
      </c>
      <c r="C43" s="1">
        <v>0.15145764542106399</v>
      </c>
      <c r="D43" s="1">
        <v>5.2099923347046504</v>
      </c>
      <c r="E43" s="1">
        <v>1.61714424387955</v>
      </c>
      <c r="F43" s="1">
        <v>0.63166794421589201</v>
      </c>
      <c r="G43" s="1">
        <v>0.97365637111745496</v>
      </c>
      <c r="H43" s="1">
        <v>0.205411278488798</v>
      </c>
      <c r="I43" s="1">
        <v>1.7487030105066601</v>
      </c>
      <c r="J43" s="1">
        <v>1</v>
      </c>
    </row>
    <row r="44" spans="1:10">
      <c r="A44">
        <v>11</v>
      </c>
      <c r="B44" s="1">
        <v>207.366885285656</v>
      </c>
      <c r="C44" s="1">
        <v>0.16637055250558</v>
      </c>
      <c r="D44" s="1">
        <v>5.3860103902154002</v>
      </c>
      <c r="E44" s="1">
        <v>1.5945040972520701</v>
      </c>
      <c r="F44" s="1">
        <v>0.60233160163076704</v>
      </c>
      <c r="G44" s="1">
        <v>0.97468419702065601</v>
      </c>
      <c r="H44" s="1">
        <v>0.205194667781981</v>
      </c>
      <c r="I44" s="1">
        <v>1.7240393890717001</v>
      </c>
      <c r="J44" s="1">
        <v>1</v>
      </c>
    </row>
    <row r="45" spans="1:10">
      <c r="A45">
        <v>12</v>
      </c>
      <c r="B45" s="1">
        <v>221.477993160984</v>
      </c>
      <c r="C45" s="1">
        <v>0.18121829205684201</v>
      </c>
      <c r="D45" s="1">
        <v>5.5578420049880402</v>
      </c>
      <c r="E45" s="1">
        <v>1.5700620336792901</v>
      </c>
      <c r="F45" s="1">
        <v>0.57369299916866001</v>
      </c>
      <c r="G45" s="1">
        <v>0.975519979033596</v>
      </c>
      <c r="H45" s="1">
        <v>0.20501886614165599</v>
      </c>
      <c r="I45" s="1">
        <v>1.7055629800432599</v>
      </c>
      <c r="J45" s="1">
        <v>1</v>
      </c>
    </row>
    <row r="46" spans="1:10">
      <c r="A46">
        <v>13</v>
      </c>
      <c r="B46" s="1">
        <v>234.90809731069501</v>
      </c>
      <c r="C46" s="1">
        <v>0.195993170765663</v>
      </c>
      <c r="D46" s="1">
        <v>5.7267083706311999</v>
      </c>
      <c r="E46" s="1">
        <v>1.5443061633228801</v>
      </c>
      <c r="F46" s="1">
        <v>0.54554860489480095</v>
      </c>
      <c r="G46" s="1">
        <v>0.97620166228897498</v>
      </c>
      <c r="H46" s="1">
        <v>0.204875701124135</v>
      </c>
      <c r="I46" s="1">
        <v>1.6925075228886799</v>
      </c>
      <c r="J46" s="1">
        <v>0.999999999999999</v>
      </c>
    </row>
    <row r="47" spans="1:10" ht="14.25" thickBot="1">
      <c r="A47">
        <v>14</v>
      </c>
      <c r="B47" s="1">
        <v>247.66680860179301</v>
      </c>
      <c r="C47" s="1">
        <v>0.21068537199971099</v>
      </c>
      <c r="D47" s="1">
        <v>5.8937056301522004</v>
      </c>
      <c r="E47" s="1">
        <v>1.5175473310555601</v>
      </c>
      <c r="F47" s="1">
        <v>0.51771572830796697</v>
      </c>
      <c r="G47" s="1">
        <v>0.97675621676346303</v>
      </c>
      <c r="H47" s="1">
        <v>0.20475938270729599</v>
      </c>
      <c r="I47" s="1">
        <v>1.68433739161054</v>
      </c>
      <c r="J47" s="1">
        <v>1</v>
      </c>
    </row>
    <row r="48" spans="1:10" ht="14.25" thickBot="1">
      <c r="A48" s="15">
        <v>15</v>
      </c>
      <c r="B48" s="16">
        <v>259.75975860548499</v>
      </c>
      <c r="C48" s="16">
        <v>0.22528227306494999</v>
      </c>
      <c r="D48" s="16">
        <v>6.0597134496941401</v>
      </c>
      <c r="E48" s="16">
        <v>1.4900001724551</v>
      </c>
      <c r="F48" s="16">
        <v>0.49004775838430997</v>
      </c>
      <c r="G48" s="16">
        <v>0.97720365102359297</v>
      </c>
      <c r="H48" s="16">
        <v>0.204665629104543</v>
      </c>
      <c r="I48" s="16">
        <v>1.6806289758736701</v>
      </c>
      <c r="J48" s="17">
        <v>1</v>
      </c>
    </row>
    <row r="49" spans="1:10">
      <c r="A49">
        <v>16</v>
      </c>
      <c r="B49" s="1">
        <v>271.18961534005598</v>
      </c>
      <c r="C49" s="1">
        <v>0.239767836208053</v>
      </c>
      <c r="D49" s="1">
        <v>6.2253244401913204</v>
      </c>
      <c r="E49" s="1">
        <v>1.4618400927227599</v>
      </c>
      <c r="F49" s="1">
        <v>0.46244592663478001</v>
      </c>
      <c r="G49" s="1">
        <v>0.97755951988338197</v>
      </c>
      <c r="H49" s="1">
        <v>0.204591123028354</v>
      </c>
      <c r="I49" s="1">
        <v>1.6809979682619001</v>
      </c>
      <c r="J49" s="1">
        <v>1</v>
      </c>
    </row>
    <row r="50" spans="1:10">
      <c r="A50">
        <v>17</v>
      </c>
      <c r="B50" s="1">
        <v>281.95732472649598</v>
      </c>
      <c r="C50" s="1">
        <v>0.25412212929349498</v>
      </c>
      <c r="D50" s="1">
        <v>6.3908028270663104</v>
      </c>
      <c r="E50" s="1">
        <v>1.43324004698054</v>
      </c>
      <c r="F50" s="1">
        <v>0.434866195488949</v>
      </c>
      <c r="G50" s="1">
        <v>0.97783650311417702</v>
      </c>
      <c r="H50" s="1">
        <v>0.20453317028260601</v>
      </c>
      <c r="I50" s="1">
        <v>1.68505820690721</v>
      </c>
      <c r="J50" s="1">
        <v>1</v>
      </c>
    </row>
    <row r="51" spans="1:10">
      <c r="A51">
        <v>18</v>
      </c>
      <c r="B51" s="1">
        <v>292.06345299580602</v>
      </c>
      <c r="C51" s="1">
        <v>0.26832102392565399</v>
      </c>
      <c r="D51" s="1">
        <v>6.5560753718193903</v>
      </c>
      <c r="E51" s="1">
        <v>1.40439044492281</v>
      </c>
      <c r="F51" s="1">
        <v>0.40732077136343597</v>
      </c>
      <c r="G51" s="1">
        <v>0.97804538970489496</v>
      </c>
      <c r="H51" s="1">
        <v>0.204489486996453</v>
      </c>
      <c r="I51" s="1">
        <v>1.6924025785527299</v>
      </c>
      <c r="J51" s="1">
        <v>1</v>
      </c>
    </row>
    <row r="52" spans="1:10">
      <c r="A52">
        <v>19</v>
      </c>
      <c r="B52" s="1">
        <v>301.50950327537703</v>
      </c>
      <c r="C52" s="1">
        <v>0.28233610954391097</v>
      </c>
      <c r="D52" s="1">
        <v>6.7207527109848204</v>
      </c>
      <c r="E52" s="1">
        <v>1.3755055995835801</v>
      </c>
      <c r="F52" s="1">
        <v>0.37987454816919702</v>
      </c>
      <c r="G52" s="1">
        <v>0.97819567488766501</v>
      </c>
      <c r="H52" s="1">
        <v>0.20445807023525001</v>
      </c>
      <c r="I52" s="1">
        <v>1.7025989683132801</v>
      </c>
      <c r="J52" s="1">
        <v>1</v>
      </c>
    </row>
    <row r="53" spans="1:10">
      <c r="A53">
        <v>20</v>
      </c>
      <c r="B53" s="1">
        <v>310.299094596445</v>
      </c>
      <c r="C53" s="1">
        <v>0.29613485072951701</v>
      </c>
      <c r="D53" s="1">
        <v>6.8841756799413796</v>
      </c>
      <c r="E53" s="1">
        <v>1.34682035277221</v>
      </c>
      <c r="F53" s="1">
        <v>0.35263738667643602</v>
      </c>
      <c r="G53" s="1">
        <v>0.97829590547463996</v>
      </c>
      <c r="H53" s="1">
        <v>0.20443712263414399</v>
      </c>
      <c r="I53" s="1">
        <v>1.7151957941488001</v>
      </c>
      <c r="J53" s="1">
        <v>0.999999999999999</v>
      </c>
    </row>
    <row r="54" spans="1:10">
      <c r="A54">
        <v>21</v>
      </c>
      <c r="B54" s="1">
        <v>318.43891799484902</v>
      </c>
      <c r="C54" s="1">
        <v>0.30968100080942301</v>
      </c>
      <c r="D54" s="1">
        <v>7.0454790914373202</v>
      </c>
      <c r="E54" s="1">
        <v>1.31858051973894</v>
      </c>
      <c r="F54" s="1">
        <v>0.32575348476044602</v>
      </c>
      <c r="G54" s="1">
        <v>0.97835386533269197</v>
      </c>
      <c r="H54" s="1">
        <v>0.204425011324496</v>
      </c>
      <c r="I54" s="1">
        <v>1.7297328709686901</v>
      </c>
      <c r="J54" s="1">
        <v>1</v>
      </c>
    </row>
    <row r="55" spans="1:10">
      <c r="A55">
        <v>22</v>
      </c>
      <c r="B55" s="1">
        <v>325.93941627130403</v>
      </c>
      <c r="C55" s="1">
        <v>0.322935267962843</v>
      </c>
      <c r="D55" s="1">
        <v>7.2036647719156397</v>
      </c>
      <c r="E55" s="1">
        <v>1.29103047562657</v>
      </c>
      <c r="F55" s="1">
        <v>0.29938920468072699</v>
      </c>
      <c r="G55" s="1">
        <v>0.978376664016681</v>
      </c>
      <c r="H55" s="1">
        <v>0.20442024769776199</v>
      </c>
      <c r="I55" s="1">
        <v>1.7457544064347501</v>
      </c>
      <c r="J55" s="1">
        <v>1</v>
      </c>
    </row>
    <row r="56" spans="1:10">
      <c r="A56">
        <v>23</v>
      </c>
      <c r="B56" s="1">
        <v>332.81516611455402</v>
      </c>
      <c r="C56" s="1">
        <v>0.33585621165535001</v>
      </c>
      <c r="D56" s="1">
        <v>7.3576761471692702</v>
      </c>
      <c r="E56" s="1">
        <v>1.26440058467903</v>
      </c>
      <c r="F56" s="1">
        <v>0.27372064213845498</v>
      </c>
      <c r="G56" s="1">
        <v>0.97837077146356</v>
      </c>
      <c r="H56" s="1">
        <v>0.20442147888455101</v>
      </c>
      <c r="I56" s="1">
        <v>1.76282187111713</v>
      </c>
      <c r="J56" s="1">
        <v>1</v>
      </c>
    </row>
    <row r="57" spans="1:10">
      <c r="A57">
        <v>24</v>
      </c>
      <c r="B57" s="1">
        <v>339.08496976989102</v>
      </c>
      <c r="C57" s="1">
        <v>0.34840132928887901</v>
      </c>
      <c r="D57" s="1">
        <v>7.50646794596567</v>
      </c>
      <c r="E57" s="1">
        <v>1.2388963756222899</v>
      </c>
      <c r="F57" s="1">
        <v>0.24892200900572201</v>
      </c>
      <c r="G57" s="1">
        <v>0.97834202715613705</v>
      </c>
      <c r="H57" s="1">
        <v>0.20442748491686899</v>
      </c>
      <c r="I57" s="1">
        <v>1.7805252916213099</v>
      </c>
      <c r="J57" s="1">
        <v>0.999999999999999</v>
      </c>
    </row>
    <row r="58" spans="1:10">
      <c r="A58">
        <v>25</v>
      </c>
      <c r="B58" s="1">
        <v>344.77168585037299</v>
      </c>
      <c r="C58" s="1">
        <v>0.36052827757939598</v>
      </c>
      <c r="D58" s="1">
        <v>7.6490662869914399</v>
      </c>
      <c r="E58" s="1">
        <v>1.2146905481347601</v>
      </c>
      <c r="F58" s="1">
        <v>0.22515561883475901</v>
      </c>
      <c r="G58" s="1">
        <v>0.97829564167092498</v>
      </c>
      <c r="H58" s="1">
        <v>0.20443717776192999</v>
      </c>
      <c r="I58" s="1">
        <v>1.7984921667487099</v>
      </c>
      <c r="J58" s="1">
        <v>1</v>
      </c>
    </row>
    <row r="59" spans="1:10">
      <c r="A59">
        <v>26</v>
      </c>
      <c r="B59" s="1">
        <v>349.901844214964</v>
      </c>
      <c r="C59" s="1">
        <v>0.37219616215172702</v>
      </c>
      <c r="D59" s="1">
        <v>7.7846162155521004</v>
      </c>
      <c r="E59" s="1">
        <v>1.19191818513366</v>
      </c>
      <c r="F59" s="1">
        <v>0.20256396407464999</v>
      </c>
      <c r="G59" s="1">
        <v>0.97823620103992104</v>
      </c>
      <c r="H59" s="1">
        <v>0.20444959999168799</v>
      </c>
      <c r="I59" s="1">
        <v>1.8163936989056999</v>
      </c>
      <c r="J59" s="1">
        <v>0.999999999999999</v>
      </c>
    </row>
    <row r="60" spans="1:10">
      <c r="A60">
        <v>27</v>
      </c>
      <c r="B60" s="1">
        <v>354.50509815636002</v>
      </c>
      <c r="C60" s="1">
        <v>0.38336682334007299</v>
      </c>
      <c r="D60" s="1">
        <v>7.9124154278172201</v>
      </c>
      <c r="E60" s="1">
        <v>1.1706750184471499</v>
      </c>
      <c r="F60" s="1">
        <v>0.18126409536379701</v>
      </c>
      <c r="G60" s="1">
        <v>0.97816767917872904</v>
      </c>
      <c r="H60" s="1">
        <v>0.20446392194017299</v>
      </c>
      <c r="I60" s="1">
        <v>1.8339483772063301</v>
      </c>
      <c r="J60" s="1">
        <v>1</v>
      </c>
    </row>
    <row r="61" spans="1:10">
      <c r="A61">
        <v>28</v>
      </c>
      <c r="B61" s="1">
        <v>358.61356929388103</v>
      </c>
      <c r="C61" s="1">
        <v>0.394006046630758</v>
      </c>
      <c r="D61" s="1">
        <v>8.0319343142256798</v>
      </c>
      <c r="E61" s="1">
        <v>1.15101826935889</v>
      </c>
      <c r="F61" s="1">
        <v>0.16134428096238701</v>
      </c>
      <c r="G61" s="1">
        <v>0.97809346020833599</v>
      </c>
      <c r="H61" s="1">
        <v>0.204479436921498</v>
      </c>
      <c r="I61" s="1">
        <v>1.8509231672923001</v>
      </c>
      <c r="J61" s="1">
        <v>1</v>
      </c>
    </row>
    <row r="62" spans="1:10">
      <c r="A62">
        <v>29</v>
      </c>
      <c r="B62" s="1">
        <v>362.261137828237</v>
      </c>
      <c r="C62" s="1">
        <v>0.40408463230610198</v>
      </c>
      <c r="D62" s="1">
        <v>8.1428234993061093</v>
      </c>
      <c r="E62" s="1">
        <v>1.1329694367735399</v>
      </c>
      <c r="F62" s="1">
        <v>0.142862750115648</v>
      </c>
      <c r="G62" s="1">
        <v>0.97801637037000899</v>
      </c>
      <c r="H62" s="1">
        <v>0.20449555453180701</v>
      </c>
      <c r="I62" s="1">
        <v>1.8671326827175301</v>
      </c>
      <c r="J62" s="1">
        <v>1</v>
      </c>
    </row>
    <row r="63" spans="1:10">
      <c r="A63">
        <v>30</v>
      </c>
      <c r="B63" s="1">
        <v>365.48272461501</v>
      </c>
      <c r="C63" s="1">
        <v>0.41357926979408299</v>
      </c>
      <c r="D63" s="1">
        <v>8.2449107425758701</v>
      </c>
      <c r="E63" s="1">
        <v>1.1165183892323001</v>
      </c>
      <c r="F63" s="1">
        <v>0.12584820957068801</v>
      </c>
      <c r="G63" s="1">
        <v>0.97793871803275401</v>
      </c>
      <c r="H63" s="1">
        <v>0.20451179231590799</v>
      </c>
      <c r="I63" s="1">
        <v>1.8824367603554899</v>
      </c>
      <c r="J63" s="1">
        <v>1</v>
      </c>
    </row>
    <row r="64" spans="1:10">
      <c r="B64" s="1"/>
      <c r="C64" s="1"/>
      <c r="D64" s="1"/>
      <c r="E64" s="1"/>
      <c r="F64" s="1"/>
      <c r="G64" s="1"/>
      <c r="H64" s="1"/>
      <c r="I64" s="1"/>
      <c r="J64" s="1"/>
    </row>
    <row r="65" spans="1:10">
      <c r="B65" s="1"/>
      <c r="C65" s="1"/>
      <c r="D65" s="1"/>
      <c r="E65" s="1"/>
      <c r="F65" s="1"/>
      <c r="G65" s="1"/>
      <c r="H65" s="1"/>
      <c r="I65" s="1"/>
      <c r="J65" s="1"/>
    </row>
    <row r="66" spans="1:10">
      <c r="A66" t="s">
        <v>97</v>
      </c>
      <c r="B66" s="1"/>
      <c r="C66" s="1"/>
      <c r="D66" s="1"/>
      <c r="E66" s="1"/>
      <c r="F66" s="1"/>
      <c r="G66" s="1"/>
      <c r="H66" s="1"/>
      <c r="I66" s="1"/>
      <c r="J66" s="1"/>
    </row>
    <row r="67" spans="1:10">
      <c r="A67">
        <v>1</v>
      </c>
      <c r="B67" s="1">
        <v>23.439121924149401</v>
      </c>
      <c r="C67" s="1">
        <v>1.5941866401245099E-2</v>
      </c>
      <c r="D67" s="1">
        <v>3.2743635620250302</v>
      </c>
      <c r="E67" s="1">
        <v>1.2930396580647401</v>
      </c>
      <c r="F67" s="1">
        <v>0.95427273966249404</v>
      </c>
      <c r="G67" s="1">
        <v>0.87742656929887797</v>
      </c>
      <c r="H67" s="1">
        <v>0.227939302270973</v>
      </c>
      <c r="I67" s="1">
        <v>4.0375284149614004</v>
      </c>
      <c r="J67" s="1">
        <v>1</v>
      </c>
    </row>
    <row r="68" spans="1:10" ht="14.25">
      <c r="A68">
        <v>2</v>
      </c>
      <c r="B68" s="1">
        <v>45.848861100472199</v>
      </c>
      <c r="C68" s="1">
        <v>3.12401059921446E-2</v>
      </c>
      <c r="D68" s="1">
        <v>3.5159794564373099</v>
      </c>
      <c r="E68" s="1">
        <v>1.4577926562853001</v>
      </c>
      <c r="F68" s="1">
        <v>0.91400342392711498</v>
      </c>
      <c r="G68" s="1">
        <v>0.92877563430223198</v>
      </c>
      <c r="H68" s="1">
        <v>0.215337259735776</v>
      </c>
      <c r="I68" s="11">
        <v>2.8582550480898901</v>
      </c>
      <c r="J68" s="1">
        <v>1</v>
      </c>
    </row>
    <row r="69" spans="1:10">
      <c r="A69">
        <v>3</v>
      </c>
      <c r="B69" s="1">
        <v>67.343745504260298</v>
      </c>
      <c r="C69" s="1">
        <v>4.5978448170280198E-2</v>
      </c>
      <c r="D69" s="1">
        <v>3.73324545737891</v>
      </c>
      <c r="E69" s="1">
        <v>1.55417810676582</v>
      </c>
      <c r="F69" s="1">
        <v>0.87779242377018196</v>
      </c>
      <c r="G69" s="1">
        <v>0.94747603398976499</v>
      </c>
      <c r="H69" s="1">
        <v>0.21108713342100299</v>
      </c>
      <c r="I69" s="1">
        <v>2.37264887729844</v>
      </c>
      <c r="J69" s="1">
        <v>1</v>
      </c>
    </row>
    <row r="70" spans="1:10">
      <c r="A70">
        <v>4</v>
      </c>
      <c r="B70" s="1">
        <v>88.004111174235902</v>
      </c>
      <c r="C70" s="1">
        <v>6.0260303328691499E-2</v>
      </c>
      <c r="D70" s="1">
        <v>3.9345561168694698</v>
      </c>
      <c r="E70" s="1">
        <v>1.6115914435501</v>
      </c>
      <c r="F70" s="1">
        <v>0.84424064718842196</v>
      </c>
      <c r="G70" s="1">
        <v>0.95720455568045704</v>
      </c>
      <c r="H70" s="1">
        <v>0.208941755252955</v>
      </c>
      <c r="I70" s="1">
        <v>2.10461800703892</v>
      </c>
      <c r="J70" s="1">
        <v>1</v>
      </c>
    </row>
    <row r="71" spans="1:10">
      <c r="A71">
        <v>5</v>
      </c>
      <c r="B71" s="1">
        <v>107.878978475186</v>
      </c>
      <c r="C71" s="1">
        <v>7.4192409439728005E-2</v>
      </c>
      <c r="D71" s="1">
        <v>4.1270467460603397</v>
      </c>
      <c r="E71" s="1">
        <v>1.6448896312499099</v>
      </c>
      <c r="F71" s="1">
        <v>0.81215887565661005</v>
      </c>
      <c r="G71" s="1">
        <v>0.96315335056388096</v>
      </c>
      <c r="H71" s="1">
        <v>0.20765125292136399</v>
      </c>
      <c r="I71" s="1">
        <v>1.9369142248145299</v>
      </c>
      <c r="J71" s="1">
        <v>1</v>
      </c>
    </row>
    <row r="72" spans="1:10">
      <c r="A72">
        <v>6</v>
      </c>
      <c r="B72" s="1">
        <v>126.992184006233</v>
      </c>
      <c r="C72" s="1">
        <v>8.7875084911638701E-2</v>
      </c>
      <c r="D72" s="1">
        <v>4.3161441365102302</v>
      </c>
      <c r="E72" s="1">
        <v>1.6618279318322799</v>
      </c>
      <c r="F72" s="1">
        <v>0.78064264391496196</v>
      </c>
      <c r="G72" s="1">
        <v>0.967129700015537</v>
      </c>
      <c r="H72" s="1">
        <v>0.20679749572036399</v>
      </c>
      <c r="I72" s="1">
        <v>1.8261410107298699</v>
      </c>
      <c r="J72" s="1">
        <v>1</v>
      </c>
    </row>
    <row r="73" spans="1:10">
      <c r="A73">
        <v>7</v>
      </c>
      <c r="B73" s="1">
        <v>145.34933980084901</v>
      </c>
      <c r="C73" s="1">
        <v>0.101396665983692</v>
      </c>
      <c r="D73" s="1">
        <v>4.5055548315738596</v>
      </c>
      <c r="E73" s="1">
        <v>1.66666261331799</v>
      </c>
      <c r="F73" s="1">
        <v>0.74907419473768999</v>
      </c>
      <c r="G73" s="1">
        <v>0.96993388275621295</v>
      </c>
      <c r="H73" s="1">
        <v>0.206199622011008</v>
      </c>
      <c r="I73" s="1">
        <v>1.75188596482556</v>
      </c>
      <c r="J73" s="1">
        <v>1</v>
      </c>
    </row>
    <row r="74" spans="1:10">
      <c r="A74">
        <v>8</v>
      </c>
      <c r="B74" s="1">
        <v>162.944354117041</v>
      </c>
      <c r="C74" s="1">
        <v>0.11483063700813299</v>
      </c>
      <c r="D74" s="1">
        <v>4.6974679106073998</v>
      </c>
      <c r="E74" s="1">
        <v>1.6619543534409</v>
      </c>
      <c r="F74" s="1">
        <v>0.71708868156543304</v>
      </c>
      <c r="G74" s="1">
        <v>0.97197914068344704</v>
      </c>
      <c r="H74" s="1">
        <v>0.20576573264666001</v>
      </c>
      <c r="I74" s="1">
        <v>1.70283600678845</v>
      </c>
      <c r="J74" s="1">
        <v>1</v>
      </c>
    </row>
    <row r="75" spans="1:10">
      <c r="A75">
        <v>9</v>
      </c>
      <c r="B75" s="1">
        <v>179.76494068889701</v>
      </c>
      <c r="C75" s="1">
        <v>0.12823452859947801</v>
      </c>
      <c r="D75" s="1">
        <v>4.8928419051821299</v>
      </c>
      <c r="E75" s="1">
        <v>1.64947642497416</v>
      </c>
      <c r="F75" s="1">
        <v>0.68452634913631105</v>
      </c>
      <c r="G75" s="1">
        <v>0.97350319149051101</v>
      </c>
      <c r="H75" s="1">
        <v>0.20544359972131601</v>
      </c>
      <c r="I75" s="1">
        <v>1.6719457971324101</v>
      </c>
      <c r="J75" s="1">
        <v>0.999999999999999</v>
      </c>
    </row>
    <row r="76" spans="1:10">
      <c r="A76">
        <v>10</v>
      </c>
      <c r="B76" s="1">
        <v>195.79693996169601</v>
      </c>
      <c r="C76" s="1">
        <v>0.141649983819472</v>
      </c>
      <c r="D76" s="1">
        <v>5.0917032843959804</v>
      </c>
      <c r="E76" s="1">
        <v>1.6306543950432399</v>
      </c>
      <c r="F76" s="1">
        <v>0.65138278593400301</v>
      </c>
      <c r="G76" s="1">
        <v>0.97465410088832904</v>
      </c>
      <c r="H76" s="1">
        <v>0.205201003943567</v>
      </c>
      <c r="I76" s="1">
        <v>1.6544555520252899</v>
      </c>
      <c r="J76" s="1">
        <v>1</v>
      </c>
    </row>
    <row r="77" spans="1:10">
      <c r="A77">
        <v>11</v>
      </c>
      <c r="B77" s="1">
        <v>211.02748943604999</v>
      </c>
      <c r="C77" s="1">
        <v>0.155103581109901</v>
      </c>
      <c r="D77" s="1">
        <v>5.2934193119667903</v>
      </c>
      <c r="E77" s="1">
        <v>1.60675634223075</v>
      </c>
      <c r="F77" s="1">
        <v>0.61776344800553595</v>
      </c>
      <c r="G77" s="1">
        <v>0.97552978423305003</v>
      </c>
      <c r="H77" s="1">
        <v>0.205016805465594</v>
      </c>
      <c r="I77" s="1">
        <v>1.64696766590901</v>
      </c>
      <c r="J77" s="1">
        <v>1</v>
      </c>
    </row>
    <row r="78" spans="1:10">
      <c r="A78">
        <v>12</v>
      </c>
      <c r="B78" s="1">
        <v>225.44718317817299</v>
      </c>
      <c r="C78" s="1">
        <v>0.16860812108541301</v>
      </c>
      <c r="D78" s="1">
        <v>5.4969291331653203</v>
      </c>
      <c r="E78" s="1">
        <v>1.57895506708317</v>
      </c>
      <c r="F78" s="1">
        <v>0.58384514447244695</v>
      </c>
      <c r="G78" s="1">
        <v>0.97619801137967599</v>
      </c>
      <c r="H78" s="1">
        <v>0.20487646734430101</v>
      </c>
      <c r="I78" s="1">
        <v>1.6469676916190099</v>
      </c>
      <c r="J78" s="1">
        <v>1</v>
      </c>
    </row>
    <row r="79" spans="1:10" ht="14.25" thickBot="1">
      <c r="A79">
        <v>13</v>
      </c>
      <c r="B79" s="1">
        <v>239.05139868648999</v>
      </c>
      <c r="C79" s="1">
        <v>0.18216416716811601</v>
      </c>
      <c r="D79" s="1">
        <v>5.7009289967169403</v>
      </c>
      <c r="E79" s="1">
        <v>1.5483319622285101</v>
      </c>
      <c r="F79" s="1">
        <v>0.54984516721384402</v>
      </c>
      <c r="G79" s="1">
        <v>0.97670735534701103</v>
      </c>
      <c r="H79" s="1">
        <v>0.20476962613734301</v>
      </c>
      <c r="I79" s="1">
        <v>1.65255109887396</v>
      </c>
      <c r="J79" s="1">
        <v>1</v>
      </c>
    </row>
    <row r="80" spans="1:10" ht="14.25" thickBot="1">
      <c r="A80" s="15">
        <v>14</v>
      </c>
      <c r="B80" s="16">
        <v>251.84097132425001</v>
      </c>
      <c r="C80" s="16">
        <v>0.19576169272709301</v>
      </c>
      <c r="D80" s="16">
        <v>5.9040139784932402</v>
      </c>
      <c r="E80" s="16">
        <v>1.5158612845097299</v>
      </c>
      <c r="F80" s="16">
        <v>0.51599767025112697</v>
      </c>
      <c r="G80" s="16">
        <v>0.97709358352187303</v>
      </c>
      <c r="H80" s="16">
        <v>0.20468868424978501</v>
      </c>
      <c r="I80" s="16">
        <v>1.6622540027110999</v>
      </c>
      <c r="J80" s="17">
        <v>1</v>
      </c>
    </row>
    <row r="81" spans="1:10">
      <c r="A81">
        <v>15</v>
      </c>
      <c r="B81" s="1">
        <v>263.82238006283501</v>
      </c>
      <c r="C81" s="1">
        <v>0.20938173592558401</v>
      </c>
      <c r="D81" s="1">
        <v>6.1047816426575903</v>
      </c>
      <c r="E81" s="1">
        <v>1.4823942385222399</v>
      </c>
      <c r="F81" s="1">
        <v>0.48253639289040201</v>
      </c>
      <c r="G81" s="1">
        <v>0.97738359635953098</v>
      </c>
      <c r="H81" s="1">
        <v>0.20462794827429201</v>
      </c>
      <c r="I81" s="1">
        <v>1.6749408935105501</v>
      </c>
      <c r="J81" s="1">
        <v>1</v>
      </c>
    </row>
    <row r="82" spans="1:10">
      <c r="A82">
        <v>16</v>
      </c>
      <c r="B82" s="1">
        <v>275.00758390357402</v>
      </c>
      <c r="C82" s="1">
        <v>0.22299800038818501</v>
      </c>
      <c r="D82" s="1">
        <v>6.3019041453756399</v>
      </c>
      <c r="E82" s="1">
        <v>1.4486505925503299</v>
      </c>
      <c r="F82" s="1">
        <v>0.44968264243739398</v>
      </c>
      <c r="G82" s="1">
        <v>0.97759796802772903</v>
      </c>
      <c r="H82" s="1">
        <v>0.204583076623505</v>
      </c>
      <c r="I82" s="1">
        <v>1.6897261247611099</v>
      </c>
      <c r="J82" s="1">
        <v>1</v>
      </c>
    </row>
    <row r="83" spans="1:10">
      <c r="A83">
        <v>17</v>
      </c>
      <c r="B83" s="1">
        <v>285.413622163323</v>
      </c>
      <c r="C83" s="1">
        <v>0.23657836667743301</v>
      </c>
      <c r="D83" s="1">
        <v>6.4941752337254401</v>
      </c>
      <c r="E83" s="1">
        <v>1.4152191431296901</v>
      </c>
      <c r="F83" s="1">
        <v>0.41763746104576099</v>
      </c>
      <c r="G83" s="1">
        <v>0.97775264898151304</v>
      </c>
      <c r="H83" s="1">
        <v>0.20455071147936299</v>
      </c>
      <c r="I83" s="1">
        <v>1.70591684683463</v>
      </c>
      <c r="J83" s="1">
        <v>1</v>
      </c>
    </row>
    <row r="84" spans="1:10">
      <c r="A84">
        <v>18</v>
      </c>
      <c r="B84" s="1">
        <v>295.06206713000199</v>
      </c>
      <c r="C84" s="1">
        <v>0.25008629797945903</v>
      </c>
      <c r="D84" s="1">
        <v>6.6805379634362199</v>
      </c>
      <c r="E84" s="1">
        <v>1.38256540390265</v>
      </c>
      <c r="F84" s="1">
        <v>0.386577006093964</v>
      </c>
      <c r="G84" s="1">
        <v>0.97786014354397299</v>
      </c>
      <c r="H84" s="1">
        <v>0.204528225554993</v>
      </c>
      <c r="I84" s="1">
        <v>1.72297040554595</v>
      </c>
      <c r="J84" s="1">
        <v>0.999999999999998</v>
      </c>
    </row>
    <row r="85" spans="1:10">
      <c r="A85">
        <v>19</v>
      </c>
      <c r="B85" s="1">
        <v>303.97839600434003</v>
      </c>
      <c r="C85" s="1">
        <v>0.26348213500079798</v>
      </c>
      <c r="D85" s="1">
        <v>6.8600980855881897</v>
      </c>
      <c r="E85" s="1">
        <v>1.3510439984831699</v>
      </c>
      <c r="F85" s="1">
        <v>0.35665031906863598</v>
      </c>
      <c r="G85" s="1">
        <v>0.97793034577112803</v>
      </c>
      <c r="H85" s="1">
        <v>0.204513543183174</v>
      </c>
      <c r="I85" s="1">
        <v>1.7404619700314501</v>
      </c>
      <c r="J85" s="1">
        <v>0.999999999999999</v>
      </c>
    </row>
    <row r="86" spans="1:10">
      <c r="A86">
        <v>20</v>
      </c>
      <c r="B86" s="1">
        <v>312.19133109491401</v>
      </c>
      <c r="C86" s="1">
        <v>0.27672428151281198</v>
      </c>
      <c r="D86" s="1">
        <v>7.0321271296105596</v>
      </c>
      <c r="E86" s="1">
        <v>1.32091337928349</v>
      </c>
      <c r="F86" s="1">
        <v>0.32797881173157301</v>
      </c>
      <c r="G86" s="1">
        <v>0.977971145451771</v>
      </c>
      <c r="H86" s="1">
        <v>0.204505011144895</v>
      </c>
      <c r="I86" s="1">
        <v>1.75805965112445</v>
      </c>
      <c r="J86" s="1">
        <v>1</v>
      </c>
    </row>
    <row r="87" spans="1:10">
      <c r="A87">
        <v>21</v>
      </c>
      <c r="B87" s="1">
        <v>319.73218288363699</v>
      </c>
      <c r="C87" s="1">
        <v>0.28977028474083</v>
      </c>
      <c r="D87" s="1">
        <v>7.1960583456223404</v>
      </c>
      <c r="E87" s="1">
        <v>1.2923510439641599</v>
      </c>
      <c r="F87" s="1">
        <v>0.30065694239627699</v>
      </c>
      <c r="G87" s="1">
        <v>0.97798887511655497</v>
      </c>
      <c r="H87" s="1">
        <v>0.204501303735346</v>
      </c>
      <c r="I87" s="1">
        <v>1.7755052372990801</v>
      </c>
      <c r="J87" s="1">
        <v>1</v>
      </c>
    </row>
    <row r="88" spans="1:10">
      <c r="A88">
        <v>22</v>
      </c>
      <c r="B88" s="1">
        <v>326.63421947479702</v>
      </c>
      <c r="C88" s="1">
        <v>0.30257781515334697</v>
      </c>
      <c r="D88" s="1">
        <v>7.3514779159608103</v>
      </c>
      <c r="E88" s="1">
        <v>1.26546803490474</v>
      </c>
      <c r="F88" s="1">
        <v>0.274753680673198</v>
      </c>
      <c r="G88" s="1">
        <v>0.97798864450366096</v>
      </c>
      <c r="H88" s="1">
        <v>0.204501351957417</v>
      </c>
      <c r="I88" s="1">
        <v>1.79259920804043</v>
      </c>
      <c r="J88" s="1">
        <v>1</v>
      </c>
    </row>
    <row r="89" spans="1:10">
      <c r="A89">
        <v>23</v>
      </c>
      <c r="B89" s="1">
        <v>332.93207759243302</v>
      </c>
      <c r="C89" s="1">
        <v>0.31510554918450501</v>
      </c>
      <c r="D89" s="1">
        <v>7.4981132221196303</v>
      </c>
      <c r="E89" s="1">
        <v>1.2403220303334399</v>
      </c>
      <c r="F89" s="1">
        <v>0.25031446298006199</v>
      </c>
      <c r="G89" s="1">
        <v>0.97797459383911101</v>
      </c>
      <c r="H89" s="1">
        <v>0.20450429004999601</v>
      </c>
      <c r="I89" s="1">
        <v>1.80918903269188</v>
      </c>
      <c r="J89" s="1">
        <v>1</v>
      </c>
    </row>
    <row r="90" spans="1:10">
      <c r="A90">
        <v>24</v>
      </c>
      <c r="B90" s="1">
        <v>338.66122417837602</v>
      </c>
      <c r="C90" s="1">
        <v>0.32731395680112502</v>
      </c>
      <c r="D90" s="1">
        <v>7.6358194575729099</v>
      </c>
      <c r="E90" s="1">
        <v>1.2169287220645599</v>
      </c>
      <c r="F90" s="1">
        <v>0.22736342373784901</v>
      </c>
      <c r="G90" s="1">
        <v>0.97795008765480496</v>
      </c>
      <c r="H90" s="1">
        <v>0.20450941466717801</v>
      </c>
      <c r="I90" s="1">
        <v>1.8251600032127799</v>
      </c>
      <c r="J90" s="1">
        <v>1</v>
      </c>
    </row>
    <row r="91" spans="1:10">
      <c r="A91">
        <v>25</v>
      </c>
      <c r="B91" s="1">
        <v>343.85747327816102</v>
      </c>
      <c r="C91" s="1">
        <v>0.33916599416777798</v>
      </c>
      <c r="D91" s="1">
        <v>7.7645654963901496</v>
      </c>
      <c r="E91" s="1">
        <v>1.19527143055872</v>
      </c>
      <c r="F91" s="1">
        <v>0.20590575060164301</v>
      </c>
      <c r="G91" s="1">
        <v>0.97791786452450302</v>
      </c>
      <c r="H91" s="1">
        <v>0.20451615340644899</v>
      </c>
      <c r="I91" s="1">
        <v>1.84042802304598</v>
      </c>
      <c r="J91" s="1">
        <v>1</v>
      </c>
    </row>
    <row r="92" spans="1:10">
      <c r="A92">
        <v>26</v>
      </c>
      <c r="B92" s="1">
        <v>348.55655985792498</v>
      </c>
      <c r="C92" s="1">
        <v>0.35062770034859603</v>
      </c>
      <c r="D92" s="1">
        <v>7.88441964442295</v>
      </c>
      <c r="E92" s="1">
        <v>1.1753090596999201</v>
      </c>
      <c r="F92" s="1">
        <v>0.18593005926284201</v>
      </c>
      <c r="G92" s="1">
        <v>0.97788015380433801</v>
      </c>
      <c r="H92" s="1">
        <v>0.204524040315085</v>
      </c>
      <c r="I92" s="1">
        <v>1.8549339044615301</v>
      </c>
      <c r="J92" s="1">
        <v>1</v>
      </c>
    </row>
    <row r="93" spans="1:10">
      <c r="A93">
        <v>27</v>
      </c>
      <c r="B93" s="1">
        <v>352.79377012064401</v>
      </c>
      <c r="C93" s="1">
        <v>0.36166869623745501</v>
      </c>
      <c r="D93" s="1">
        <v>7.9955356952056</v>
      </c>
      <c r="E93" s="1">
        <v>1.15698257091185</v>
      </c>
      <c r="F93" s="1">
        <v>0.16741071746573299</v>
      </c>
      <c r="G93" s="1">
        <v>0.97783876748473597</v>
      </c>
      <c r="H93" s="1">
        <v>0.204532696647376</v>
      </c>
      <c r="I93" s="1">
        <v>1.8686388267639999</v>
      </c>
      <c r="J93" s="1">
        <v>1</v>
      </c>
    </row>
    <row r="94" spans="1:10">
      <c r="A94">
        <v>28</v>
      </c>
      <c r="B94" s="1">
        <v>356.60362650706799</v>
      </c>
      <c r="C94" s="1">
        <v>0.37226258382865102</v>
      </c>
      <c r="D94" s="1">
        <v>8.0981395686264293</v>
      </c>
      <c r="E94" s="1">
        <v>1.14022018457999</v>
      </c>
      <c r="F94" s="1">
        <v>0.150310071895595</v>
      </c>
      <c r="G94" s="1">
        <v>0.977795173147186</v>
      </c>
      <c r="H94" s="1">
        <v>0.20454181559954801</v>
      </c>
      <c r="I94" s="1">
        <v>1.8815206858879301</v>
      </c>
      <c r="J94" s="1">
        <v>1</v>
      </c>
    </row>
    <row r="95" spans="1:10">
      <c r="A95">
        <v>29</v>
      </c>
      <c r="B95" s="1">
        <v>360.019624665533</v>
      </c>
      <c r="C95" s="1">
        <v>0.38238724452889999</v>
      </c>
      <c r="D95" s="1">
        <v>8.1925167112136297</v>
      </c>
      <c r="E95" s="1">
        <v>1.1249415156139599</v>
      </c>
      <c r="F95" s="1">
        <v>0.13458054813106199</v>
      </c>
      <c r="G95" s="1">
        <v>0.97775055249242504</v>
      </c>
      <c r="H95" s="1">
        <v>0.20455115007623501</v>
      </c>
      <c r="I95" s="1">
        <v>1.89357112751139</v>
      </c>
      <c r="J95" s="1">
        <v>1</v>
      </c>
    </row>
    <row r="96" spans="1:10">
      <c r="A96">
        <v>30</v>
      </c>
      <c r="B96" s="1">
        <v>363.074019102786</v>
      </c>
      <c r="C96" s="1">
        <v>0.39202503639434499</v>
      </c>
      <c r="D96" s="1">
        <v>8.2790003696163108</v>
      </c>
      <c r="E96" s="1">
        <v>1.11106083291333</v>
      </c>
      <c r="F96" s="1">
        <v>0.120166605063948</v>
      </c>
      <c r="G96" s="1">
        <v>0.97770584878674605</v>
      </c>
      <c r="H96" s="1">
        <v>0.204560502781265</v>
      </c>
      <c r="I96" s="1">
        <v>1.90479310455136</v>
      </c>
      <c r="J96" s="1">
        <v>1</v>
      </c>
    </row>
  </sheetData>
  <phoneticPr fontId="1" type="noConversion"/>
  <conditionalFormatting sqref="I2:I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I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:I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:I8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2:I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3F3ED-C686-4BA4-8DB8-90B171A9F456}">
  <dimension ref="A2:P34"/>
  <sheetViews>
    <sheetView workbookViewId="0">
      <selection activeCell="L14" sqref="L14"/>
    </sheetView>
  </sheetViews>
  <sheetFormatPr defaultRowHeight="13.9"/>
  <sheetData>
    <row r="2" spans="2:16">
      <c r="C2" t="s">
        <v>35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2:16" ht="14.25" thickBot="1">
      <c r="B3" t="s">
        <v>33</v>
      </c>
      <c r="C3" t="s">
        <v>42</v>
      </c>
      <c r="D3" s="6">
        <v>0.01</v>
      </c>
      <c r="E3" s="6">
        <v>0</v>
      </c>
      <c r="F3" s="6">
        <v>0.01</v>
      </c>
      <c r="G3" s="6">
        <v>0</v>
      </c>
      <c r="H3" s="6">
        <v>0.01</v>
      </c>
      <c r="I3" s="6">
        <v>0</v>
      </c>
      <c r="J3" s="6">
        <v>0.01</v>
      </c>
      <c r="K3" s="6">
        <v>0</v>
      </c>
      <c r="L3" s="6">
        <v>0.01</v>
      </c>
      <c r="M3" s="6">
        <v>1</v>
      </c>
    </row>
    <row r="4" spans="2:16" ht="14.25" thickBot="1">
      <c r="B4" s="4">
        <v>0.52485657353012183</v>
      </c>
      <c r="C4" t="s">
        <v>39</v>
      </c>
      <c r="D4" s="6">
        <f>D3*$B$4</f>
        <v>5.2485657353012185E-3</v>
      </c>
      <c r="E4" s="6">
        <f t="shared" ref="E4:L4" si="0">E3*$B$4</f>
        <v>0</v>
      </c>
      <c r="F4" s="6">
        <f t="shared" si="0"/>
        <v>5.2485657353012185E-3</v>
      </c>
      <c r="G4" s="6">
        <f t="shared" si="0"/>
        <v>0</v>
      </c>
      <c r="H4" s="6">
        <f t="shared" si="0"/>
        <v>5.2485657353012185E-3</v>
      </c>
      <c r="I4" s="6">
        <f t="shared" si="0"/>
        <v>0</v>
      </c>
      <c r="J4" s="6">
        <f t="shared" si="0"/>
        <v>5.2485657353012185E-3</v>
      </c>
      <c r="K4" s="6">
        <f t="shared" si="0"/>
        <v>0</v>
      </c>
      <c r="L4" s="6">
        <f t="shared" si="0"/>
        <v>5.2485657353012185E-3</v>
      </c>
      <c r="M4" s="6">
        <f>M3</f>
        <v>1</v>
      </c>
    </row>
    <row r="5" spans="2:16">
      <c r="C5" t="s">
        <v>34</v>
      </c>
      <c r="D5" s="6">
        <f>1-D4</f>
        <v>0.99475143426469881</v>
      </c>
      <c r="E5" s="6">
        <f t="shared" ref="E5:M5" si="1">1-E4</f>
        <v>1</v>
      </c>
      <c r="F5" s="6">
        <f t="shared" si="1"/>
        <v>0.99475143426469881</v>
      </c>
      <c r="G5" s="6">
        <f t="shared" si="1"/>
        <v>1</v>
      </c>
      <c r="H5" s="6">
        <f t="shared" si="1"/>
        <v>0.99475143426469881</v>
      </c>
      <c r="I5" s="6">
        <f t="shared" si="1"/>
        <v>1</v>
      </c>
      <c r="J5" s="6">
        <f t="shared" si="1"/>
        <v>0.99475143426469881</v>
      </c>
      <c r="K5" s="6">
        <f t="shared" si="1"/>
        <v>1</v>
      </c>
      <c r="L5" s="6">
        <f t="shared" si="1"/>
        <v>0.99475143426469881</v>
      </c>
      <c r="M5" s="6">
        <f t="shared" si="1"/>
        <v>0</v>
      </c>
    </row>
    <row r="6" spans="2:16">
      <c r="C6" t="s">
        <v>5</v>
      </c>
      <c r="D6" s="6">
        <v>1</v>
      </c>
      <c r="E6" s="6">
        <f>D6*D5</f>
        <v>0.99475143426469881</v>
      </c>
      <c r="F6" s="6">
        <f t="shared" ref="F6:M6" si="2">E6*E5</f>
        <v>0.99475143426469881</v>
      </c>
      <c r="G6" s="6">
        <f t="shared" si="2"/>
        <v>0.98953041597167535</v>
      </c>
      <c r="H6" s="6">
        <f t="shared" si="2"/>
        <v>0.98953041597167535</v>
      </c>
      <c r="I6" s="6">
        <f t="shared" si="2"/>
        <v>0.98433680053636807</v>
      </c>
      <c r="J6" s="6">
        <f t="shared" si="2"/>
        <v>0.98433680053636807</v>
      </c>
      <c r="K6" s="6">
        <f t="shared" si="2"/>
        <v>0.97917044413307686</v>
      </c>
      <c r="L6" s="6">
        <f t="shared" si="2"/>
        <v>0.97917044413307686</v>
      </c>
      <c r="M6" s="6">
        <f t="shared" si="2"/>
        <v>0.97403120369098029</v>
      </c>
    </row>
    <row r="7" spans="2:16" ht="14.25">
      <c r="C7" t="s">
        <v>36</v>
      </c>
      <c r="D7" s="3">
        <f>D2*D6*D4</f>
        <v>5.2485657353012185E-3</v>
      </c>
      <c r="E7" s="3">
        <f t="shared" ref="E7:M7" si="3">E2*E6*E4</f>
        <v>0</v>
      </c>
      <c r="F7" s="3">
        <f t="shared" si="3"/>
        <v>1.5663054879070323E-2</v>
      </c>
      <c r="G7" s="3">
        <f t="shared" si="3"/>
        <v>0</v>
      </c>
      <c r="H7" s="3">
        <f t="shared" si="3"/>
        <v>2.5968077176536482E-2</v>
      </c>
      <c r="I7" s="3">
        <f t="shared" si="3"/>
        <v>0</v>
      </c>
      <c r="J7" s="3">
        <f t="shared" si="3"/>
        <v>3.6164494823038483E-2</v>
      </c>
      <c r="K7" s="3">
        <f t="shared" si="3"/>
        <v>0</v>
      </c>
      <c r="L7" s="3">
        <f t="shared" si="3"/>
        <v>4.6253163978868889E-2</v>
      </c>
      <c r="M7" s="3">
        <f t="shared" si="3"/>
        <v>9.7403120369098026</v>
      </c>
      <c r="N7" s="5">
        <f>SUM(D7:M7)</f>
        <v>9.8696093935026177</v>
      </c>
    </row>
    <row r="8" spans="2:16" ht="14.25">
      <c r="C8" t="s">
        <v>37</v>
      </c>
      <c r="D8" s="3">
        <f>D2*(D2+1)*D6*D4</f>
        <v>1.0497131470602437E-2</v>
      </c>
      <c r="E8" s="3">
        <f t="shared" ref="E8:M8" si="4">E2*(E2+1)*E6*E4</f>
        <v>0</v>
      </c>
      <c r="F8" s="3">
        <f t="shared" si="4"/>
        <v>6.2652219516281291E-2</v>
      </c>
      <c r="G8" s="3">
        <f t="shared" si="4"/>
        <v>0</v>
      </c>
      <c r="H8" s="3">
        <f t="shared" si="4"/>
        <v>0.15580846305921892</v>
      </c>
      <c r="I8" s="3">
        <f t="shared" si="4"/>
        <v>0</v>
      </c>
      <c r="J8" s="3">
        <f t="shared" si="4"/>
        <v>0.28931595858430786</v>
      </c>
      <c r="K8" s="3">
        <f t="shared" si="4"/>
        <v>0</v>
      </c>
      <c r="L8" s="3">
        <f t="shared" si="4"/>
        <v>0.46253163978868889</v>
      </c>
      <c r="M8" s="3">
        <f t="shared" si="4"/>
        <v>107.14343240600783</v>
      </c>
      <c r="N8" s="5">
        <f>SUM(D8:M8)</f>
        <v>108.12423781842693</v>
      </c>
      <c r="O8" t="s">
        <v>40</v>
      </c>
      <c r="P8" t="s">
        <v>41</v>
      </c>
    </row>
    <row r="9" spans="2:16" ht="14.25">
      <c r="D9" s="3"/>
      <c r="E9" s="3"/>
      <c r="F9" s="3"/>
      <c r="G9" s="3"/>
      <c r="H9" s="3"/>
      <c r="I9" s="3"/>
      <c r="J9" s="3"/>
      <c r="K9" s="3"/>
      <c r="L9" s="3"/>
      <c r="M9" s="3" t="s">
        <v>38</v>
      </c>
      <c r="N9" s="5">
        <f>N8/N7^2-1</f>
        <v>0.11000038378593757</v>
      </c>
      <c r="O9" s="21">
        <v>0.11</v>
      </c>
      <c r="P9">
        <f>ABS(N9-O9)</f>
        <v>3.8378593757160129E-7</v>
      </c>
    </row>
    <row r="10" spans="2:16"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2:16"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2:16"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6"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6"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6"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6">
      <c r="B16" t="s">
        <v>47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B17" s="6" t="s">
        <v>44</v>
      </c>
      <c r="C17" s="6">
        <v>0.5</v>
      </c>
      <c r="D17" s="6">
        <v>0.4</v>
      </c>
      <c r="E17" s="6">
        <v>0.3</v>
      </c>
      <c r="F17" s="6">
        <v>0.2</v>
      </c>
      <c r="G17" s="6">
        <v>0.1</v>
      </c>
      <c r="H17" s="6">
        <v>0.6</v>
      </c>
      <c r="I17" s="6">
        <v>0.7</v>
      </c>
      <c r="J17" s="6">
        <v>0.8</v>
      </c>
      <c r="K17" s="6">
        <v>0.9</v>
      </c>
      <c r="L17" s="6">
        <v>1</v>
      </c>
      <c r="M17" s="3"/>
    </row>
    <row r="18" spans="1:13">
      <c r="A18" t="s">
        <v>48</v>
      </c>
      <c r="B18" s="6" t="s">
        <v>43</v>
      </c>
      <c r="C18" s="6">
        <v>0.25400703524419255</v>
      </c>
      <c r="D18" s="6">
        <v>0.20320562819535404</v>
      </c>
      <c r="E18" s="6">
        <v>0.15240422114651553</v>
      </c>
      <c r="F18" s="6">
        <v>0.10160281409767702</v>
      </c>
      <c r="G18" s="6">
        <v>5.0801407048838509E-2</v>
      </c>
      <c r="H18" s="6">
        <v>0.30480844229303106</v>
      </c>
      <c r="I18" s="6">
        <v>0.35560984934186957</v>
      </c>
      <c r="J18" s="6">
        <v>0.40641125639070808</v>
      </c>
      <c r="K18" s="6">
        <v>0.45721266343954658</v>
      </c>
      <c r="L18" s="6">
        <v>1</v>
      </c>
      <c r="M18" s="3"/>
    </row>
    <row r="19" spans="1:13">
      <c r="B19" t="s">
        <v>46</v>
      </c>
      <c r="C19" s="6">
        <v>0.5</v>
      </c>
      <c r="D19" s="6">
        <v>0.5</v>
      </c>
      <c r="E19" s="6">
        <v>0.5</v>
      </c>
      <c r="F19" s="6">
        <v>0.5</v>
      </c>
      <c r="G19" s="6">
        <v>0.5</v>
      </c>
      <c r="H19" s="6">
        <v>0.5</v>
      </c>
      <c r="I19" s="6">
        <v>0.5</v>
      </c>
      <c r="J19" s="6">
        <v>0.5</v>
      </c>
      <c r="K19" s="6">
        <v>0.5</v>
      </c>
      <c r="L19" s="6">
        <v>1</v>
      </c>
      <c r="M19" s="3"/>
    </row>
    <row r="20" spans="1:13">
      <c r="A20" t="s">
        <v>49</v>
      </c>
      <c r="B20" t="s">
        <v>43</v>
      </c>
      <c r="C20" s="6">
        <v>0.19932995283950311</v>
      </c>
      <c r="D20" s="6">
        <v>0.19932995283950311</v>
      </c>
      <c r="E20" s="6">
        <v>0.19932995283950311</v>
      </c>
      <c r="F20" s="6">
        <v>0.19932995283950311</v>
      </c>
      <c r="G20" s="6">
        <v>0.19932995283950311</v>
      </c>
      <c r="H20" s="6">
        <v>0.19932995283950311</v>
      </c>
      <c r="I20" s="6">
        <v>0.19932995283950311</v>
      </c>
      <c r="J20" s="6">
        <v>0.19932995283950311</v>
      </c>
      <c r="K20" s="6">
        <v>0.19932995283950311</v>
      </c>
      <c r="L20" s="6">
        <v>1</v>
      </c>
      <c r="M20" s="3"/>
    </row>
    <row r="21" spans="1:13">
      <c r="B21" t="s">
        <v>45</v>
      </c>
      <c r="C21" s="6">
        <v>0.3</v>
      </c>
      <c r="D21" s="6">
        <v>0.2</v>
      </c>
      <c r="E21" s="6">
        <v>0.1</v>
      </c>
      <c r="F21" s="6">
        <v>0.4</v>
      </c>
      <c r="G21" s="6">
        <v>0.5</v>
      </c>
      <c r="H21" s="6">
        <v>0.6</v>
      </c>
      <c r="I21" s="6">
        <v>0.7</v>
      </c>
      <c r="J21" s="6">
        <v>0.8</v>
      </c>
      <c r="K21" s="6">
        <v>0.9</v>
      </c>
      <c r="L21" s="6">
        <v>1</v>
      </c>
      <c r="M21" s="3"/>
    </row>
    <row r="22" spans="1:13">
      <c r="A22" t="s">
        <v>50</v>
      </c>
      <c r="B22" t="s">
        <v>43</v>
      </c>
      <c r="C22" s="6">
        <v>0.32197321932935868</v>
      </c>
      <c r="D22" s="6">
        <v>0.21464881288623913</v>
      </c>
      <c r="E22" s="6">
        <v>0.10732440644311957</v>
      </c>
      <c r="F22" s="6">
        <v>0.42929762577247826</v>
      </c>
      <c r="G22" s="6">
        <v>0.53662203221559779</v>
      </c>
      <c r="H22" s="6">
        <v>0.64394643865871737</v>
      </c>
      <c r="I22" s="6">
        <v>0.75127084510183684</v>
      </c>
      <c r="J22" s="6">
        <v>0.85859525154495653</v>
      </c>
      <c r="K22" s="6">
        <v>0.965919657988076</v>
      </c>
      <c r="L22" s="6">
        <v>1</v>
      </c>
      <c r="M22" s="3"/>
    </row>
    <row r="23" spans="1:13">
      <c r="B23" t="s">
        <v>62</v>
      </c>
      <c r="C23" s="6">
        <v>0.1</v>
      </c>
      <c r="D23" s="6">
        <v>0.11</v>
      </c>
      <c r="E23" s="6">
        <v>0.12</v>
      </c>
      <c r="F23" s="6">
        <v>0.13</v>
      </c>
      <c r="G23" s="6">
        <v>0.14000000000000001</v>
      </c>
      <c r="H23" s="6">
        <v>0.15</v>
      </c>
      <c r="I23" s="6">
        <v>0.16</v>
      </c>
      <c r="J23" s="6">
        <v>0.17</v>
      </c>
      <c r="K23" s="6">
        <v>0.18</v>
      </c>
      <c r="L23" s="6">
        <v>1</v>
      </c>
      <c r="M23" s="3"/>
    </row>
    <row r="24" spans="1:13">
      <c r="A24" t="s">
        <v>51</v>
      </c>
      <c r="B24" t="s">
        <v>43</v>
      </c>
      <c r="C24" s="6">
        <v>0.20498866963216986</v>
      </c>
      <c r="D24" s="6">
        <v>0.22548753659538681</v>
      </c>
      <c r="E24" s="6">
        <v>0.24598640355860379</v>
      </c>
      <c r="F24" s="6">
        <v>0.26648527052182081</v>
      </c>
      <c r="G24" s="6">
        <v>0.28698413748503782</v>
      </c>
      <c r="H24" s="6">
        <v>0.30748300444825477</v>
      </c>
      <c r="I24" s="6">
        <v>0.32798187141147173</v>
      </c>
      <c r="J24" s="6">
        <v>0.34848073837468874</v>
      </c>
      <c r="K24" s="6">
        <v>0.36897960533790569</v>
      </c>
      <c r="L24" s="6">
        <v>1</v>
      </c>
      <c r="M24" s="3"/>
    </row>
    <row r="25" spans="1:13"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B26" t="s">
        <v>60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>
      <c r="B27" t="s">
        <v>44</v>
      </c>
      <c r="C27" s="13">
        <v>0.5</v>
      </c>
      <c r="D27" s="13">
        <v>0.4</v>
      </c>
      <c r="E27" s="13">
        <v>0.3</v>
      </c>
      <c r="F27" s="13">
        <v>0.2</v>
      </c>
      <c r="G27" s="13">
        <v>0.1</v>
      </c>
      <c r="H27" s="13">
        <v>0.6</v>
      </c>
      <c r="I27" s="13">
        <v>0.7</v>
      </c>
      <c r="J27" s="13">
        <v>0.8</v>
      </c>
      <c r="K27" s="13">
        <v>0.9</v>
      </c>
      <c r="L27" s="13">
        <v>1</v>
      </c>
    </row>
    <row r="28" spans="1:13">
      <c r="A28" t="s">
        <v>67</v>
      </c>
      <c r="B28" t="s">
        <v>43</v>
      </c>
      <c r="C28" s="13">
        <v>0.16110734700652446</v>
      </c>
      <c r="D28" s="13">
        <v>0.12888587760521958</v>
      </c>
      <c r="E28" s="13">
        <v>9.666440820391467E-2</v>
      </c>
      <c r="F28" s="13">
        <v>6.4442938802609789E-2</v>
      </c>
      <c r="G28" s="13">
        <v>3.2221469401304895E-2</v>
      </c>
      <c r="H28" s="13">
        <v>0.19332881640782934</v>
      </c>
      <c r="I28" s="13">
        <v>0.22555028580913422</v>
      </c>
      <c r="J28" s="13">
        <v>0.25777175521043916</v>
      </c>
      <c r="K28" s="13">
        <v>0.28999322461174404</v>
      </c>
      <c r="L28" s="13">
        <v>1</v>
      </c>
    </row>
    <row r="29" spans="1:13">
      <c r="B29" t="s">
        <v>46</v>
      </c>
      <c r="C29" s="13">
        <v>0.5</v>
      </c>
      <c r="D29" s="13">
        <v>0.5</v>
      </c>
      <c r="E29" s="13">
        <v>0.5</v>
      </c>
      <c r="F29" s="13">
        <v>0.5</v>
      </c>
      <c r="G29" s="13">
        <v>0.5</v>
      </c>
      <c r="H29" s="13">
        <v>0.5</v>
      </c>
      <c r="I29" s="13">
        <v>0.5</v>
      </c>
      <c r="J29" s="13">
        <v>0.5</v>
      </c>
      <c r="K29" s="13">
        <v>0.5</v>
      </c>
      <c r="L29" s="13">
        <v>1</v>
      </c>
    </row>
    <row r="30" spans="1:13">
      <c r="A30" t="s">
        <v>71</v>
      </c>
      <c r="B30" t="s">
        <v>43</v>
      </c>
      <c r="C30" s="13">
        <v>0.12402304834096807</v>
      </c>
      <c r="D30" s="13">
        <v>0.12402304834096807</v>
      </c>
      <c r="E30" s="13">
        <v>0.12402304834096807</v>
      </c>
      <c r="F30" s="13">
        <v>0.12402304834096807</v>
      </c>
      <c r="G30" s="13">
        <v>0.12402304834096807</v>
      </c>
      <c r="H30" s="13">
        <v>0.12402304834096807</v>
      </c>
      <c r="I30" s="13">
        <v>0.12402304834096807</v>
      </c>
      <c r="J30" s="13">
        <v>0.12402304834096807</v>
      </c>
      <c r="K30" s="13">
        <v>0.12402304834096807</v>
      </c>
      <c r="L30" s="13">
        <v>1</v>
      </c>
    </row>
    <row r="31" spans="1:13">
      <c r="B31" t="s">
        <v>45</v>
      </c>
      <c r="C31" s="13">
        <v>0.3</v>
      </c>
      <c r="D31" s="13">
        <v>0.2</v>
      </c>
      <c r="E31" s="13">
        <v>0.1</v>
      </c>
      <c r="F31" s="13">
        <v>0.4</v>
      </c>
      <c r="G31" s="13">
        <v>0.5</v>
      </c>
      <c r="H31" s="13">
        <v>0.6</v>
      </c>
      <c r="I31" s="13">
        <v>0.7</v>
      </c>
      <c r="J31" s="13">
        <v>0.8</v>
      </c>
      <c r="K31" s="13">
        <v>0.9</v>
      </c>
      <c r="L31" s="13">
        <v>1</v>
      </c>
    </row>
    <row r="32" spans="1:13">
      <c r="A32" t="s">
        <v>72</v>
      </c>
      <c r="B32" t="s">
        <v>43</v>
      </c>
      <c r="C32" s="13">
        <v>0.16155429762809109</v>
      </c>
      <c r="D32" s="13">
        <v>0.10770286508539406</v>
      </c>
      <c r="E32" s="13">
        <v>5.3851432542697031E-2</v>
      </c>
      <c r="F32" s="13">
        <v>0.21540573017078812</v>
      </c>
      <c r="G32" s="13">
        <v>0.26925716271348515</v>
      </c>
      <c r="H32" s="13">
        <v>0.32310859525618219</v>
      </c>
      <c r="I32" s="13">
        <v>0.37696002779887922</v>
      </c>
      <c r="J32" s="13">
        <v>0.43081146034157625</v>
      </c>
      <c r="K32" s="13">
        <v>0.48466289288427328</v>
      </c>
      <c r="L32" s="13">
        <v>1</v>
      </c>
    </row>
    <row r="33" spans="1:12">
      <c r="B33" t="s">
        <v>61</v>
      </c>
      <c r="C33" s="13">
        <v>0.1</v>
      </c>
      <c r="D33" s="13">
        <v>0.11</v>
      </c>
      <c r="E33" s="13">
        <v>0.12</v>
      </c>
      <c r="F33" s="13">
        <v>0.13</v>
      </c>
      <c r="G33" s="13">
        <v>0.14000000000000001</v>
      </c>
      <c r="H33" s="13">
        <v>0.15</v>
      </c>
      <c r="I33" s="13">
        <v>0.16</v>
      </c>
      <c r="J33" s="13">
        <v>0.17</v>
      </c>
      <c r="K33" s="13">
        <v>0.18</v>
      </c>
      <c r="L33" s="13">
        <v>1</v>
      </c>
    </row>
    <row r="34" spans="1:12">
      <c r="A34" t="s">
        <v>73</v>
      </c>
      <c r="B34" t="s">
        <v>43</v>
      </c>
      <c r="C34" s="13">
        <v>0.11311624000504997</v>
      </c>
      <c r="D34" s="13">
        <v>0.12442786400555496</v>
      </c>
      <c r="E34" s="13">
        <v>0.13573948800605995</v>
      </c>
      <c r="F34" s="13">
        <v>0.14705111200656495</v>
      </c>
      <c r="G34" s="13">
        <v>0.15836273600706996</v>
      </c>
      <c r="H34" s="13">
        <v>0.16967436000757494</v>
      </c>
      <c r="I34" s="13">
        <v>0.18098598400807994</v>
      </c>
      <c r="J34" s="13">
        <v>0.19229760800858495</v>
      </c>
      <c r="K34" s="13">
        <v>0.20360923200908992</v>
      </c>
      <c r="L34" s="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AD27-8529-4800-B1C7-7DF61548C984}">
  <dimension ref="B1:O30"/>
  <sheetViews>
    <sheetView workbookViewId="0">
      <selection activeCell="L20" sqref="L20"/>
    </sheetView>
  </sheetViews>
  <sheetFormatPr defaultRowHeight="13.9"/>
  <cols>
    <col min="4" max="7" width="8.87890625" style="13"/>
    <col min="8" max="8" width="8.87890625" style="6"/>
    <col min="9" max="10" width="8.87890625" style="13"/>
    <col min="11" max="11" width="12.52734375" style="3" bestFit="1" customWidth="1"/>
    <col min="13" max="13" width="22.87890625" bestFit="1" customWidth="1"/>
    <col min="15" max="15" width="8.87890625" style="6"/>
  </cols>
  <sheetData>
    <row r="1" spans="2:15" ht="14.25" thickBot="1"/>
    <row r="2" spans="2:15" ht="14.65" thickBot="1">
      <c r="C2" s="7" t="s">
        <v>98</v>
      </c>
      <c r="G2" s="19">
        <v>10.250609088960323</v>
      </c>
      <c r="I2" s="19">
        <f>AVERAGE(I4:I6)</f>
        <v>0.68288672570043774</v>
      </c>
      <c r="J2" s="19">
        <f>SUM(J4:J6)</f>
        <v>7.0000048771952601</v>
      </c>
      <c r="M2" t="str">
        <f>$C$2</f>
        <v>(A) Run To Failure</v>
      </c>
      <c r="N2" s="13">
        <f>$G$2</f>
        <v>10.250609088960323</v>
      </c>
    </row>
    <row r="3" spans="2:15">
      <c r="D3" s="13" t="s">
        <v>75</v>
      </c>
      <c r="E3" s="13" t="s">
        <v>76</v>
      </c>
      <c r="F3" s="13" t="s">
        <v>78</v>
      </c>
      <c r="G3" s="13" t="s">
        <v>79</v>
      </c>
      <c r="H3" s="6" t="s">
        <v>77</v>
      </c>
      <c r="I3" s="13" t="s">
        <v>80</v>
      </c>
      <c r="J3" s="13" t="s">
        <v>83</v>
      </c>
      <c r="K3" s="3" t="s">
        <v>82</v>
      </c>
      <c r="M3" t="str">
        <f>$C$27</f>
        <v>(B) TBM: Interval = 15 days</v>
      </c>
      <c r="N3" s="13">
        <f>$G$26</f>
        <v>10.649396840139426</v>
      </c>
      <c r="O3" s="6">
        <f>(N3-N$2)/N$2</f>
        <v>3.8903810272951381E-2</v>
      </c>
    </row>
    <row r="4" spans="2:15">
      <c r="C4" t="s">
        <v>9</v>
      </c>
      <c r="D4" s="13">
        <v>0.20467532467532501</v>
      </c>
      <c r="E4" s="13">
        <v>2.0088768069262302</v>
      </c>
      <c r="F4" s="13">
        <v>0</v>
      </c>
      <c r="G4" s="13">
        <f>G2/3</f>
        <v>3.4168696963201075</v>
      </c>
      <c r="H4" s="6">
        <f>G4*D4</f>
        <v>0.69934891446759717</v>
      </c>
      <c r="I4" s="13">
        <f>(F4+E4)/2*H4/(1-H4)*D4+D4</f>
        <v>0.68288672570043762</v>
      </c>
      <c r="J4" s="13">
        <f>G4*I4</f>
        <v>2.3333349590650867</v>
      </c>
      <c r="K4" s="3">
        <f>385/24</f>
        <v>16.041666666666668</v>
      </c>
      <c r="M4" t="str">
        <f>$C$9</f>
        <v>(C) CBM: Threshold= 5</v>
      </c>
      <c r="N4" s="13">
        <f>$G$8</f>
        <v>10.792998191445838</v>
      </c>
      <c r="O4" s="6">
        <f t="shared" ref="O4:O5" si="0">(N4-N$2)/N$2</f>
        <v>5.2912865740793506E-2</v>
      </c>
    </row>
    <row r="5" spans="2:15">
      <c r="C5" t="s">
        <v>10</v>
      </c>
      <c r="D5" s="13">
        <v>0.20467532467532501</v>
      </c>
      <c r="E5" s="13">
        <v>2.0088768069262302</v>
      </c>
      <c r="F5" s="13">
        <v>0</v>
      </c>
      <c r="G5" s="13">
        <f>G2/3</f>
        <v>3.4168696963201075</v>
      </c>
      <c r="H5" s="6">
        <f t="shared" ref="H5:H6" si="1">G5*D5</f>
        <v>0.69934891446759717</v>
      </c>
      <c r="I5" s="13">
        <f t="shared" ref="I5:I6" si="2">(F5+E5)/2*H5/(1-H5)*D5+D5</f>
        <v>0.68288672570043762</v>
      </c>
      <c r="J5" s="13">
        <f t="shared" ref="J5:J6" si="3">G5*I5</f>
        <v>2.3333349590650867</v>
      </c>
      <c r="K5" s="3">
        <f t="shared" ref="K5:K6" si="4">385/24</f>
        <v>16.041666666666668</v>
      </c>
      <c r="M5" t="str">
        <f>$C$15</f>
        <v>(D) CBM - Best Threshold</v>
      </c>
      <c r="N5" s="13">
        <f>$G$14</f>
        <v>10.944588112230914</v>
      </c>
      <c r="O5" s="6">
        <f t="shared" si="0"/>
        <v>6.7701247530548334E-2</v>
      </c>
    </row>
    <row r="6" spans="2:15">
      <c r="C6" t="s">
        <v>11</v>
      </c>
      <c r="D6" s="13">
        <v>0.20467532467532501</v>
      </c>
      <c r="E6" s="13">
        <v>2.0088768069262302</v>
      </c>
      <c r="F6" s="13">
        <v>0</v>
      </c>
      <c r="G6" s="13">
        <f>G2/3</f>
        <v>3.4168696963201075</v>
      </c>
      <c r="H6" s="6">
        <f t="shared" si="1"/>
        <v>0.69934891446759717</v>
      </c>
      <c r="I6" s="13">
        <f t="shared" si="2"/>
        <v>0.68288672570043762</v>
      </c>
      <c r="J6" s="13">
        <f t="shared" si="3"/>
        <v>2.3333349590650867</v>
      </c>
      <c r="K6" s="3">
        <f t="shared" si="4"/>
        <v>16.041666666666668</v>
      </c>
    </row>
    <row r="7" spans="2:15" ht="8.25" customHeight="1" thickBot="1"/>
    <row r="8" spans="2:15" ht="14.25" thickBot="1">
      <c r="F8" s="6">
        <f>(G8-G2)/G2</f>
        <v>5.2912865740793506E-2</v>
      </c>
      <c r="G8" s="19">
        <v>10.792998191445838</v>
      </c>
      <c r="I8" s="19">
        <f>AVERAGE(I10:I12)</f>
        <v>0.64856883859376258</v>
      </c>
      <c r="J8" s="19">
        <f>SUM(J10:J12)</f>
        <v>7.000002301970607</v>
      </c>
    </row>
    <row r="9" spans="2:15" s="7" customFormat="1" ht="14.25">
      <c r="C9" s="7" t="s">
        <v>99</v>
      </c>
      <c r="D9" s="14"/>
      <c r="E9" s="14"/>
      <c r="F9" s="13" t="s">
        <v>78</v>
      </c>
      <c r="G9" s="14" t="s">
        <v>79</v>
      </c>
      <c r="H9" s="18" t="s">
        <v>77</v>
      </c>
      <c r="I9" s="14"/>
      <c r="J9" s="14"/>
      <c r="K9" s="3" t="s">
        <v>82</v>
      </c>
      <c r="O9" s="18"/>
    </row>
    <row r="10" spans="2:15">
      <c r="C10" t="s">
        <v>9</v>
      </c>
      <c r="D10" s="13">
        <v>0.204221069139462</v>
      </c>
      <c r="E10" s="13">
        <v>1.4195088827256901</v>
      </c>
      <c r="F10" s="13">
        <v>0</v>
      </c>
      <c r="G10" s="13">
        <f>G8/3</f>
        <v>3.5976660638152791</v>
      </c>
      <c r="H10" s="6">
        <f>G10*D10</f>
        <v>0.73471920995911622</v>
      </c>
      <c r="I10" s="13">
        <f>(F10+E10)/2*H10/(1-H10)*D10+D10</f>
        <v>0.60566440897278584</v>
      </c>
      <c r="J10" s="13">
        <f t="shared" ref="J10:J12" si="5">G10*I10</f>
        <v>2.1789782902221297</v>
      </c>
      <c r="K10" s="3">
        <f>CBM!$B$139/24</f>
        <v>10.688004930554541</v>
      </c>
    </row>
    <row r="11" spans="2:15">
      <c r="C11" t="s">
        <v>10</v>
      </c>
      <c r="D11" s="13">
        <v>0.204649846061876</v>
      </c>
      <c r="E11" s="13">
        <v>1.64926658959145</v>
      </c>
      <c r="F11" s="13">
        <v>0</v>
      </c>
      <c r="G11" s="13">
        <f>G8/3</f>
        <v>3.5976660638152791</v>
      </c>
      <c r="H11" s="6">
        <f t="shared" ref="H11:H12" si="6">G11*D11</f>
        <v>0.73626180614183223</v>
      </c>
      <c r="I11" s="13">
        <f t="shared" ref="I11:I12" si="7">(F11+E11)/2*H11/(1-H11)*D11+D11</f>
        <v>0.67576983600764806</v>
      </c>
      <c r="J11" s="13">
        <f t="shared" si="5"/>
        <v>2.431194205954732</v>
      </c>
      <c r="K11" s="3">
        <f>CBM!$B$151/24</f>
        <v>10.58264549271575</v>
      </c>
    </row>
    <row r="12" spans="2:15">
      <c r="C12" t="s">
        <v>11</v>
      </c>
      <c r="D12" s="13">
        <v>0.20429577232775001</v>
      </c>
      <c r="E12" s="13">
        <v>1.6236470343284499</v>
      </c>
      <c r="F12" s="13">
        <v>0</v>
      </c>
      <c r="G12" s="13">
        <f>G8/3</f>
        <v>3.5976660638152791</v>
      </c>
      <c r="H12" s="6">
        <f t="shared" si="6"/>
        <v>0.73498796708447878</v>
      </c>
      <c r="I12" s="13">
        <f t="shared" si="7"/>
        <v>0.66427227080085405</v>
      </c>
      <c r="J12" s="13">
        <f t="shared" si="5"/>
        <v>2.3898298057937457</v>
      </c>
      <c r="K12" s="3">
        <f>CBM!$B$163/24</f>
        <v>12.736053892239459</v>
      </c>
    </row>
    <row r="13" spans="2:15" ht="5.25" customHeight="1" thickBot="1"/>
    <row r="14" spans="2:15" ht="14.25" thickBot="1">
      <c r="F14" s="6">
        <f>(G14-G2)/G2</f>
        <v>6.7701247530548334E-2</v>
      </c>
      <c r="G14" s="19">
        <v>10.944588112230914</v>
      </c>
      <c r="I14" s="19">
        <f>AVERAGE(I16:I18)</f>
        <v>0.63958544363867653</v>
      </c>
      <c r="J14" s="19">
        <f>SUM(J16:J18)</f>
        <v>6.9999992432037947</v>
      </c>
    </row>
    <row r="15" spans="2:15" ht="14.25">
      <c r="C15" s="7" t="s">
        <v>100</v>
      </c>
      <c r="F15" s="13" t="s">
        <v>78</v>
      </c>
      <c r="G15" s="13" t="s">
        <v>79</v>
      </c>
      <c r="H15" s="6" t="s">
        <v>77</v>
      </c>
      <c r="K15" s="3" t="s">
        <v>81</v>
      </c>
      <c r="L15" s="13" t="s">
        <v>90</v>
      </c>
    </row>
    <row r="16" spans="2:15">
      <c r="B16">
        <v>5</v>
      </c>
      <c r="C16" t="s">
        <v>9</v>
      </c>
      <c r="D16" s="13">
        <f>CBM!H139</f>
        <v>0.204221069139462</v>
      </c>
      <c r="E16" s="13">
        <f>CBM!I139</f>
        <v>1.4195088827256901</v>
      </c>
      <c r="F16" s="13">
        <v>0</v>
      </c>
      <c r="G16" s="13">
        <f>G14/3</f>
        <v>3.6481960374103046</v>
      </c>
      <c r="H16" s="6">
        <f>G16*D16</f>
        <v>0.74503849519028109</v>
      </c>
      <c r="I16" s="13">
        <f t="shared" ref="I16:I18" si="8">(F16+E16)/2*H16/(1-H16)*D16+D16</f>
        <v>0.62777894668122025</v>
      </c>
      <c r="J16" s="13">
        <f t="shared" ref="J16:J18" si="9">G16*I16</f>
        <v>2.2902606656520428</v>
      </c>
      <c r="K16" s="3">
        <f>CBM!$B$139/24</f>
        <v>10.688004930554541</v>
      </c>
      <c r="L16">
        <f>0.2/D16</f>
        <v>0.97933088315887995</v>
      </c>
    </row>
    <row r="17" spans="2:15">
      <c r="B17">
        <v>9</v>
      </c>
      <c r="C17" t="s">
        <v>10</v>
      </c>
      <c r="D17" s="13">
        <v>0.20393024205447</v>
      </c>
      <c r="E17" s="13">
        <v>1.55710645794473</v>
      </c>
      <c r="F17" s="13">
        <v>0</v>
      </c>
      <c r="G17" s="13">
        <f>G14/3</f>
        <v>3.6481960374103046</v>
      </c>
      <c r="H17" s="6">
        <f t="shared" ref="H17:H18" si="10">G17*D17</f>
        <v>0.74397750097124171</v>
      </c>
      <c r="I17" s="13">
        <f t="shared" si="8"/>
        <v>0.66530264604949707</v>
      </c>
      <c r="J17" s="13">
        <f t="shared" si="9"/>
        <v>2.4271544769963658</v>
      </c>
      <c r="K17" s="3">
        <f>CBM!$B$155/24</f>
        <v>15.218344405163291</v>
      </c>
      <c r="L17">
        <f t="shared" ref="L17:L18" si="11">0.2/D17</f>
        <v>0.9807275173369322</v>
      </c>
    </row>
    <row r="18" spans="2:15">
      <c r="B18">
        <v>3</v>
      </c>
      <c r="C18" t="s">
        <v>11</v>
      </c>
      <c r="D18" s="13">
        <v>0.20462896350181001</v>
      </c>
      <c r="E18" s="13">
        <v>1.3972668905191701</v>
      </c>
      <c r="F18" s="13">
        <v>0</v>
      </c>
      <c r="G18" s="13">
        <f>G14/3</f>
        <v>3.6481960374103046</v>
      </c>
      <c r="H18" s="6">
        <f t="shared" si="10"/>
        <v>0.74652657378668108</v>
      </c>
      <c r="I18" s="13">
        <f t="shared" si="8"/>
        <v>0.62567473818531227</v>
      </c>
      <c r="J18" s="13">
        <f t="shared" si="9"/>
        <v>2.2825841005553862</v>
      </c>
      <c r="K18" s="3">
        <f>CBM!$B$161/24</f>
        <v>8.5571910702920011</v>
      </c>
      <c r="L18">
        <f t="shared" si="11"/>
        <v>0.97737874725750129</v>
      </c>
    </row>
    <row r="19" spans="2:15" ht="6" customHeight="1" thickBot="1">
      <c r="F19" s="6"/>
    </row>
    <row r="20" spans="2:15" ht="14.25" thickBot="1">
      <c r="F20" s="6">
        <f>(G20-G2)/G2</f>
        <v>6.606616002085372E-2</v>
      </c>
      <c r="G20" s="19">
        <v>10.927827469342793</v>
      </c>
      <c r="I20" s="19">
        <f>AVERAGE(I22:I24)</f>
        <v>0.64056644911877114</v>
      </c>
      <c r="J20" s="19">
        <f>SUM(J22:J24)</f>
        <v>6.9999996386194798</v>
      </c>
      <c r="L20">
        <f>AVERAGE(L16:L18)</f>
        <v>0.97914571591777122</v>
      </c>
    </row>
    <row r="21" spans="2:15" s="7" customFormat="1" ht="14.25">
      <c r="C21" s="7" t="s">
        <v>84</v>
      </c>
      <c r="D21" s="14"/>
      <c r="E21" s="14"/>
      <c r="F21" s="14" t="s">
        <v>78</v>
      </c>
      <c r="G21" s="14" t="s">
        <v>79</v>
      </c>
      <c r="H21" s="18" t="s">
        <v>77</v>
      </c>
      <c r="I21" s="14"/>
      <c r="J21" s="14"/>
      <c r="K21" s="8" t="s">
        <v>81</v>
      </c>
      <c r="O21" s="18"/>
    </row>
    <row r="22" spans="2:15">
      <c r="C22" t="s">
        <v>9</v>
      </c>
      <c r="D22" s="13">
        <v>0.20339158392668</v>
      </c>
      <c r="E22" s="13">
        <v>1.47573751140077</v>
      </c>
      <c r="F22" s="13">
        <v>0</v>
      </c>
      <c r="G22" s="13">
        <f>G20/3</f>
        <v>3.6426091564475978</v>
      </c>
      <c r="H22" s="6">
        <f>G22*D22</f>
        <v>0.74087604595570455</v>
      </c>
      <c r="I22" s="13">
        <f t="shared" ref="I22:I23" si="12">(F22+E22)/2*H22/(1-H22)*D22+D22</f>
        <v>0.63248326094178986</v>
      </c>
      <c r="J22" s="13">
        <f t="shared" ref="J22:J24" si="13">G22*I22</f>
        <v>2.3038893176063988</v>
      </c>
      <c r="K22" s="3">
        <f>'PM - offline'!$B$123/24</f>
        <v>10.303547366265041</v>
      </c>
    </row>
    <row r="23" spans="2:15">
      <c r="C23" t="s">
        <v>10</v>
      </c>
      <c r="D23" s="13">
        <v>0.20350515958899201</v>
      </c>
      <c r="E23" s="13">
        <v>1.5234543735041499</v>
      </c>
      <c r="F23" s="13">
        <v>0</v>
      </c>
      <c r="G23" s="13">
        <f>G20/3</f>
        <v>3.6426091564475978</v>
      </c>
      <c r="H23" s="6">
        <f t="shared" ref="H23:H24" si="14">G23*D23</f>
        <v>0.74128975770319194</v>
      </c>
      <c r="I23" s="13">
        <f t="shared" si="12"/>
        <v>0.64767519593112843</v>
      </c>
      <c r="J23" s="13">
        <f t="shared" si="13"/>
        <v>2.3592275991027205</v>
      </c>
      <c r="K23" s="3">
        <f>'PM - offline'!$B$141/24</f>
        <v>10.319450358408043</v>
      </c>
    </row>
    <row r="24" spans="2:15">
      <c r="C24" t="s">
        <v>11</v>
      </c>
      <c r="D24" s="13">
        <v>0.20345934257228701</v>
      </c>
      <c r="E24" s="13">
        <v>1.5042180749214999</v>
      </c>
      <c r="F24" s="13">
        <v>0</v>
      </c>
      <c r="G24" s="13">
        <f>G20/3</f>
        <v>3.6426091564475978</v>
      </c>
      <c r="H24" s="6">
        <f t="shared" si="14"/>
        <v>0.74112286421862117</v>
      </c>
      <c r="I24" s="13">
        <f>(F24+E24)/2*H24/(1-H24)*D24+D24</f>
        <v>0.64154089048339502</v>
      </c>
      <c r="J24" s="13">
        <f t="shared" si="13"/>
        <v>2.3368827219103601</v>
      </c>
      <c r="K24" s="3">
        <f>'PM - offline'!$B$159/24</f>
        <v>10.493373805177084</v>
      </c>
    </row>
    <row r="25" spans="2:15" ht="10.5" customHeight="1" thickBot="1"/>
    <row r="26" spans="2:15" ht="14.25" thickBot="1">
      <c r="F26" s="6">
        <f>(G26-G2)/G8</f>
        <v>3.6948746224674527E-2</v>
      </c>
      <c r="G26" s="19">
        <v>10.649396840139426</v>
      </c>
      <c r="I26" s="19">
        <f>AVERAGE(I28:I30)</f>
        <v>0.65731425362345741</v>
      </c>
      <c r="J26" s="19">
        <f>SUM(J28:J30)</f>
        <v>7.0000003355162539</v>
      </c>
    </row>
    <row r="27" spans="2:15" ht="14.25">
      <c r="C27" s="7" t="s">
        <v>101</v>
      </c>
      <c r="F27" s="14" t="s">
        <v>78</v>
      </c>
      <c r="G27" s="14" t="s">
        <v>79</v>
      </c>
      <c r="H27" s="18" t="s">
        <v>77</v>
      </c>
      <c r="I27" s="14"/>
      <c r="J27" s="14"/>
      <c r="K27" s="8" t="s">
        <v>81</v>
      </c>
    </row>
    <row r="28" spans="2:15" ht="14.25">
      <c r="C28" s="20" t="s">
        <v>9</v>
      </c>
      <c r="D28" s="13">
        <f>'PM - online'!$H$3</f>
        <v>0.20468740477170699</v>
      </c>
      <c r="E28" s="13">
        <f>'PM - online'!I3</f>
        <v>1.6426843140576</v>
      </c>
      <c r="F28" s="13">
        <v>0</v>
      </c>
      <c r="G28" s="13">
        <f>G26/3</f>
        <v>3.5497989467131421</v>
      </c>
      <c r="H28" s="6">
        <f>G28*D28</f>
        <v>0.72659913386405206</v>
      </c>
      <c r="I28" s="13">
        <f t="shared" ref="I28:I29" si="15">(F28+E28)/2*H28/(1-H28)*D28+D28</f>
        <v>0.65148437946463611</v>
      </c>
      <c r="J28" s="13">
        <f t="shared" ref="J28:J30" si="16">G28*I28</f>
        <v>2.3126385640236302</v>
      </c>
      <c r="K28" s="3">
        <f>'PM - online'!$B$3/24</f>
        <v>10.303547366265041</v>
      </c>
    </row>
    <row r="29" spans="2:15">
      <c r="C29" t="s">
        <v>10</v>
      </c>
      <c r="D29" s="13">
        <f>'PM - online'!$H$21</f>
        <v>0.20475938270729599</v>
      </c>
      <c r="E29" s="13">
        <f>'PM - online'!I21</f>
        <v>1.68433739161054</v>
      </c>
      <c r="F29" s="13">
        <v>0</v>
      </c>
      <c r="G29" s="13">
        <f>G26/3</f>
        <v>3.5497989467131421</v>
      </c>
      <c r="H29" s="6">
        <f t="shared" ref="H29:H30" si="17">G29*D29</f>
        <v>0.72685464106399245</v>
      </c>
      <c r="I29" s="13">
        <f t="shared" si="15"/>
        <v>0.66363676050615084</v>
      </c>
      <c r="J29" s="13">
        <f t="shared" si="16"/>
        <v>2.3557770734448558</v>
      </c>
      <c r="K29" s="3">
        <f>'PM - online'!$B$21/24</f>
        <v>10.319450358408043</v>
      </c>
    </row>
    <row r="30" spans="2:15">
      <c r="C30" t="s">
        <v>11</v>
      </c>
      <c r="D30" s="13">
        <f>'PM - online'!H39</f>
        <v>0.20468868424978501</v>
      </c>
      <c r="E30" s="13">
        <f>'PM - online'!I39</f>
        <v>1.6622540027110999</v>
      </c>
      <c r="F30" s="13">
        <v>0</v>
      </c>
      <c r="G30" s="13">
        <f>G26/3</f>
        <v>3.5497989467131421</v>
      </c>
      <c r="H30" s="6">
        <f t="shared" si="17"/>
        <v>0.72660367575398577</v>
      </c>
      <c r="I30" s="13">
        <f>(F30+E30)/2*H30/(1-H30)*D30+D30</f>
        <v>0.65682162089958551</v>
      </c>
      <c r="J30" s="13">
        <f t="shared" si="16"/>
        <v>2.3315846980477675</v>
      </c>
      <c r="K30" s="3">
        <f>'PM - online'!$B$39/24</f>
        <v>10.493373805177084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0B2B-95F9-4E01-B48C-A8D183FE51E7}">
  <dimension ref="C2:P30"/>
  <sheetViews>
    <sheetView topLeftCell="A16" workbookViewId="0">
      <selection activeCell="K28" sqref="K28"/>
    </sheetView>
  </sheetViews>
  <sheetFormatPr defaultRowHeight="13.9"/>
  <cols>
    <col min="3" max="3" width="10.41015625" customWidth="1"/>
    <col min="4" max="5" width="8.87890625" style="3"/>
    <col min="6" max="6" width="8.87890625" style="6"/>
    <col min="7" max="9" width="6.64453125" customWidth="1"/>
    <col min="12" max="12" width="13.41015625" bestFit="1" customWidth="1"/>
    <col min="13" max="13" width="15.87890625" customWidth="1"/>
    <col min="14" max="14" width="14.41015625" bestFit="1" customWidth="1"/>
    <col min="15" max="15" width="12.234375" bestFit="1" customWidth="1"/>
    <col min="16" max="16" width="13" bestFit="1" customWidth="1"/>
  </cols>
  <sheetData>
    <row r="2" spans="3:16" ht="14.25">
      <c r="C2" s="7" t="s">
        <v>98</v>
      </c>
    </row>
    <row r="3" spans="3:16">
      <c r="D3" s="3" t="s">
        <v>85</v>
      </c>
      <c r="E3" s="3" t="s">
        <v>87</v>
      </c>
      <c r="F3" s="6" t="s">
        <v>89</v>
      </c>
      <c r="G3" t="s">
        <v>102</v>
      </c>
      <c r="H3" t="s">
        <v>103</v>
      </c>
      <c r="I3" t="s">
        <v>104</v>
      </c>
    </row>
    <row r="4" spans="3:16">
      <c r="C4" t="s">
        <v>9</v>
      </c>
      <c r="D4" s="3">
        <f>CBM!$B$144</f>
        <v>385</v>
      </c>
      <c r="E4" s="3">
        <f>CBM!$D$144</f>
        <v>9</v>
      </c>
      <c r="F4" s="6">
        <f>CBM!$F$144</f>
        <v>0</v>
      </c>
      <c r="G4">
        <f>ROUND(12*25*24/D4,0)</f>
        <v>19</v>
      </c>
      <c r="H4">
        <f>ROUND(G4*F4,0)</f>
        <v>0</v>
      </c>
      <c r="I4">
        <f>G4-H4</f>
        <v>19</v>
      </c>
    </row>
    <row r="5" spans="3:16">
      <c r="C5" t="s">
        <v>10</v>
      </c>
      <c r="D5" s="3">
        <f>CBM!$B$156</f>
        <v>385</v>
      </c>
      <c r="E5" s="3">
        <f>CBM!$D$156</f>
        <v>9</v>
      </c>
      <c r="F5" s="6">
        <f>CBM!$F$156</f>
        <v>0</v>
      </c>
      <c r="G5">
        <f t="shared" ref="G5:G6" si="0">ROUND(12*25*24/D5,0)</f>
        <v>19</v>
      </c>
      <c r="H5">
        <f t="shared" ref="H5:H6" si="1">ROUND(G5*F5,0)</f>
        <v>0</v>
      </c>
      <c r="I5">
        <f t="shared" ref="I5:I6" si="2">G5-H5</f>
        <v>19</v>
      </c>
    </row>
    <row r="6" spans="3:16">
      <c r="C6" t="s">
        <v>11</v>
      </c>
      <c r="D6" s="3">
        <f>CBM!$B$168</f>
        <v>385</v>
      </c>
      <c r="E6" s="3">
        <f>CBM!$D$168</f>
        <v>9</v>
      </c>
      <c r="F6" s="6">
        <f>CBM!$F$168</f>
        <v>0</v>
      </c>
      <c r="G6">
        <f t="shared" si="0"/>
        <v>19</v>
      </c>
      <c r="H6">
        <f t="shared" si="1"/>
        <v>0</v>
      </c>
      <c r="I6">
        <f t="shared" si="2"/>
        <v>19</v>
      </c>
    </row>
    <row r="8" spans="3:16" ht="14.25">
      <c r="C8" s="7" t="s">
        <v>99</v>
      </c>
    </row>
    <row r="9" spans="3:16">
      <c r="D9" s="3" t="s">
        <v>85</v>
      </c>
      <c r="E9" s="3" t="s">
        <v>87</v>
      </c>
      <c r="F9" s="6" t="s">
        <v>89</v>
      </c>
      <c r="G9" t="s">
        <v>102</v>
      </c>
      <c r="H9" t="s">
        <v>103</v>
      </c>
      <c r="I9" t="s">
        <v>104</v>
      </c>
    </row>
    <row r="10" spans="3:16">
      <c r="C10" t="s">
        <v>9</v>
      </c>
      <c r="D10" s="3">
        <v>256.51211833330899</v>
      </c>
      <c r="E10" s="3">
        <v>5.4137769329732297</v>
      </c>
      <c r="F10" s="6">
        <v>0.59770384450446201</v>
      </c>
      <c r="G10">
        <f>ROUND(12*25*24/D10,0)</f>
        <v>28</v>
      </c>
      <c r="H10">
        <f>ROUND(G10*F10,0)</f>
        <v>17</v>
      </c>
      <c r="I10">
        <f>G10-H10</f>
        <v>11</v>
      </c>
    </row>
    <row r="11" spans="3:16">
      <c r="C11" t="s">
        <v>10</v>
      </c>
      <c r="D11" s="3">
        <v>253.98349182517799</v>
      </c>
      <c r="E11" s="3">
        <v>5.9049206962237397</v>
      </c>
      <c r="F11" s="6">
        <v>0.51584655062937601</v>
      </c>
      <c r="G11">
        <f t="shared" ref="G11:G12" si="3">ROUND(12*25*24/D11,0)</f>
        <v>28</v>
      </c>
      <c r="H11">
        <f t="shared" ref="H11:H12" si="4">ROUND(G11*F11,0)</f>
        <v>14</v>
      </c>
      <c r="I11">
        <f t="shared" ref="I11:I12" si="5">G11-H11</f>
        <v>14</v>
      </c>
    </row>
    <row r="12" spans="3:16">
      <c r="C12" t="s">
        <v>11</v>
      </c>
      <c r="D12" s="3">
        <v>305.66529341374701</v>
      </c>
      <c r="E12" s="3">
        <v>6.5653425450020899</v>
      </c>
      <c r="F12" s="6">
        <v>0.405776242499651</v>
      </c>
      <c r="G12">
        <f t="shared" si="3"/>
        <v>24</v>
      </c>
      <c r="H12">
        <f t="shared" si="4"/>
        <v>10</v>
      </c>
      <c r="I12">
        <f t="shared" si="5"/>
        <v>14</v>
      </c>
    </row>
    <row r="14" spans="3:16" ht="14.25">
      <c r="C14" s="7" t="s">
        <v>107</v>
      </c>
    </row>
    <row r="15" spans="3:16" ht="27.75">
      <c r="D15" s="3" t="s">
        <v>85</v>
      </c>
      <c r="E15" s="3" t="s">
        <v>87</v>
      </c>
      <c r="F15" s="6" t="s">
        <v>89</v>
      </c>
      <c r="G15" t="s">
        <v>102</v>
      </c>
      <c r="H15" t="s">
        <v>103</v>
      </c>
      <c r="I15" t="s">
        <v>104</v>
      </c>
      <c r="M15" s="28" t="str">
        <f>C2</f>
        <v>(A) Run To Failure</v>
      </c>
      <c r="N15" s="28" t="str">
        <f>$C$26</f>
        <v>(B) TBM: Interval = 15 days</v>
      </c>
      <c r="O15" s="28" t="str">
        <f>$C$8</f>
        <v>(C) CBM: Threshold= 5</v>
      </c>
      <c r="P15" s="28" t="str">
        <f>$C$14</f>
        <v>(D) CBM: Best Threshold</v>
      </c>
    </row>
    <row r="16" spans="3:16">
      <c r="C16" t="s">
        <v>9</v>
      </c>
      <c r="D16" s="3">
        <f>CBM!$B$139</f>
        <v>256.51211833330899</v>
      </c>
      <c r="E16" s="3">
        <f>CBM!$D$139</f>
        <v>5.4137769329732297</v>
      </c>
      <c r="F16" s="6">
        <f>CBM!$F$139</f>
        <v>0.59770384450446201</v>
      </c>
      <c r="G16">
        <f>ROUND(12*25*24/D16,0)</f>
        <v>28</v>
      </c>
      <c r="H16">
        <f>ROUND(G16*F16,0)</f>
        <v>17</v>
      </c>
      <c r="I16">
        <f>G16-H16</f>
        <v>11</v>
      </c>
      <c r="K16" t="s">
        <v>95</v>
      </c>
      <c r="L16" s="27" t="s">
        <v>114</v>
      </c>
      <c r="M16">
        <f>G4</f>
        <v>19</v>
      </c>
      <c r="N16">
        <f>G28</f>
        <v>28</v>
      </c>
      <c r="O16">
        <f>G10</f>
        <v>28</v>
      </c>
      <c r="P16">
        <f>G16</f>
        <v>28</v>
      </c>
    </row>
    <row r="17" spans="3:16">
      <c r="C17" t="s">
        <v>10</v>
      </c>
      <c r="D17" s="3">
        <f>CBM!$B$155</f>
        <v>365.24026572391898</v>
      </c>
      <c r="E17" s="3">
        <f>CBM!$D$155</f>
        <v>7.17741326166969</v>
      </c>
      <c r="F17" s="6">
        <f>CBM!$F$155</f>
        <v>0.30376445638838501</v>
      </c>
      <c r="G17">
        <f t="shared" ref="G17:G18" si="6">ROUND(12*25*24/D17,0)</f>
        <v>20</v>
      </c>
      <c r="H17">
        <f t="shared" ref="H17:H18" si="7">ROUND(G17*F17,0)</f>
        <v>6</v>
      </c>
      <c r="I17">
        <f t="shared" ref="I17:I18" si="8">G17-H17</f>
        <v>14</v>
      </c>
      <c r="L17" t="s">
        <v>111</v>
      </c>
      <c r="M17" s="29">
        <f>1-F4</f>
        <v>1</v>
      </c>
      <c r="N17" s="29">
        <f>1-F28</f>
        <v>0.49469254636269699</v>
      </c>
      <c r="O17" s="29">
        <f>1-F10</f>
        <v>0.40229615549553799</v>
      </c>
      <c r="P17" s="29">
        <f>1-F16</f>
        <v>0.40229615549553799</v>
      </c>
    </row>
    <row r="18" spans="3:16">
      <c r="C18" t="s">
        <v>11</v>
      </c>
      <c r="D18" s="3">
        <f>CBM!$B$161</f>
        <v>205.37258568700801</v>
      </c>
      <c r="E18" s="3">
        <f>CBM!$D$161</f>
        <v>4.7533110170880004</v>
      </c>
      <c r="F18" s="6">
        <f>CBM!$F$161</f>
        <v>0.70778149715200001</v>
      </c>
      <c r="G18">
        <f t="shared" si="6"/>
        <v>35</v>
      </c>
      <c r="H18">
        <f t="shared" si="7"/>
        <v>25</v>
      </c>
      <c r="I18">
        <f t="shared" si="8"/>
        <v>10</v>
      </c>
      <c r="K18" t="s">
        <v>105</v>
      </c>
      <c r="L18" s="27" t="s">
        <v>114</v>
      </c>
      <c r="M18">
        <f>G5</f>
        <v>19</v>
      </c>
      <c r="N18">
        <f>G29</f>
        <v>28</v>
      </c>
      <c r="O18">
        <f>G11</f>
        <v>28</v>
      </c>
      <c r="P18">
        <f>G17</f>
        <v>20</v>
      </c>
    </row>
    <row r="19" spans="3:16">
      <c r="L19" t="s">
        <v>111</v>
      </c>
      <c r="M19" s="29">
        <f>1-F5</f>
        <v>1</v>
      </c>
      <c r="N19" s="29">
        <f>1-F29</f>
        <v>0.50995224161569008</v>
      </c>
      <c r="O19" s="29">
        <f>1-F11</f>
        <v>0.48415344937062399</v>
      </c>
      <c r="P19" s="29">
        <f>1-F17</f>
        <v>0.69623554361161499</v>
      </c>
    </row>
    <row r="20" spans="3:16" ht="14.25">
      <c r="C20" s="7" t="s">
        <v>84</v>
      </c>
      <c r="K20" t="s">
        <v>106</v>
      </c>
      <c r="L20" s="27" t="s">
        <v>114</v>
      </c>
      <c r="M20">
        <f>G6</f>
        <v>19</v>
      </c>
      <c r="N20">
        <f>G30</f>
        <v>29</v>
      </c>
      <c r="O20">
        <f>G12</f>
        <v>24</v>
      </c>
      <c r="P20">
        <f>G18</f>
        <v>35</v>
      </c>
    </row>
    <row r="21" spans="3:16">
      <c r="D21" s="3" t="s">
        <v>85</v>
      </c>
      <c r="E21" s="3" t="s">
        <v>87</v>
      </c>
      <c r="F21" s="6" t="s">
        <v>89</v>
      </c>
      <c r="G21" t="s">
        <v>102</v>
      </c>
      <c r="H21" t="s">
        <v>103</v>
      </c>
      <c r="I21" t="s">
        <v>104</v>
      </c>
      <c r="L21" t="s">
        <v>111</v>
      </c>
      <c r="M21" s="29">
        <f>1-F6</f>
        <v>1</v>
      </c>
      <c r="N21" s="29">
        <f>1-F30</f>
        <v>0.48400232974887303</v>
      </c>
      <c r="O21" s="29">
        <f>1-F12</f>
        <v>0.59422375750034906</v>
      </c>
      <c r="P21" s="29">
        <f>1-F18</f>
        <v>0.29221850284799999</v>
      </c>
    </row>
    <row r="22" spans="3:16">
      <c r="C22" t="s">
        <v>9</v>
      </c>
      <c r="K22" t="s">
        <v>108</v>
      </c>
      <c r="L22" s="27" t="s">
        <v>114</v>
      </c>
      <c r="M22">
        <f>SUM(M16,M18,M20)</f>
        <v>57</v>
      </c>
      <c r="N22">
        <f t="shared" ref="N22:P22" si="9">SUM(N16,N18,N20)</f>
        <v>85</v>
      </c>
      <c r="O22">
        <f t="shared" si="9"/>
        <v>80</v>
      </c>
      <c r="P22">
        <f t="shared" si="9"/>
        <v>83</v>
      </c>
    </row>
    <row r="23" spans="3:16">
      <c r="C23" t="s">
        <v>10</v>
      </c>
      <c r="L23" t="s">
        <v>109</v>
      </c>
      <c r="M23">
        <f>M16+M18+M20-M24</f>
        <v>0</v>
      </c>
      <c r="N23">
        <f t="shared" ref="N23:P23" si="10">N16+N18+N20-N24</f>
        <v>43</v>
      </c>
      <c r="O23">
        <f t="shared" si="10"/>
        <v>41</v>
      </c>
      <c r="P23">
        <f t="shared" si="10"/>
        <v>48</v>
      </c>
    </row>
    <row r="24" spans="3:16">
      <c r="C24" t="s">
        <v>11</v>
      </c>
      <c r="L24" s="27" t="s">
        <v>110</v>
      </c>
      <c r="M24">
        <f>ROUND(M16*M17+M18*M19+M20*M21,0)</f>
        <v>57</v>
      </c>
      <c r="N24">
        <f t="shared" ref="N24:P24" si="11">ROUND(N16*N17+N18*N19+N20*N21,0)</f>
        <v>42</v>
      </c>
      <c r="O24">
        <f t="shared" si="11"/>
        <v>39</v>
      </c>
      <c r="P24">
        <f t="shared" si="11"/>
        <v>35</v>
      </c>
    </row>
    <row r="25" spans="3:16">
      <c r="K25" t="s">
        <v>113</v>
      </c>
    </row>
    <row r="26" spans="3:16" ht="14.25">
      <c r="C26" s="7" t="s">
        <v>101</v>
      </c>
      <c r="K26" t="s">
        <v>112</v>
      </c>
    </row>
    <row r="27" spans="3:16">
      <c r="D27" s="3" t="s">
        <v>85</v>
      </c>
      <c r="E27" s="3" t="s">
        <v>87</v>
      </c>
      <c r="F27" s="6" t="s">
        <v>89</v>
      </c>
      <c r="G27" t="s">
        <v>102</v>
      </c>
      <c r="H27" t="s">
        <v>103</v>
      </c>
      <c r="I27" t="s">
        <v>104</v>
      </c>
    </row>
    <row r="28" spans="3:16">
      <c r="C28" t="s">
        <v>9</v>
      </c>
      <c r="D28" s="3">
        <v>259.758855082558</v>
      </c>
      <c r="E28" s="3">
        <v>5.96815527817619</v>
      </c>
      <c r="F28" s="6">
        <v>0.50530745363730301</v>
      </c>
      <c r="G28">
        <f>ROUND(12*25*24/D28,0)</f>
        <v>28</v>
      </c>
      <c r="H28">
        <f>ROUND(G28*F28,0)</f>
        <v>14</v>
      </c>
      <c r="I28">
        <f>G28-H28</f>
        <v>14</v>
      </c>
    </row>
    <row r="29" spans="3:16">
      <c r="C29" t="s">
        <v>10</v>
      </c>
      <c r="D29" s="3">
        <v>259.75975860548499</v>
      </c>
      <c r="E29" s="3">
        <v>6.0597134496941401</v>
      </c>
      <c r="F29" s="6">
        <v>0.49004775838430997</v>
      </c>
      <c r="G29">
        <f t="shared" ref="G29:G30" si="12">ROUND(12*25*24/D29,0)</f>
        <v>28</v>
      </c>
      <c r="H29">
        <f t="shared" ref="H29:H30" si="13">ROUND(G29*F29,0)</f>
        <v>14</v>
      </c>
      <c r="I29">
        <f t="shared" ref="I29:I30" si="14">G29-H29</f>
        <v>14</v>
      </c>
    </row>
    <row r="30" spans="3:16">
      <c r="C30" t="s">
        <v>11</v>
      </c>
      <c r="D30" s="3">
        <f>'PM - online (day)'!$B$80</f>
        <v>251.84097132425001</v>
      </c>
      <c r="E30" s="3">
        <f>'PM - online (day)'!$D$80</f>
        <v>5.9040139784932402</v>
      </c>
      <c r="F30" s="6">
        <f>'PM - online (day)'!$F$80</f>
        <v>0.51599767025112697</v>
      </c>
      <c r="G30">
        <f t="shared" si="12"/>
        <v>29</v>
      </c>
      <c r="H30">
        <f t="shared" si="13"/>
        <v>15</v>
      </c>
      <c r="I30">
        <f t="shared" si="14"/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2AC5-80B6-4C8F-AB86-271DF338CE93}">
  <dimension ref="A1"/>
  <sheetViews>
    <sheetView tabSelected="1" workbookViewId="0">
      <selection activeCell="O16" sqref="O16"/>
    </sheetView>
  </sheetViews>
  <sheetFormatPr defaultRowHeight="13.9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Bs</vt:lpstr>
      <vt:lpstr>CBM</vt:lpstr>
      <vt:lpstr>PM - offline</vt:lpstr>
      <vt:lpstr>PM - online</vt:lpstr>
      <vt:lpstr>PM - online (day)</vt:lpstr>
      <vt:lpstr>b-same cv</vt:lpstr>
      <vt:lpstr>CV=.5 queue</vt:lpstr>
      <vt:lpstr>CV=.5 Frequency</vt:lpstr>
      <vt:lpstr>Summary</vt:lpstr>
      <vt:lpstr>CBM improve 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Kai-Wen Tien</dc:creator>
  <cp:lastModifiedBy>凱文 田</cp:lastModifiedBy>
  <dcterms:created xsi:type="dcterms:W3CDTF">2021-07-16T01:07:16Z</dcterms:created>
  <dcterms:modified xsi:type="dcterms:W3CDTF">2023-11-20T04:16:53Z</dcterms:modified>
</cp:coreProperties>
</file>