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zad\Google Drive\DATA ANALYSIS RESULTS\LAB STUDY RESULTS\"/>
    </mc:Choice>
  </mc:AlternateContent>
  <bookViews>
    <workbookView xWindow="0" yWindow="0" windowWidth="20490" windowHeight="7755" activeTab="2"/>
  </bookViews>
  <sheets>
    <sheet name="ReadMe" sheetId="4" r:id="rId1"/>
    <sheet name="DOC Raw Data" sheetId="13" r:id="rId2"/>
    <sheet name="DOC calculations" sheetId="14" r:id="rId3"/>
    <sheet name="Sheet4" sheetId="16" r:id="rId4"/>
    <sheet name="SUVA" sheetId="17" r:id="rId5"/>
    <sheet name="DOC soil weights" sheetId="15" r:id="rId6"/>
  </sheets>
  <calcPr calcId="171027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7" l="1"/>
  <c r="H2" i="17"/>
  <c r="H3" i="17"/>
  <c r="H4" i="17"/>
  <c r="H5" i="17"/>
  <c r="H6" i="17"/>
  <c r="H7" i="17"/>
  <c r="H8" i="17"/>
  <c r="H9" i="17"/>
  <c r="K9" i="17" s="1"/>
  <c r="H10" i="17"/>
  <c r="H11" i="17"/>
  <c r="K11" i="17" s="1"/>
  <c r="H12" i="17"/>
  <c r="H13" i="17"/>
  <c r="K13" i="17" s="1"/>
  <c r="H14" i="17"/>
  <c r="H15" i="17"/>
  <c r="K15" i="17" s="1"/>
  <c r="H16" i="17"/>
  <c r="H17" i="17"/>
  <c r="K17" i="17" s="1"/>
  <c r="H18" i="17"/>
  <c r="H19" i="17"/>
  <c r="K19" i="17" s="1"/>
  <c r="H20" i="17"/>
  <c r="H21" i="17"/>
  <c r="K21" i="17" s="1"/>
  <c r="H22" i="17"/>
  <c r="H25" i="17"/>
  <c r="K25" i="17" s="1"/>
  <c r="H26" i="17"/>
  <c r="H27" i="17"/>
  <c r="H28" i="17"/>
  <c r="H29" i="17"/>
  <c r="H30" i="17"/>
  <c r="H31" i="17"/>
  <c r="H32" i="17"/>
  <c r="H33" i="17"/>
  <c r="K33" i="17" s="1"/>
  <c r="H34" i="17"/>
  <c r="H35" i="17"/>
  <c r="H36" i="17"/>
  <c r="H37" i="17"/>
  <c r="K37" i="17" s="1"/>
  <c r="H38" i="17"/>
  <c r="H39" i="17"/>
  <c r="H40" i="17"/>
  <c r="H41" i="17"/>
  <c r="K41" i="17" s="1"/>
  <c r="H42" i="17"/>
  <c r="H43" i="17"/>
  <c r="H44" i="17"/>
  <c r="H45" i="17"/>
  <c r="K45" i="17" s="1"/>
  <c r="J2" i="17"/>
  <c r="J3" i="17"/>
  <c r="K3" i="17"/>
  <c r="J4" i="17"/>
  <c r="J5" i="17"/>
  <c r="K5" i="17"/>
  <c r="J6" i="17"/>
  <c r="J7" i="17"/>
  <c r="K7" i="17"/>
  <c r="J8" i="17"/>
  <c r="J9" i="17"/>
  <c r="J10" i="17"/>
  <c r="J11" i="17"/>
  <c r="J12" i="17"/>
  <c r="J13" i="17"/>
  <c r="J14" i="17"/>
  <c r="J15" i="17"/>
  <c r="J16" i="17"/>
  <c r="J17" i="17"/>
  <c r="J18" i="17"/>
  <c r="K18" i="17" s="1"/>
  <c r="J19" i="17"/>
  <c r="J20" i="17"/>
  <c r="K20" i="17" s="1"/>
  <c r="J21" i="17"/>
  <c r="J22" i="17"/>
  <c r="J25" i="17"/>
  <c r="J26" i="17"/>
  <c r="K26" i="17" s="1"/>
  <c r="J27" i="17"/>
  <c r="K27" i="17"/>
  <c r="J28" i="17"/>
  <c r="K28" i="17" s="1"/>
  <c r="J29" i="17"/>
  <c r="K29" i="17"/>
  <c r="J30" i="17"/>
  <c r="K30" i="17" s="1"/>
  <c r="J31" i="17"/>
  <c r="K31" i="17"/>
  <c r="J32" i="17"/>
  <c r="K32" i="17" s="1"/>
  <c r="J33" i="17"/>
  <c r="J34" i="17"/>
  <c r="K34" i="17" s="1"/>
  <c r="J35" i="17"/>
  <c r="K35" i="17"/>
  <c r="J36" i="17"/>
  <c r="K36" i="17" s="1"/>
  <c r="J37" i="17"/>
  <c r="J38" i="17"/>
  <c r="K38" i="17" s="1"/>
  <c r="J39" i="17"/>
  <c r="K39" i="17"/>
  <c r="J40" i="17"/>
  <c r="K40" i="17" s="1"/>
  <c r="J41" i="17"/>
  <c r="J42" i="17"/>
  <c r="K42" i="17" s="1"/>
  <c r="J43" i="17"/>
  <c r="K43" i="17"/>
  <c r="J44" i="17"/>
  <c r="K44" i="17" s="1"/>
  <c r="J45" i="17"/>
  <c r="H48" i="17"/>
  <c r="J91" i="17"/>
  <c r="H91" i="17"/>
  <c r="J90" i="17"/>
  <c r="H90" i="17"/>
  <c r="J89" i="17"/>
  <c r="H89" i="17"/>
  <c r="J88" i="17"/>
  <c r="H88" i="17"/>
  <c r="J87" i="17"/>
  <c r="K87" i="17" s="1"/>
  <c r="H87" i="17"/>
  <c r="J86" i="17"/>
  <c r="H86" i="17"/>
  <c r="J85" i="17"/>
  <c r="K85" i="17" s="1"/>
  <c r="H85" i="17"/>
  <c r="J84" i="17"/>
  <c r="H84" i="17"/>
  <c r="K84" i="17" s="1"/>
  <c r="J83" i="17"/>
  <c r="H83" i="17"/>
  <c r="J82" i="17"/>
  <c r="H82" i="17"/>
  <c r="J81" i="17"/>
  <c r="H81" i="17"/>
  <c r="J80" i="17"/>
  <c r="H80" i="17"/>
  <c r="J79" i="17"/>
  <c r="K79" i="17" s="1"/>
  <c r="H79" i="17"/>
  <c r="J78" i="17"/>
  <c r="H78" i="17"/>
  <c r="J77" i="17"/>
  <c r="K77" i="17" s="1"/>
  <c r="H77" i="17"/>
  <c r="J76" i="17"/>
  <c r="H76" i="17"/>
  <c r="K76" i="17" s="1"/>
  <c r="J75" i="17"/>
  <c r="H75" i="17"/>
  <c r="J74" i="17"/>
  <c r="H74" i="17"/>
  <c r="J73" i="17"/>
  <c r="H73" i="17"/>
  <c r="J72" i="17"/>
  <c r="H72" i="17"/>
  <c r="J71" i="17"/>
  <c r="K71" i="17" s="1"/>
  <c r="H71" i="17"/>
  <c r="J70" i="17"/>
  <c r="K70" i="17" s="1"/>
  <c r="H70" i="17"/>
  <c r="J69" i="17"/>
  <c r="K69" i="17" s="1"/>
  <c r="H69" i="17"/>
  <c r="J68" i="17"/>
  <c r="H68" i="17"/>
  <c r="K68" i="17" s="1"/>
  <c r="J67" i="17"/>
  <c r="H67" i="17"/>
  <c r="J66" i="17"/>
  <c r="H66" i="17"/>
  <c r="J65" i="17"/>
  <c r="H65" i="17"/>
  <c r="J64" i="17"/>
  <c r="H64" i="17"/>
  <c r="J63" i="17"/>
  <c r="K63" i="17" s="1"/>
  <c r="H63" i="17"/>
  <c r="J62" i="17"/>
  <c r="H62" i="17"/>
  <c r="J61" i="17"/>
  <c r="H61" i="17"/>
  <c r="J60" i="17"/>
  <c r="H60" i="17"/>
  <c r="K60" i="17" s="1"/>
  <c r="J59" i="17"/>
  <c r="H59" i="17"/>
  <c r="J58" i="17"/>
  <c r="H58" i="17"/>
  <c r="J57" i="17"/>
  <c r="H57" i="17"/>
  <c r="J56" i="17"/>
  <c r="H56" i="17"/>
  <c r="J55" i="17"/>
  <c r="H55" i="17"/>
  <c r="J54" i="17"/>
  <c r="H54" i="17"/>
  <c r="J53" i="17"/>
  <c r="H53" i="17"/>
  <c r="J52" i="17"/>
  <c r="H52" i="17"/>
  <c r="J51" i="17"/>
  <c r="H51" i="17"/>
  <c r="J50" i="17"/>
  <c r="H50" i="17"/>
  <c r="J49" i="17"/>
  <c r="H49" i="17"/>
  <c r="J48" i="17"/>
  <c r="K72" i="17" l="1"/>
  <c r="K78" i="17"/>
  <c r="K80" i="17"/>
  <c r="K86" i="17"/>
  <c r="K88" i="17"/>
  <c r="K64" i="17"/>
  <c r="K62" i="17"/>
  <c r="K61" i="17"/>
  <c r="K56" i="17"/>
  <c r="K55" i="17"/>
  <c r="K52" i="17"/>
  <c r="K48" i="17"/>
  <c r="K22" i="17"/>
  <c r="K16" i="17"/>
  <c r="K14" i="17"/>
  <c r="K12" i="17"/>
  <c r="K10" i="17"/>
  <c r="K8" i="17"/>
  <c r="K6" i="17"/>
  <c r="K4" i="17"/>
  <c r="K50" i="17"/>
  <c r="K57" i="17"/>
  <c r="K59" i="17"/>
  <c r="K66" i="17"/>
  <c r="K73" i="17"/>
  <c r="K75" i="17"/>
  <c r="K82" i="17"/>
  <c r="K89" i="17"/>
  <c r="K91" i="17"/>
  <c r="K54" i="17"/>
  <c r="K49" i="17"/>
  <c r="K51" i="17"/>
  <c r="K53" i="17"/>
  <c r="K58" i="17"/>
  <c r="K65" i="17"/>
  <c r="K67" i="17"/>
  <c r="K74" i="17"/>
  <c r="K81" i="17"/>
  <c r="K83" i="17"/>
  <c r="K90" i="17"/>
  <c r="P25" i="14" l="1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2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71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48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25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" i="14"/>
  <c r="N3" i="14" l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2" i="14" l="1"/>
  <c r="K2" i="14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2" i="15"/>
  <c r="N2" i="14"/>
</calcChain>
</file>

<file path=xl/sharedStrings.xml><?xml version="1.0" encoding="utf-8"?>
<sst xmlns="http://schemas.openxmlformats.org/spreadsheetml/2006/main" count="1357" uniqueCount="134">
  <si>
    <t>OD soil
g</t>
  </si>
  <si>
    <t xml:space="preserve">DOC Dilution
</t>
  </si>
  <si>
    <t>DOC dilution corr
mg/L</t>
  </si>
  <si>
    <t>Moisture
%</t>
  </si>
  <si>
    <t>DI Water
g</t>
  </si>
  <si>
    <t>DOC dil, blank corr
mg/L</t>
  </si>
  <si>
    <t>DOC final
mg/g soil</t>
  </si>
  <si>
    <t>Solution Blank</t>
  </si>
  <si>
    <t>β/α</t>
  </si>
  <si>
    <t>FI =~1.9 for microbially derived fulvic acids, ~1.4 for terrestrially derived fulvic acids</t>
  </si>
  <si>
    <r>
      <rPr>
        <b/>
        <sz val="11"/>
        <color theme="1"/>
        <rFont val="Georgia"/>
        <family val="1"/>
      </rPr>
      <t>Fluorescence Index:</t>
    </r>
    <r>
      <rPr>
        <sz val="11"/>
        <color theme="1"/>
        <rFont val="Georgia"/>
        <family val="1"/>
      </rPr>
      <t xml:space="preserve"> Ratio of emission intensity at  wavelength of 450 nm to that at 500 nm, obtained with an excitation of 370 nm</t>
    </r>
  </si>
  <si>
    <r>
      <t xml:space="preserve">SUVA254: </t>
    </r>
    <r>
      <rPr>
        <sz val="11"/>
        <color theme="1"/>
        <rFont val="Georgia"/>
        <family val="1"/>
      </rPr>
      <t>UV absorbance at a wavelength of 254 nm normalized for DOC concentration</t>
    </r>
  </si>
  <si>
    <t>Strongly correlated with percent aromaticity</t>
  </si>
  <si>
    <t>REP</t>
  </si>
  <si>
    <t>Filter Blank</t>
  </si>
  <si>
    <t>%LOI</t>
  </si>
  <si>
    <t>Soil Water
g, mL</t>
  </si>
  <si>
    <t>All extracts were analyzed for NPOC (non-purgeable organic carbon)</t>
  </si>
  <si>
    <t>All samples were analyzed in the Sawyer Lab.</t>
  </si>
  <si>
    <t>Row Labels</t>
  </si>
  <si>
    <t>vial 6</t>
  </si>
  <si>
    <t>vial 7</t>
  </si>
  <si>
    <t>vial 8</t>
  </si>
  <si>
    <t>vial 9</t>
  </si>
  <si>
    <t>vial 10</t>
  </si>
  <si>
    <t>vial 11</t>
  </si>
  <si>
    <t>vial 12</t>
  </si>
  <si>
    <t>vial 13</t>
  </si>
  <si>
    <t>vial 14</t>
  </si>
  <si>
    <t>vial 15</t>
  </si>
  <si>
    <t>vial 16</t>
  </si>
  <si>
    <t>vial 17</t>
  </si>
  <si>
    <t>vial 18</t>
  </si>
  <si>
    <t>vial 19</t>
  </si>
  <si>
    <t>vial 20</t>
  </si>
  <si>
    <t>vial 21</t>
  </si>
  <si>
    <t>vial 22</t>
  </si>
  <si>
    <t>vial 23</t>
  </si>
  <si>
    <t>vial 24</t>
  </si>
  <si>
    <t>vial 25</t>
  </si>
  <si>
    <t>vial 26</t>
  </si>
  <si>
    <t>vial 27</t>
  </si>
  <si>
    <t>vial 28</t>
  </si>
  <si>
    <t>vial 29</t>
  </si>
  <si>
    <t>vial 30</t>
  </si>
  <si>
    <t>vial 31</t>
  </si>
  <si>
    <t>vial 32</t>
  </si>
  <si>
    <t>vial 33</t>
  </si>
  <si>
    <t>vial 34</t>
  </si>
  <si>
    <t>vial 35</t>
  </si>
  <si>
    <t>vial 36</t>
  </si>
  <si>
    <t>vial 37</t>
  </si>
  <si>
    <t>vial 38</t>
  </si>
  <si>
    <t>vial 39</t>
  </si>
  <si>
    <t>vial 40</t>
  </si>
  <si>
    <t>vial 41</t>
  </si>
  <si>
    <t>vial 42</t>
  </si>
  <si>
    <t>vial 43</t>
  </si>
  <si>
    <t>vial 44</t>
  </si>
  <si>
    <t>vial 45</t>
  </si>
  <si>
    <t>vial 46</t>
  </si>
  <si>
    <t>vial 47</t>
  </si>
  <si>
    <t>vial 48</t>
  </si>
  <si>
    <t>vial 49</t>
  </si>
  <si>
    <t>vial 50</t>
  </si>
  <si>
    <t>vial 51</t>
  </si>
  <si>
    <t>Sample</t>
  </si>
  <si>
    <t>OTO-101</t>
  </si>
  <si>
    <t>OTO-102</t>
  </si>
  <si>
    <t>OTO-103</t>
  </si>
  <si>
    <t>OTO-104</t>
  </si>
  <si>
    <t>OTO-105</t>
  </si>
  <si>
    <t>OTO-201</t>
  </si>
  <si>
    <t>OTO-202</t>
  </si>
  <si>
    <t>OTO-203</t>
  </si>
  <si>
    <t>OTO-204</t>
  </si>
  <si>
    <t>OTO-205</t>
  </si>
  <si>
    <t>OTO-301</t>
  </si>
  <si>
    <t>OTO-302</t>
  </si>
  <si>
    <t>OTO-303</t>
  </si>
  <si>
    <t>OTO-304</t>
  </si>
  <si>
    <t>OTO-305</t>
  </si>
  <si>
    <t>OTO-401</t>
  </si>
  <si>
    <t>OTO-402</t>
  </si>
  <si>
    <t>OTO-403</t>
  </si>
  <si>
    <t>OTO-404</t>
  </si>
  <si>
    <t>OTO-405</t>
  </si>
  <si>
    <t>OTB-101</t>
  </si>
  <si>
    <t>OTB-102</t>
  </si>
  <si>
    <t>OTB-103</t>
  </si>
  <si>
    <t>OTB-104</t>
  </si>
  <si>
    <t>OTB-105</t>
  </si>
  <si>
    <t>OTB-201</t>
  </si>
  <si>
    <t>OTB-202</t>
  </si>
  <si>
    <t>OTB-203</t>
  </si>
  <si>
    <t>OTB-204</t>
  </si>
  <si>
    <t>OTB-205</t>
  </si>
  <si>
    <t>OTB-301</t>
  </si>
  <si>
    <t>OTB-302</t>
  </si>
  <si>
    <t>OTB-303</t>
  </si>
  <si>
    <t>OTB-304</t>
  </si>
  <si>
    <t>OTB-305</t>
  </si>
  <si>
    <t>OTB-401</t>
  </si>
  <si>
    <t>OTB-402</t>
  </si>
  <si>
    <t>OTB-403</t>
  </si>
  <si>
    <t>OTB-404</t>
  </si>
  <si>
    <t>OTB-405</t>
  </si>
  <si>
    <t>Post-Freeze</t>
  </si>
  <si>
    <t>NPOC, mg/L</t>
  </si>
  <si>
    <t>Initial</t>
  </si>
  <si>
    <t>Pre or post</t>
  </si>
  <si>
    <t>Treatment</t>
  </si>
  <si>
    <t>Horizon</t>
  </si>
  <si>
    <t>O</t>
  </si>
  <si>
    <t>0 thaws</t>
  </si>
  <si>
    <t>1 thaw</t>
  </si>
  <si>
    <t>10 thaws</t>
  </si>
  <si>
    <t>positive control</t>
  </si>
  <si>
    <t>B</t>
  </si>
  <si>
    <t>Date</t>
  </si>
  <si>
    <t>Moist weight, g</t>
  </si>
  <si>
    <t>REP OTO 403</t>
  </si>
  <si>
    <t>REP OTB 404</t>
  </si>
  <si>
    <t>REP OTO 405</t>
  </si>
  <si>
    <t>REP OTB 405</t>
  </si>
  <si>
    <t>Total weight, g</t>
  </si>
  <si>
    <t>DOC mg/L</t>
  </si>
  <si>
    <t>DOC mg/g</t>
  </si>
  <si>
    <t>Abs cm-1</t>
  </si>
  <si>
    <t>Abs m-1</t>
  </si>
  <si>
    <t>SUVA L mg-1 m-1</t>
  </si>
  <si>
    <t>dilution 2 (UV)</t>
  </si>
  <si>
    <t>DOC diluted</t>
  </si>
  <si>
    <t>SUVA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</si>
</sst>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2" fontId="5" fillId="0" borderId="0" xfId="1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vertical="top"/>
    </xf>
    <xf numFmtId="2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0" borderId="0" xfId="0" applyFont="1"/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/>
    <xf numFmtId="1" fontId="0" fillId="0" borderId="0" xfId="0" applyNumberFormat="1" applyFont="1" applyFill="1" applyBorder="1" applyAlignment="1">
      <alignment vertical="center"/>
    </xf>
    <xf numFmtId="1" fontId="5" fillId="0" borderId="0" xfId="1" applyNumberFormat="1" applyFont="1" applyFill="1" applyBorder="1" applyAlignment="1">
      <alignment vertical="center"/>
    </xf>
    <xf numFmtId="1" fontId="0" fillId="0" borderId="0" xfId="0" applyNumberFormat="1" applyFont="1" applyBorder="1" applyAlignment="1">
      <alignment vertical="center"/>
    </xf>
  </cellXfs>
  <cellStyles count="2">
    <cellStyle name="Normal" xfId="0" builtinId="0"/>
    <cellStyle name="Normal 2" xfId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izad Patel" refreshedDate="42901.773841550923" createdVersion="6" refreshedVersion="6" minRefreshableVersion="3" recordCount="93">
  <cacheSource type="worksheet">
    <worksheetSource ref="A1:P1048576" sheet="DOC calculations"/>
  </cacheSource>
  <cacheFields count="16">
    <cacheField name="Pre or post" numFmtId="0">
      <sharedItems containsBlank="1" count="3">
        <s v="Initial"/>
        <s v="Post-Freeze"/>
        <m/>
      </sharedItems>
    </cacheField>
    <cacheField name="Date" numFmtId="0">
      <sharedItems containsNonDate="0" containsString="0" containsBlank="1"/>
    </cacheField>
    <cacheField name="Sample" numFmtId="0">
      <sharedItems containsBlank="1"/>
    </cacheField>
    <cacheField name="Treatment" numFmtId="0">
      <sharedItems containsBlank="1" count="5">
        <s v="0 thaws"/>
        <s v="1 thaw"/>
        <s v="10 thaws"/>
        <s v="positive control"/>
        <m/>
      </sharedItems>
    </cacheField>
    <cacheField name="Horizon" numFmtId="0">
      <sharedItems containsBlank="1" count="3">
        <s v="O"/>
        <m/>
        <s v="B"/>
      </sharedItems>
    </cacheField>
    <cacheField name="Moisture_x000a_%" numFmtId="2">
      <sharedItems containsString="0" containsBlank="1" containsNumber="1" minValue="7.2824887292590237" maxValue="187.42519034070361"/>
    </cacheField>
    <cacheField name="%LOI" numFmtId="2">
      <sharedItems containsNonDate="0" containsString="0" containsBlank="1"/>
    </cacheField>
    <cacheField name="DI Water_x000a_g" numFmtId="2">
      <sharedItems containsString="0" containsBlank="1" containsNumber="1" containsInteger="1" minValue="50" maxValue="50"/>
    </cacheField>
    <cacheField name="Total weight, g" numFmtId="0">
      <sharedItems containsString="0" containsBlank="1" containsNumber="1" minValue="5.36" maxValue="14.39"/>
    </cacheField>
    <cacheField name="OD soil_x000a_g" numFmtId="2">
      <sharedItems containsString="0" containsBlank="1" containsNumber="1" minValue="4.9803495633557748" maxValue="5.0219818807500527"/>
    </cacheField>
    <cacheField name="Soil Water_x000a_g, mL" numFmtId="2">
      <sharedItems containsString="0" containsBlank="1" containsNumber="1" minValue="0.36452327811682661" maxValue="9.3834798745570609"/>
    </cacheField>
    <cacheField name="DOC Dilution_x000a_" numFmtId="2">
      <sharedItems containsString="0" containsBlank="1" containsNumber="1" containsInteger="1" minValue="1" maxValue="3"/>
    </cacheField>
    <cacheField name="NPOC, mg/L" numFmtId="2">
      <sharedItems containsString="0" containsBlank="1" containsNumber="1" minValue="-0.11785788" maxValue="11.36"/>
    </cacheField>
    <cacheField name="DOC dilution corr_x000a_mg/L" numFmtId="2">
      <sharedItems containsString="0" containsBlank="1" containsNumber="1" minValue="0" maxValue="34.08"/>
    </cacheField>
    <cacheField name="DOC dil, blank corr_x000a_mg/L" numFmtId="2">
      <sharedItems containsString="0" containsBlank="1" containsNumber="1" minValue="0.14604084000000001" maxValue="33.879599999999996" count="85">
        <n v="19.584792799999999"/>
        <n v="17.946588800000001"/>
        <n v="20.136036799999999"/>
        <n v="18.218328800000002"/>
        <n v="17.4962768"/>
        <n v="11.184144799999999"/>
        <n v="10.7260688"/>
        <n v="12.2322848"/>
        <n v="11.937252799999998"/>
        <n v="12.472968799999999"/>
        <n v="21.2385248"/>
        <n v="22.2012608"/>
        <n v="19.8565328"/>
        <n v="20.011812800000001"/>
        <n v="21.207468800000001"/>
        <n v="20.695044800000002"/>
        <n v="20.632932800000003"/>
        <n v="22.007160800000001"/>
        <n v="22.177968800000002"/>
        <n v="18.497832800000001"/>
        <n v="20.229204799999998"/>
        <m/>
        <n v="0.45574679999999995"/>
        <n v="0.29992331999999994"/>
        <n v="0.35535827999999997"/>
        <n v="0.14604084000000001"/>
        <n v="0.26653812000000005"/>
        <n v="0.33144516000000007"/>
        <n v="0.29091708000000011"/>
        <n v="0.20799755999999997"/>
        <n v="0.40691124000000006"/>
        <n v="0.33750107999999995"/>
        <n v="0.54969119999999982"/>
        <n v="0.31599479999999996"/>
        <n v="0.75077879999999975"/>
        <n v="0.51242399999999977"/>
        <n v="0.34153835999999999"/>
        <n v="0.46972199999999992"/>
        <n v="0.34860360000000007"/>
        <n v="0.42080880000000004"/>
        <n v="0.33664703999999995"/>
        <n v="0.37189559999999994"/>
        <n v="0.46583999999999998"/>
        <n v="30.6096"/>
        <n v="24.0336"/>
        <n v="24.543600000000001"/>
        <n v="27.651600000000006"/>
        <n v="26.418600000000001"/>
        <n v="26.640599999999999"/>
        <n v="26.778600000000001"/>
        <n v="26.259600000000002"/>
        <n v="26.172600000000003"/>
        <n v="26.124600000000004"/>
        <n v="28.176600000000001"/>
        <n v="25.5336"/>
        <n v="33.879599999999996"/>
        <n v="30.219600000000003"/>
        <n v="30.639599999999998"/>
        <n v="28.680600000000002"/>
        <n v="30.429600000000004"/>
        <n v="32.649599999999992"/>
        <n v="30.3096"/>
        <n v="31.449600000000004"/>
        <n v="32.829599999999999"/>
        <n v="0.75839999999999996"/>
        <n v="0.73140000000000005"/>
        <n v="0.57489999999999997"/>
        <n v="1.0505"/>
        <n v="0.98649999999999993"/>
        <n v="0.75560000000000005"/>
        <n v="1.1935"/>
        <n v="0.74219999999999997"/>
        <n v="0.68859999999999999"/>
        <n v="1.0365"/>
        <n v="0.75819999999999999"/>
        <n v="0.75539999999999996"/>
        <n v="0.88450000000000006"/>
        <n v="0.79869999999999997"/>
        <n v="0.56530000000000002"/>
        <n v="1.8404999999999998"/>
        <n v="2.6624999999999996"/>
        <n v="1.9494999999999998"/>
        <n v="2.5584999999999996"/>
        <n v="0.37549999999999994"/>
        <n v="2.4115000000000002"/>
      </sharedItems>
    </cacheField>
    <cacheField name="DOC final_x000a_mg/g soil" numFmtId="2">
      <sharedItems containsBlank="1" containsMixedTypes="1" containsNumber="1" minValue="1.513470311119557E-3" maxValue="0.38927020213315217" count="86">
        <n v="0.23156872447055488"/>
        <n v="0.21232583614972184"/>
        <n v="0.23837194951220975"/>
        <n v="0.21554078821433514"/>
        <n v="0.20699820129979124"/>
        <n v="0.13221324001692278"/>
        <n v="0.12656975221513911"/>
        <n v="0.14425684316587978"/>
        <n v="0.14094655570704884"/>
        <n v="0.14736042001643748"/>
        <n v="0.25221020889993789"/>
        <n v="0.26379744094069518"/>
        <n v="0.23579887646040595"/>
        <n v="0.23750366999397843"/>
        <n v="0.25154663621045109"/>
        <n v="0.24314163858495413"/>
        <n v="0.24241189803103236"/>
        <n v="0.2585574077865524"/>
        <n v="0.26088494828932168"/>
        <n v="0.21746073428206913"/>
        <n v="0.23766858443054054"/>
        <e v="#DIV/0!"/>
        <n v="4.7098189107414139E-3"/>
        <n v="3.1038438032200948E-3"/>
        <n v="3.6723749837246087E-3"/>
        <n v="1.513470311119557E-3"/>
        <n v="2.7622241244409573E-3"/>
        <n v="3.4486226798260701E-3"/>
        <n v="3.0269358588213367E-3"/>
        <n v="2.1611379618668249E-3"/>
        <n v="4.2219696831642351E-3"/>
        <n v="3.4920116317465506E-3"/>
        <n v="5.7183718024861737E-3"/>
        <n v="3.2826364477443032E-3"/>
        <n v="7.7992861055743009E-3"/>
        <n v="5.3231942395853549E-3"/>
        <n v="3.5430110601179579E-3"/>
        <n v="4.8689233263719944E-3"/>
        <n v="3.6134654108116141E-3"/>
        <n v="4.3619114758572256E-3"/>
        <n v="3.48952918068578E-3"/>
        <n v="3.849524471499876E-3"/>
        <n v="4.8286842906168541E-3"/>
        <n v="0.3583347765504728"/>
        <n v="0.28011606345572732"/>
        <n v="0.28806704743584666"/>
        <n v="0.32046716388976365"/>
        <n v="0.30775317698091886"/>
        <n v="0.30895251754160102"/>
        <n v="0.31179931851184711"/>
        <n v="0.30517344699349153"/>
        <n v="0.305420989237291"/>
        <n v="0.30012672234717108"/>
        <n v="0.32665034824684741"/>
        <n v="0.2934030521326822"/>
        <n v="0.38927020213315217"/>
        <n v="0.35046057550769238"/>
        <n v="0.35540816474440218"/>
        <n v="0.32907945800282334"/>
        <n v="0.34971825229334008"/>
        <n v="0.37447873521550279"/>
        <n v="0.3452973987865911"/>
        <n v="0.36413985538020088"/>
        <n v="0.37654326808386235"/>
        <n v="7.7624077279723333E-3"/>
        <n v="7.4943039672442117E-3"/>
        <n v="5.9002386068126994E-3"/>
        <n v="1.0722461831387701E-2"/>
        <n v="1.0090306958732758E-2"/>
        <n v="7.7173896614974799E-3"/>
        <n v="1.2236027214739025E-2"/>
        <n v="7.5931293895750212E-3"/>
        <n v="7.0611237314822843E-3"/>
        <n v="1.0594966273306118E-2"/>
        <n v="7.6973854423855259E-3"/>
        <n v="7.7108040313732459E-3"/>
        <n v="9.0518533787759155E-3"/>
        <n v="8.117127070509593E-3"/>
        <n v="5.7903407342227466E-3"/>
        <n v="1.8638745326258168E-2"/>
        <n v="2.6789764627561038E-2"/>
        <n v="1.9667383427483445E-2"/>
        <n v="2.5832620872030945E-2"/>
        <n v="3.840723422639452E-3"/>
        <n v="2.4303386271119255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izad Patel" refreshedDate="42901.813894212966" createdVersion="6" refreshedVersion="6" minRefreshableVersion="3" recordCount="93">
  <cacheSource type="worksheet">
    <worksheetSource ref="A1:K1048576" sheet="SUVA"/>
  </cacheSource>
  <cacheFields count="11">
    <cacheField name="Pre or post" numFmtId="0">
      <sharedItems containsBlank="1" count="3">
        <s v="Initial"/>
        <s v="Post-Freeze"/>
        <m/>
      </sharedItems>
    </cacheField>
    <cacheField name="Sample" numFmtId="0">
      <sharedItems containsBlank="1"/>
    </cacheField>
    <cacheField name="Treatment" numFmtId="0">
      <sharedItems containsBlank="1" count="5">
        <s v="0 thaws"/>
        <s v="1 thaw"/>
        <s v="10 thaws"/>
        <s v="positive control"/>
        <m/>
      </sharedItems>
    </cacheField>
    <cacheField name="Horizon" numFmtId="0">
      <sharedItems containsBlank="1" count="3">
        <s v="O"/>
        <m/>
        <s v="B"/>
      </sharedItems>
    </cacheField>
    <cacheField name="DOC dil, blank corr_x000a_mg/L" numFmtId="2">
      <sharedItems containsString="0" containsBlank="1" containsNumber="1" minValue="0.14604084000000001" maxValue="33.879599999999996"/>
    </cacheField>
    <cacheField name="DOC Dilution_x000a_" numFmtId="0">
      <sharedItems containsString="0" containsBlank="1" containsNumber="1" containsInteger="1" minValue="1" maxValue="3"/>
    </cacheField>
    <cacheField name="dilution 2 (UV)" numFmtId="1">
      <sharedItems containsString="0" containsBlank="1" containsNumber="1" containsInteger="1" minValue="1" maxValue="6"/>
    </cacheField>
    <cacheField name="DOC diluted" numFmtId="2">
      <sharedItems containsBlank="1" containsMixedTypes="1" containsNumber="1" minValue="0.14604084000000001" maxValue="2.9160461333333334"/>
    </cacheField>
    <cacheField name="Abs cm-1" numFmtId="0">
      <sharedItems containsString="0" containsBlank="1" containsNumber="1" minValue="0" maxValue="0.10299999999999999"/>
    </cacheField>
    <cacheField name="Abs m-1" numFmtId="0">
      <sharedItems containsString="0" containsBlank="1" containsNumber="1" minValue="0" maxValue="10.299999999999999"/>
    </cacheField>
    <cacheField name="SUVA L mg-1 m-1" numFmtId="2">
      <sharedItems containsBlank="1" containsMixedTypes="1" containsNumber="1" minValue="0.66348745594028613" maxValue="6.8473996725847366" count="86">
        <n v="4.5954022041019504"/>
        <n v="4.7139877635130301"/>
        <n v="4.7675717398371065"/>
        <n v="4.5942743112639404"/>
        <n v="3.017784903814507"/>
        <n v="4.7209689202164116"/>
        <n v="4.866647881281537"/>
        <n v="4.8560020446875143"/>
        <n v="4.8252308102246113"/>
        <n v="4.9547145503963748"/>
        <n v="4.802593445661536"/>
        <n v="4.9997160521622268"/>
        <n v="4.834680906628372"/>
        <n v="4.7971666015184784"/>
        <n v="4.8662101532833564"/>
        <n v="4.870731181021652"/>
        <n v="4.8853937041853781"/>
        <n v="4.9074935645492257"/>
        <n v="5.0049669111266848"/>
        <n v="4.9303072952416347"/>
        <n v="4.6862939466607214"/>
        <m/>
        <n v="2.4136208965153458"/>
        <n v="3.6676041062762312"/>
        <n v="3.0954674814387326"/>
        <n v="6.8473996725847366"/>
        <n v="4.1269894152476185"/>
        <n v="2.7153813318619577"/>
        <n v="3.4374056002487019"/>
        <n v="4.8077487062829016"/>
        <n v="2.4575384056729419"/>
        <n v="2.9629534815118226"/>
        <n v="2.0011235399074976"/>
        <n v="3.1646090378702438"/>
        <n v="1.1987552125872496"/>
        <n v="2.3418106880239811"/>
        <n v="2.9279287983932467"/>
        <n v="1.9160269265650749"/>
        <n v="2.5817289322313357"/>
        <n v="2.1387385434905348"/>
        <n v="2.6734231793631693"/>
        <n v="2.4200340095446142"/>
        <n v="2.5759917568263782"/>
        <n v="3.7047200878155868"/>
        <n v="3.9944078290393454"/>
        <n v="4.0336380971006696"/>
        <n v="3.7972486221412138"/>
        <n v="4.2583634257682084"/>
        <n v="3.5472174050134009"/>
        <n v="3.752996795949004"/>
        <n v="3.8271717771786316"/>
        <n v="3.6679580935787808"/>
        <n v="3.5024459704646187"/>
        <n v="3.460318136325887"/>
        <n v="3.8772441018892758"/>
        <n v="3.878440123260015"/>
        <n v="4.109915419131954"/>
        <n v="4.2885677358712258"/>
        <n v="5.0208154641116289"/>
        <n v="5.1463049136367207"/>
        <n v="4.9066451043810657"/>
        <n v="4.8697442394488881"/>
        <n v="4.9221611721611707"/>
        <n v="4.9345712405877631"/>
        <e v="#DIV/0!"/>
        <n v="1.9778481012658229"/>
        <n v="2.1875854525567404"/>
        <n v="2.2612628283179688"/>
        <n v="1.8086625416468347"/>
        <n v="1.723264064875824"/>
        <n v="2.1175224986765486"/>
        <n v="1.6757436112274822"/>
        <n v="2.0210185933710592"/>
        <n v="2.178332849259367"/>
        <n v="1.5436565364206465"/>
        <n v="1.5826958586125033"/>
        <n v="1.8533227429176597"/>
        <n v="2.2611644997173541"/>
        <n v="2.2536622010767497"/>
        <n v="2.8303555634176543"/>
        <n v="1.0866612333604999"/>
        <n v="0.71361502347417849"/>
        <n v="0.82072326237496807"/>
        <n v="0.66445182724252505"/>
        <n v="3.994673768308922"/>
        <n v="0.66348745594028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m/>
    <s v="OTO-101"/>
    <x v="0"/>
    <x v="0"/>
    <n v="182.55383441882302"/>
    <m/>
    <n v="50"/>
    <n v="14.129999999999999"/>
    <n v="5.0008169342538196"/>
    <n v="9.1291830657461794"/>
    <n v="3"/>
    <n v="6.5359159999999994"/>
    <n v="19.607747999999997"/>
    <x v="0"/>
    <x v="0"/>
  </r>
  <r>
    <x v="0"/>
    <m/>
    <s v="OTO-102"/>
    <x v="0"/>
    <x v="0"/>
    <n v="182.55383441882302"/>
    <m/>
    <n v="50"/>
    <n v="14.12"/>
    <n v="4.9972777856803914"/>
    <n v="9.1227222143196087"/>
    <n v="3"/>
    <n v="5.9898479999999994"/>
    <n v="17.969543999999999"/>
    <x v="1"/>
    <x v="1"/>
  </r>
  <r>
    <x v="0"/>
    <m/>
    <s v="OTO-103"/>
    <x v="0"/>
    <x v="0"/>
    <n v="182.55383441882302"/>
    <m/>
    <n v="50"/>
    <n v="14.11"/>
    <n v="4.9937386371069632"/>
    <n v="9.1162613628930362"/>
    <n v="3"/>
    <n v="6.7196639999999999"/>
    <n v="20.158991999999998"/>
    <x v="2"/>
    <x v="2"/>
  </r>
  <r>
    <x v="0"/>
    <m/>
    <s v="OTO-104"/>
    <x v="0"/>
    <x v="0"/>
    <n v="182.55383441882302"/>
    <m/>
    <n v="50"/>
    <n v="14.12"/>
    <n v="4.9972777856803914"/>
    <n v="9.1227222143196087"/>
    <n v="3"/>
    <n v="6.0804279999999995"/>
    <n v="18.241284"/>
    <x v="3"/>
    <x v="3"/>
  </r>
  <r>
    <x v="0"/>
    <m/>
    <s v="OTO-105"/>
    <x v="0"/>
    <x v="0"/>
    <n v="182.55383441882302"/>
    <m/>
    <n v="50"/>
    <n v="14.120000000000001"/>
    <n v="4.9972777856803923"/>
    <n v="9.1227222143196087"/>
    <n v="3"/>
    <n v="5.8397439999999996"/>
    <n v="17.519231999999999"/>
    <x v="4"/>
    <x v="4"/>
  </r>
  <r>
    <x v="0"/>
    <m/>
    <s v="OTO-201"/>
    <x v="1"/>
    <x v="0"/>
    <n v="181.56445185549146"/>
    <m/>
    <n v="50"/>
    <n v="14.07"/>
    <n v="4.9970796765286298"/>
    <n v="9.0729203234713705"/>
    <n v="3"/>
    <n v="3.7356999999999996"/>
    <n v="11.207099999999999"/>
    <x v="5"/>
    <x v="5"/>
  </r>
  <r>
    <x v="0"/>
    <m/>
    <s v="OTO-202"/>
    <x v="1"/>
    <x v="0"/>
    <n v="181.56445185549146"/>
    <m/>
    <n v="50"/>
    <n v="14.1"/>
    <n v="5.0077344306363658"/>
    <n v="9.0922655693636329"/>
    <n v="3"/>
    <n v="3.583008"/>
    <n v="10.749024"/>
    <x v="6"/>
    <x v="6"/>
  </r>
  <r>
    <x v="0"/>
    <m/>
    <s v="OTO-203"/>
    <x v="1"/>
    <x v="0"/>
    <n v="181.56445185549146"/>
    <m/>
    <n v="50"/>
    <n v="14.11"/>
    <n v="5.0112860153389454"/>
    <n v="9.0987139846610532"/>
    <n v="3"/>
    <n v="4.0850800000000005"/>
    <n v="12.255240000000001"/>
    <x v="7"/>
    <x v="7"/>
  </r>
  <r>
    <x v="0"/>
    <m/>
    <s v="OTO-204"/>
    <x v="1"/>
    <x v="0"/>
    <n v="181.56445185549146"/>
    <m/>
    <n v="50"/>
    <n v="14.09"/>
    <n v="5.0041828459337871"/>
    <n v="9.0858171540662127"/>
    <n v="3"/>
    <n v="3.9867359999999996"/>
    <n v="11.960207999999998"/>
    <x v="8"/>
    <x v="8"/>
  </r>
  <r>
    <x v="0"/>
    <m/>
    <s v="OTO-205"/>
    <x v="1"/>
    <x v="0"/>
    <n v="181.56445185549146"/>
    <m/>
    <n v="50"/>
    <n v="14.08"/>
    <n v="5.0006312612312085"/>
    <n v="9.0793687387687925"/>
    <n v="3"/>
    <n v="4.1653079999999996"/>
    <n v="12.495923999999999"/>
    <x v="9"/>
    <x v="9"/>
  </r>
  <r>
    <x v="0"/>
    <m/>
    <s v="OTO-301"/>
    <x v="2"/>
    <x v="0"/>
    <n v="187.42519034070361"/>
    <m/>
    <n v="50"/>
    <n v="14.370000000000001"/>
    <n v="4.9995617930934699"/>
    <n v="9.3704382069065311"/>
    <n v="3"/>
    <n v="7.087159999999999"/>
    <n v="21.261479999999999"/>
    <x v="10"/>
    <x v="10"/>
  </r>
  <r>
    <x v="0"/>
    <m/>
    <s v="OTO-302"/>
    <x v="2"/>
    <x v="0"/>
    <n v="187.42519034070361"/>
    <m/>
    <n v="50"/>
    <n v="14.36"/>
    <n v="4.9960826269187342"/>
    <n v="9.3639173730812644"/>
    <n v="3"/>
    <n v="7.4080719999999998"/>
    <n v="22.224215999999998"/>
    <x v="11"/>
    <x v="11"/>
  </r>
  <r>
    <x v="0"/>
    <m/>
    <s v="OTO-303"/>
    <x v="2"/>
    <x v="0"/>
    <n v="187.42519034070361"/>
    <m/>
    <n v="50"/>
    <n v="14.370000000000001"/>
    <n v="4.9995617930934699"/>
    <n v="9.3704382069065311"/>
    <n v="3"/>
    <n v="6.6264959999999995"/>
    <n v="19.879487999999998"/>
    <x v="12"/>
    <x v="12"/>
  </r>
  <r>
    <x v="0"/>
    <m/>
    <s v="OTO-304"/>
    <x v="2"/>
    <x v="0"/>
    <n v="187.42519034070361"/>
    <m/>
    <n v="50"/>
    <n v="14.379999999999999"/>
    <n v="5.003040959268203"/>
    <n v="9.376959040731796"/>
    <n v="3"/>
    <n v="6.6782560000000002"/>
    <n v="20.034768"/>
    <x v="13"/>
    <x v="13"/>
  </r>
  <r>
    <x v="0"/>
    <m/>
    <s v="OTO-305"/>
    <x v="2"/>
    <x v="0"/>
    <n v="187.42519034070361"/>
    <m/>
    <n v="50"/>
    <n v="14.39"/>
    <n v="5.0065201254429388"/>
    <n v="9.3834798745570609"/>
    <n v="3"/>
    <n v="7.0768079999999998"/>
    <n v="21.230423999999999"/>
    <x v="14"/>
    <x v="14"/>
  </r>
  <r>
    <x v="0"/>
    <m/>
    <s v="OTO-401"/>
    <x v="3"/>
    <x v="0"/>
    <n v="176.22701081568025"/>
    <m/>
    <n v="50"/>
    <n v="13.83"/>
    <n v="5.006751497314081"/>
    <n v="8.8232485026859191"/>
    <n v="3"/>
    <n v="6.9059999999999997"/>
    <n v="20.718"/>
    <x v="15"/>
    <x v="15"/>
  </r>
  <r>
    <x v="0"/>
    <m/>
    <s v="OTO-402"/>
    <x v="3"/>
    <x v="0"/>
    <n v="176.22701081568025"/>
    <m/>
    <n v="50"/>
    <n v="13.83"/>
    <n v="5.006751497314081"/>
    <n v="8.8232485026859191"/>
    <n v="3"/>
    <n v="6.8852960000000003"/>
    <n v="20.655888000000001"/>
    <x v="16"/>
    <x v="16"/>
  </r>
  <r>
    <x v="0"/>
    <m/>
    <s v="OTO-403"/>
    <x v="3"/>
    <x v="0"/>
    <n v="176.22701081568025"/>
    <m/>
    <n v="50"/>
    <n v="13.83"/>
    <n v="5.006751497314081"/>
    <n v="8.8232485026859191"/>
    <n v="3"/>
    <n v="7.3433719999999996"/>
    <n v="22.030116"/>
    <x v="17"/>
    <x v="17"/>
  </r>
  <r>
    <x v="0"/>
    <m/>
    <s v="OTO-404"/>
    <x v="3"/>
    <x v="0"/>
    <n v="176.22701081568025"/>
    <m/>
    <n v="50"/>
    <n v="13.81"/>
    <n v="4.9995110757706049"/>
    <n v="8.8104889242293964"/>
    <n v="3"/>
    <n v="7.4003079999999999"/>
    <n v="22.200924000000001"/>
    <x v="18"/>
    <x v="18"/>
  </r>
  <r>
    <x v="0"/>
    <m/>
    <s v="OTO-405"/>
    <x v="3"/>
    <x v="0"/>
    <n v="176.22701081568025"/>
    <m/>
    <n v="50"/>
    <n v="13.82"/>
    <n v="5.0031312865423425"/>
    <n v="8.8168687134576587"/>
    <n v="3"/>
    <n v="6.1735959999999999"/>
    <n v="18.520788"/>
    <x v="19"/>
    <x v="19"/>
  </r>
  <r>
    <x v="0"/>
    <m/>
    <s v="REP OTO 405"/>
    <x v="4"/>
    <x v="1"/>
    <n v="176.22701081568025"/>
    <m/>
    <n v="50"/>
    <n v="13.83"/>
    <n v="5.006751497314081"/>
    <n v="8.8232485026859191"/>
    <n v="3"/>
    <n v="6.7507199999999994"/>
    <n v="20.252159999999996"/>
    <x v="20"/>
    <x v="20"/>
  </r>
  <r>
    <x v="0"/>
    <m/>
    <s v="Filter Blank"/>
    <x v="4"/>
    <x v="1"/>
    <m/>
    <m/>
    <n v="50"/>
    <m/>
    <m/>
    <m/>
    <m/>
    <n v="2.2955199999999953E-2"/>
    <n v="0"/>
    <x v="21"/>
    <x v="21"/>
  </r>
  <r>
    <x v="0"/>
    <m/>
    <s v="Solution Blank"/>
    <x v="4"/>
    <x v="1"/>
    <m/>
    <m/>
    <n v="50"/>
    <m/>
    <m/>
    <m/>
    <m/>
    <n v="-0.11785788"/>
    <n v="0"/>
    <x v="21"/>
    <x v="21"/>
  </r>
  <r>
    <x v="0"/>
    <m/>
    <s v="OTB-101"/>
    <x v="0"/>
    <x v="2"/>
    <n v="37.095472623974118"/>
    <m/>
    <n v="50"/>
    <n v="6.8800000000000008"/>
    <n v="5.0184005848759758"/>
    <n v="1.8615994151240249"/>
    <n v="1"/>
    <n v="0.47870199999999991"/>
    <n v="0.47870199999999991"/>
    <x v="22"/>
    <x v="22"/>
  </r>
  <r>
    <x v="0"/>
    <m/>
    <s v="OTB-102"/>
    <x v="0"/>
    <x v="2"/>
    <n v="37.095472623974118"/>
    <m/>
    <n v="50"/>
    <n v="6.87"/>
    <n v="5.0111063979793533"/>
    <n v="1.8588936020206468"/>
    <n v="1"/>
    <n v="0.32287851999999989"/>
    <n v="0.32287851999999989"/>
    <x v="23"/>
    <x v="23"/>
  </r>
  <r>
    <x v="0"/>
    <m/>
    <s v="OTB-103"/>
    <x v="0"/>
    <x v="2"/>
    <n v="37.095472623974118"/>
    <m/>
    <n v="50"/>
    <n v="6.8800000000000008"/>
    <n v="5.0184005848759758"/>
    <n v="1.8615994151240249"/>
    <n v="1"/>
    <n v="0.37831347999999992"/>
    <n v="0.37831347999999992"/>
    <x v="24"/>
    <x v="24"/>
  </r>
  <r>
    <x v="0"/>
    <m/>
    <s v="OTB-104"/>
    <x v="0"/>
    <x v="2"/>
    <n v="37.095472623974118"/>
    <m/>
    <n v="50"/>
    <n v="6.86"/>
    <n v="5.0038122110827317"/>
    <n v="1.8561877889172687"/>
    <n v="1"/>
    <n v="0.16899603999999996"/>
    <n v="0.16899603999999996"/>
    <x v="25"/>
    <x v="25"/>
  </r>
  <r>
    <x v="0"/>
    <m/>
    <s v="OTB-105"/>
    <x v="0"/>
    <x v="2"/>
    <n v="37.095472623974118"/>
    <m/>
    <n v="50"/>
    <n v="6.8599999999999994"/>
    <n v="5.0038122110827308"/>
    <n v="1.8561877889172687"/>
    <n v="1"/>
    <n v="0.28949332"/>
    <n v="0.28949332"/>
    <x v="26"/>
    <x v="26"/>
  </r>
  <r>
    <x v="0"/>
    <m/>
    <s v="OTB-201"/>
    <x v="1"/>
    <x v="2"/>
    <n v="37.595798506443316"/>
    <m/>
    <n v="50"/>
    <n v="6.8599999999999994"/>
    <n v="4.9856173476683301"/>
    <n v="1.8743826523316693"/>
    <n v="1"/>
    <n v="0.35440036000000003"/>
    <n v="0.35440036000000003"/>
    <x v="27"/>
    <x v="27"/>
  </r>
  <r>
    <x v="0"/>
    <m/>
    <s v="OTB-202"/>
    <x v="1"/>
    <x v="2"/>
    <n v="37.595798506443316"/>
    <m/>
    <n v="50"/>
    <n v="6.8599999999999994"/>
    <n v="4.9856173476683301"/>
    <n v="1.8743826523316693"/>
    <n v="1"/>
    <n v="0.31387228000000006"/>
    <n v="0.31387228000000006"/>
    <x v="28"/>
    <x v="28"/>
  </r>
  <r>
    <x v="0"/>
    <m/>
    <s v="OTB-203"/>
    <x v="1"/>
    <x v="2"/>
    <n v="37.595798506443316"/>
    <m/>
    <n v="50"/>
    <n v="6.87"/>
    <n v="4.9928850114404417"/>
    <n v="1.8771149885595584"/>
    <n v="1"/>
    <n v="0.23095275999999992"/>
    <n v="0.23095275999999992"/>
    <x v="29"/>
    <x v="29"/>
  </r>
  <r>
    <x v="0"/>
    <m/>
    <s v="OTB-204"/>
    <x v="1"/>
    <x v="2"/>
    <n v="37.595798506443316"/>
    <m/>
    <n v="50"/>
    <n v="6.88"/>
    <n v="5.0001526752125534"/>
    <n v="1.8798473247874465"/>
    <n v="1"/>
    <n v="0.42986644000000002"/>
    <n v="0.42986644000000002"/>
    <x v="30"/>
    <x v="30"/>
  </r>
  <r>
    <x v="0"/>
    <m/>
    <s v="OTB-205"/>
    <x v="1"/>
    <x v="2"/>
    <n v="37.595798506443316"/>
    <m/>
    <n v="50"/>
    <n v="6.9"/>
    <n v="5.0146880027567757"/>
    <n v="1.8853119972432246"/>
    <n v="1"/>
    <n v="0.36045627999999991"/>
    <n v="0.36045627999999991"/>
    <x v="31"/>
    <x v="31"/>
  </r>
  <r>
    <x v="0"/>
    <m/>
    <s v="OTB-301"/>
    <x v="2"/>
    <x v="2"/>
    <n v="37.396184062850743"/>
    <m/>
    <n v="50"/>
    <n v="6.85"/>
    <n v="4.9855824211730102"/>
    <n v="1.8644175788269894"/>
    <n v="1"/>
    <n v="0.57264639999999978"/>
    <n v="0.57264639999999978"/>
    <x v="32"/>
    <x v="32"/>
  </r>
  <r>
    <x v="0"/>
    <m/>
    <s v="OTB-302"/>
    <x v="2"/>
    <x v="2"/>
    <n v="37.396184062850743"/>
    <m/>
    <n v="50"/>
    <n v="6.86"/>
    <n v="4.9928606436856722"/>
    <n v="1.8671393563143281"/>
    <n v="1"/>
    <n v="0.33894999999999992"/>
    <n v="0.33894999999999992"/>
    <x v="33"/>
    <x v="33"/>
  </r>
  <r>
    <x v="0"/>
    <m/>
    <s v="OTB-303"/>
    <x v="2"/>
    <x v="2"/>
    <n v="37.396184062850743"/>
    <m/>
    <n v="50"/>
    <n v="6.86"/>
    <n v="4.9928606436856722"/>
    <n v="1.8671393563143281"/>
    <n v="1"/>
    <n v="0.7737339999999997"/>
    <n v="0.7737339999999997"/>
    <x v="34"/>
    <x v="34"/>
  </r>
  <r>
    <x v="0"/>
    <m/>
    <s v="OTB-304"/>
    <x v="2"/>
    <x v="2"/>
    <n v="37.396184062850743"/>
    <m/>
    <n v="50"/>
    <n v="6.86"/>
    <n v="4.9928606436856722"/>
    <n v="1.8671393563143281"/>
    <n v="1"/>
    <n v="0.53537919999999972"/>
    <n v="0.53537919999999972"/>
    <x v="35"/>
    <x v="35"/>
  </r>
  <r>
    <x v="0"/>
    <m/>
    <s v="OTB-305"/>
    <x v="2"/>
    <x v="2"/>
    <n v="37.396184062850743"/>
    <m/>
    <n v="50"/>
    <n v="6.87"/>
    <n v="5.0001388661983333"/>
    <n v="1.8698611338016669"/>
    <n v="1"/>
    <n v="0.36449355999999994"/>
    <n v="0.36449355999999994"/>
    <x v="36"/>
    <x v="36"/>
  </r>
  <r>
    <x v="0"/>
    <m/>
    <s v="OTB-401"/>
    <x v="3"/>
    <x v="2"/>
    <n v="37.824679861932793"/>
    <m/>
    <n v="50"/>
    <n v="6.9"/>
    <n v="5.0063602592163772"/>
    <n v="1.8936397407836232"/>
    <n v="1"/>
    <n v="0.49267719999999987"/>
    <n v="0.49267719999999987"/>
    <x v="37"/>
    <x v="37"/>
  </r>
  <r>
    <x v="0"/>
    <m/>
    <s v="OTB-402"/>
    <x v="3"/>
    <x v="2"/>
    <n v="37.824679861932793"/>
    <m/>
    <n v="50"/>
    <n v="6.9"/>
    <n v="5.0063602592163772"/>
    <n v="1.8936397407836232"/>
    <n v="1"/>
    <n v="0.37155880000000002"/>
    <n v="0.37155880000000002"/>
    <x v="38"/>
    <x v="38"/>
  </r>
  <r>
    <x v="0"/>
    <m/>
    <s v="OTB-403"/>
    <x v="3"/>
    <x v="2"/>
    <n v="37.824679861932793"/>
    <m/>
    <n v="50"/>
    <n v="6.9"/>
    <n v="5.0063602592163772"/>
    <n v="1.8936397407836232"/>
    <n v="1"/>
    <n v="0.44376399999999999"/>
    <n v="0.44376399999999999"/>
    <x v="39"/>
    <x v="39"/>
  </r>
  <r>
    <x v="0"/>
    <m/>
    <s v="OTB-404"/>
    <x v="3"/>
    <x v="2"/>
    <n v="37.824679861932793"/>
    <m/>
    <n v="50"/>
    <n v="6.9"/>
    <n v="5.0063602592163772"/>
    <n v="1.8936397407836232"/>
    <n v="1"/>
    <n v="0.35960223999999991"/>
    <n v="0.35960223999999991"/>
    <x v="40"/>
    <x v="40"/>
  </r>
  <r>
    <x v="0"/>
    <m/>
    <s v="OTB-405"/>
    <x v="3"/>
    <x v="2"/>
    <n v="37.824679861932793"/>
    <m/>
    <n v="50"/>
    <n v="6.91"/>
    <n v="5.0136158537949518"/>
    <n v="1.8963841462050484"/>
    <n v="1"/>
    <n v="0.39485079999999989"/>
    <n v="0.39485079999999989"/>
    <x v="41"/>
    <x v="41"/>
  </r>
  <r>
    <x v="0"/>
    <m/>
    <s v="REP OTB 405"/>
    <x v="4"/>
    <x v="1"/>
    <n v="37.824679861932793"/>
    <m/>
    <n v="50"/>
    <n v="6.9"/>
    <n v="5.0063602592163772"/>
    <n v="1.8936397407836232"/>
    <n v="1"/>
    <n v="0.48879519999999993"/>
    <n v="0.48879519999999993"/>
    <x v="42"/>
    <x v="42"/>
  </r>
  <r>
    <x v="0"/>
    <m/>
    <s v="Filter Blank"/>
    <x v="4"/>
    <x v="1"/>
    <m/>
    <m/>
    <n v="50"/>
    <m/>
    <m/>
    <m/>
    <m/>
    <m/>
    <n v="0"/>
    <x v="21"/>
    <x v="21"/>
  </r>
  <r>
    <x v="0"/>
    <m/>
    <s v="Solution Blank"/>
    <x v="4"/>
    <x v="1"/>
    <m/>
    <m/>
    <n v="50"/>
    <m/>
    <m/>
    <m/>
    <m/>
    <m/>
    <n v="0"/>
    <x v="21"/>
    <x v="21"/>
  </r>
  <r>
    <x v="1"/>
    <m/>
    <s v="OTO-101"/>
    <x v="0"/>
    <x v="0"/>
    <n v="170.4556412729026"/>
    <m/>
    <n v="50"/>
    <n v="13.52"/>
    <n v="4.9989713419797654"/>
    <n v="8.521028658020235"/>
    <n v="3"/>
    <n v="10.27"/>
    <n v="30.81"/>
    <x v="43"/>
    <x v="43"/>
  </r>
  <r>
    <x v="1"/>
    <m/>
    <s v="OTO-102"/>
    <x v="0"/>
    <x v="0"/>
    <n v="163.68309002433085"/>
    <m/>
    <n v="50"/>
    <n v="13.16"/>
    <n v="4.9908395713906746"/>
    <n v="8.1691604286093256"/>
    <n v="3"/>
    <n v="8.0779999999999994"/>
    <n v="24.233999999999998"/>
    <x v="44"/>
    <x v="44"/>
  </r>
  <r>
    <x v="1"/>
    <m/>
    <s v="OTO-103"/>
    <x v="0"/>
    <x v="0"/>
    <n v="173.30625204276973"/>
    <m/>
    <n v="50"/>
    <n v="13.66"/>
    <n v="4.9980561724809522"/>
    <n v="8.6619438275190479"/>
    <n v="3"/>
    <n v="8.2479999999999993"/>
    <n v="24.744"/>
    <x v="45"/>
    <x v="45"/>
  </r>
  <r>
    <x v="1"/>
    <m/>
    <s v="OTO-104"/>
    <x v="0"/>
    <x v="0"/>
    <n v="161.8400671227572"/>
    <m/>
    <n v="50"/>
    <n v="13.129999999999999"/>
    <n v="5.0145113940275321"/>
    <n v="8.115488605972466"/>
    <n v="3"/>
    <n v="9.2840000000000007"/>
    <n v="27.852000000000004"/>
    <x v="46"/>
    <x v="46"/>
  </r>
  <r>
    <x v="1"/>
    <m/>
    <s v="OTO-105"/>
    <x v="0"/>
    <x v="0"/>
    <n v="164.5068553737284"/>
    <m/>
    <n v="50"/>
    <n v="13.22"/>
    <n v="4.997980101998162"/>
    <n v="8.2220198980018395"/>
    <n v="3"/>
    <n v="8.8729999999999993"/>
    <n v="26.619"/>
    <x v="47"/>
    <x v="47"/>
  </r>
  <r>
    <x v="1"/>
    <m/>
    <s v="OTO-201"/>
    <x v="1"/>
    <x v="0"/>
    <n v="159.93924108678215"/>
    <m/>
    <n v="50"/>
    <n v="13"/>
    <n v="5.0011687137533336"/>
    <n v="7.9988312862466664"/>
    <n v="3"/>
    <n v="8.9469999999999992"/>
    <n v="26.840999999999998"/>
    <x v="48"/>
    <x v="48"/>
  </r>
  <r>
    <x v="1"/>
    <m/>
    <s v="OTO-202"/>
    <x v="1"/>
    <x v="0"/>
    <n v="164.39164457907356"/>
    <m/>
    <n v="50"/>
    <n v="13.22"/>
    <n v="5.0001580121970139"/>
    <n v="8.2198419878029867"/>
    <n v="3"/>
    <n v="8.9930000000000003"/>
    <n v="26.978999999999999"/>
    <x v="49"/>
    <x v="49"/>
  </r>
  <r>
    <x v="1"/>
    <m/>
    <s v="OTO-203"/>
    <x v="1"/>
    <x v="0"/>
    <n v="163.29553344133296"/>
    <m/>
    <n v="50"/>
    <n v="13.18"/>
    <n v="5.0057818405555077"/>
    <n v="8.1742181594444929"/>
    <n v="3"/>
    <n v="8.82"/>
    <n v="26.46"/>
    <x v="50"/>
    <x v="50"/>
  </r>
  <r>
    <x v="1"/>
    <m/>
    <s v="OTO-204"/>
    <x v="1"/>
    <x v="0"/>
    <n v="166.98932926829258"/>
    <m/>
    <n v="50"/>
    <n v="13.35"/>
    <n v="5.0001998344229079"/>
    <n v="8.3498001655770917"/>
    <n v="3"/>
    <n v="8.7910000000000004"/>
    <n v="26.373000000000001"/>
    <x v="51"/>
    <x v="51"/>
  </r>
  <r>
    <x v="1"/>
    <m/>
    <s v="OTO-205"/>
    <x v="1"/>
    <x v="0"/>
    <n v="148.16454048424887"/>
    <m/>
    <n v="50"/>
    <n v="12.4"/>
    <n v="4.9966848510281165"/>
    <n v="7.4033151489718838"/>
    <n v="3"/>
    <n v="8.7750000000000004"/>
    <n v="26.325000000000003"/>
    <x v="52"/>
    <x v="52"/>
  </r>
  <r>
    <x v="1"/>
    <m/>
    <s v="OTO-301"/>
    <x v="2"/>
    <x v="0"/>
    <n v="160.48900462962965"/>
    <m/>
    <n v="50"/>
    <n v="13.04"/>
    <n v="5.0059694529297403"/>
    <n v="8.0340305470702589"/>
    <n v="3"/>
    <n v="9.4589999999999996"/>
    <n v="28.376999999999999"/>
    <x v="53"/>
    <x v="53"/>
  </r>
  <r>
    <x v="1"/>
    <m/>
    <s v="OTO-302"/>
    <x v="2"/>
    <x v="0"/>
    <n v="149.49735449735454"/>
    <m/>
    <n v="50"/>
    <n v="12.48"/>
    <n v="5.0020570459124158"/>
    <n v="7.4779429540875846"/>
    <n v="3"/>
    <n v="8.5779999999999994"/>
    <n v="25.733999999999998"/>
    <x v="54"/>
    <x v="54"/>
  </r>
  <r>
    <x v="1"/>
    <m/>
    <s v="OTO-303"/>
    <x v="2"/>
    <x v="0"/>
    <n v="148.515625"/>
    <m/>
    <n v="50"/>
    <n v="12.42"/>
    <n v="4.9976736875196472"/>
    <n v="7.4223263124803527"/>
    <n v="3"/>
    <n v="11.36"/>
    <n v="34.08"/>
    <x v="55"/>
    <x v="55"/>
  </r>
  <r>
    <x v="1"/>
    <m/>
    <s v="OTO-304"/>
    <x v="2"/>
    <x v="0"/>
    <n v="159.94074074074075"/>
    <m/>
    <n v="50"/>
    <n v="13"/>
    <n v="5.0011398609369655"/>
    <n v="7.9988601390630345"/>
    <n v="3"/>
    <n v="10.14"/>
    <n v="30.42"/>
    <x v="56"/>
    <x v="56"/>
  </r>
  <r>
    <x v="1"/>
    <m/>
    <s v="OTO-305"/>
    <x v="2"/>
    <x v="0"/>
    <n v="160.30981067125643"/>
    <m/>
    <n v="50"/>
    <n v="13.02"/>
    <n v="5.0017323459402281"/>
    <n v="8.0182676540597715"/>
    <n v="3"/>
    <n v="10.28"/>
    <n v="30.839999999999996"/>
    <x v="57"/>
    <x v="57"/>
  </r>
  <r>
    <x v="1"/>
    <m/>
    <s v="OTO-401"/>
    <x v="3"/>
    <x v="0"/>
    <n v="146.91756272401437"/>
    <m/>
    <n v="50"/>
    <n v="12.34"/>
    <n v="4.9976193932355919"/>
    <n v="7.342380606764408"/>
    <n v="3"/>
    <n v="9.6270000000000007"/>
    <n v="28.881"/>
    <x v="58"/>
    <x v="58"/>
  </r>
  <r>
    <x v="1"/>
    <m/>
    <s v="OTO-402"/>
    <x v="3"/>
    <x v="0"/>
    <n v="149.05381944444443"/>
    <m/>
    <n v="50"/>
    <n v="12.45"/>
    <n v="4.9989195218012616"/>
    <n v="7.4510804781987376"/>
    <n v="3"/>
    <n v="10.210000000000001"/>
    <n v="30.630000000000003"/>
    <x v="59"/>
    <x v="59"/>
  </r>
  <r>
    <x v="1"/>
    <m/>
    <s v="OTO-403"/>
    <x v="3"/>
    <x v="0"/>
    <n v="146.1900684931507"/>
    <m/>
    <n v="50"/>
    <n v="12.3"/>
    <n v="4.9961398017736043"/>
    <n v="7.3038601982263964"/>
    <n v="3"/>
    <n v="10.95"/>
    <n v="32.849999999999994"/>
    <x v="60"/>
    <x v="60"/>
  </r>
  <r>
    <x v="1"/>
    <m/>
    <s v="OTO-404"/>
    <x v="3"/>
    <x v="0"/>
    <n v="141.46113691872995"/>
    <m/>
    <n v="50"/>
    <n v="12.1"/>
    <n v="5.0111583811818843"/>
    <n v="7.0888416188181154"/>
    <n v="3"/>
    <n v="10.17"/>
    <n v="30.509999999999998"/>
    <x v="61"/>
    <x v="61"/>
  </r>
  <r>
    <x v="1"/>
    <m/>
    <s v="OTO-405"/>
    <x v="3"/>
    <x v="0"/>
    <n v="156.53694404591104"/>
    <m/>
    <n v="50"/>
    <n v="12.81"/>
    <n v="4.9934328358208955"/>
    <n v="7.816567164179105"/>
    <n v="3"/>
    <n v="10.55"/>
    <n v="31.650000000000002"/>
    <x v="62"/>
    <x v="62"/>
  </r>
  <r>
    <x v="1"/>
    <m/>
    <s v="REP OTO 403"/>
    <x v="4"/>
    <x v="1"/>
    <n v="146.1900684931507"/>
    <m/>
    <n v="50"/>
    <n v="12.3"/>
    <n v="4.9961398017736043"/>
    <n v="7.3038601982263964"/>
    <n v="3"/>
    <n v="11.01"/>
    <n v="33.03"/>
    <x v="63"/>
    <x v="63"/>
  </r>
  <r>
    <x v="1"/>
    <m/>
    <s v="Filter Blank"/>
    <x v="4"/>
    <x v="1"/>
    <m/>
    <m/>
    <n v="50"/>
    <m/>
    <m/>
    <m/>
    <m/>
    <n v="0.20039999999999999"/>
    <n v="0"/>
    <x v="21"/>
    <x v="21"/>
  </r>
  <r>
    <x v="1"/>
    <m/>
    <s v="Solution Blank"/>
    <x v="4"/>
    <x v="1"/>
    <m/>
    <m/>
    <n v="50"/>
    <m/>
    <m/>
    <m/>
    <m/>
    <n v="0.1249"/>
    <n v="0"/>
    <x v="21"/>
    <x v="21"/>
  </r>
  <r>
    <x v="1"/>
    <m/>
    <s v="OTB-101"/>
    <x v="0"/>
    <x v="2"/>
    <n v="23.769620169035299"/>
    <m/>
    <n v="50"/>
    <n v="6.1899999999999995"/>
    <n v="5.0012272733374799"/>
    <n v="1.1887727266625197"/>
    <n v="1"/>
    <n v="0.94789999999999996"/>
    <n v="0.94789999999999996"/>
    <x v="64"/>
    <x v="64"/>
  </r>
  <r>
    <x v="1"/>
    <m/>
    <s v="OTB-102"/>
    <x v="0"/>
    <x v="2"/>
    <n v="24.24992481898726"/>
    <m/>
    <n v="50"/>
    <n v="6.21"/>
    <n v="4.9979909517426266"/>
    <n v="1.2120090482573733"/>
    <n v="1"/>
    <n v="0.92090000000000005"/>
    <n v="0.92090000000000005"/>
    <x v="65"/>
    <x v="65"/>
  </r>
  <r>
    <x v="1"/>
    <m/>
    <s v="OTB-103"/>
    <x v="0"/>
    <x v="2"/>
    <n v="27.276480707790615"/>
    <m/>
    <n v="50"/>
    <n v="6.37"/>
    <n v="5.0048524005190318"/>
    <n v="1.3651475994809683"/>
    <n v="1"/>
    <n v="0.76439999999999997"/>
    <n v="0.76439999999999997"/>
    <x v="66"/>
    <x v="66"/>
  </r>
  <r>
    <x v="1"/>
    <m/>
    <s v="OTB-104"/>
    <x v="0"/>
    <x v="2"/>
    <n v="22.036746493791966"/>
    <m/>
    <n v="50"/>
    <n v="6.1099999999999994"/>
    <n v="5.0066887028251088"/>
    <n v="1.1033112971748906"/>
    <n v="1"/>
    <n v="1.24"/>
    <n v="1.24"/>
    <x v="67"/>
    <x v="67"/>
  </r>
  <r>
    <x v="1"/>
    <m/>
    <s v="OTB-105"/>
    <x v="0"/>
    <x v="2"/>
    <n v="22.269585253456228"/>
    <m/>
    <n v="50"/>
    <n v="6.1099999999999994"/>
    <n v="4.9971544332422493"/>
    <n v="1.1128455667577501"/>
    <n v="1"/>
    <n v="1.1759999999999999"/>
    <n v="1.1759999999999999"/>
    <x v="68"/>
    <x v="68"/>
  </r>
  <r>
    <x v="1"/>
    <m/>
    <s v="OTB-201"/>
    <x v="1"/>
    <x v="2"/>
    <n v="24.772630929900949"/>
    <m/>
    <n v="50"/>
    <n v="6.26"/>
    <n v="5.0171259140291413"/>
    <n v="1.2428740859708585"/>
    <n v="1"/>
    <n v="0.94510000000000005"/>
    <n v="0.94510000000000005"/>
    <x v="69"/>
    <x v="69"/>
  </r>
  <r>
    <x v="1"/>
    <m/>
    <s v="OTB-202"/>
    <x v="1"/>
    <x v="2"/>
    <n v="21.276627737958009"/>
    <m/>
    <n v="50"/>
    <n v="6.04"/>
    <n v="4.9803495633557748"/>
    <n v="1.0596504366442252"/>
    <n v="1"/>
    <n v="1.383"/>
    <n v="1.383"/>
    <x v="70"/>
    <x v="70"/>
  </r>
  <r>
    <x v="1"/>
    <m/>
    <s v="OTB-203"/>
    <x v="1"/>
    <x v="2"/>
    <n v="22.114937180083754"/>
    <m/>
    <n v="50"/>
    <n v="6.1"/>
    <n v="4.995293893493379"/>
    <n v="1.1047061065066206"/>
    <n v="1"/>
    <n v="0.93169999999999997"/>
    <n v="0.93169999999999997"/>
    <x v="71"/>
    <x v="71"/>
  </r>
  <r>
    <x v="1"/>
    <m/>
    <s v="OTB-204"/>
    <x v="1"/>
    <x v="2"/>
    <n v="26.291358369398299"/>
    <m/>
    <n v="50"/>
    <n v="6.32"/>
    <n v="5.0043012297913494"/>
    <n v="1.3156987702086509"/>
    <n v="1"/>
    <n v="0.87809999999999999"/>
    <n v="0.87809999999999999"/>
    <x v="72"/>
    <x v="72"/>
  </r>
  <r>
    <x v="1"/>
    <m/>
    <s v="OTB-205"/>
    <x v="1"/>
    <x v="2"/>
    <n v="21.841997961264013"/>
    <m/>
    <n v="50"/>
    <n v="6.09"/>
    <n v="4.9982765400286127"/>
    <n v="1.0917234599713872"/>
    <n v="1"/>
    <n v="1.226"/>
    <n v="1.226"/>
    <x v="73"/>
    <x v="73"/>
  </r>
  <r>
    <x v="1"/>
    <m/>
    <s v="OTB-301"/>
    <x v="2"/>
    <x v="2"/>
    <n v="17.170783012367178"/>
    <m/>
    <n v="50"/>
    <n v="5.87"/>
    <n v="5.0097813201269048"/>
    <n v="0.8602186798730953"/>
    <n v="1"/>
    <n v="0.94769999999999999"/>
    <n v="0.94769999999999999"/>
    <x v="74"/>
    <x v="74"/>
  </r>
  <r>
    <x v="1"/>
    <m/>
    <s v="OTB-302"/>
    <x v="2"/>
    <x v="2"/>
    <n v="19.186927666634762"/>
    <m/>
    <n v="50"/>
    <n v="5.95"/>
    <n v="4.9921582143992502"/>
    <n v="0.95784178560074995"/>
    <n v="1"/>
    <n v="0.94489999999999996"/>
    <n v="0.94489999999999996"/>
    <x v="75"/>
    <x v="75"/>
  </r>
  <r>
    <x v="1"/>
    <m/>
    <s v="OTB-303"/>
    <x v="2"/>
    <x v="2"/>
    <n v="20.183693342776209"/>
    <m/>
    <n v="50"/>
    <n v="5.99"/>
    <n v="4.984037212865398"/>
    <n v="1.0059627871346022"/>
    <n v="1"/>
    <n v="1.0740000000000001"/>
    <n v="1.0740000000000001"/>
    <x v="76"/>
    <x v="76"/>
  </r>
  <r>
    <x v="1"/>
    <m/>
    <s v="OTB-304"/>
    <x v="2"/>
    <x v="2"/>
    <n v="20.66949152542373"/>
    <m/>
    <n v="50"/>
    <n v="6.06"/>
    <n v="5.0219818807500527"/>
    <n v="1.0380181192499469"/>
    <n v="1"/>
    <n v="0.98819999999999997"/>
    <n v="0.98819999999999997"/>
    <x v="77"/>
    <x v="77"/>
  </r>
  <r>
    <x v="1"/>
    <m/>
    <s v="OTB-305"/>
    <x v="2"/>
    <x v="2"/>
    <n v="24.743990280308942"/>
    <m/>
    <n v="50"/>
    <n v="6.24"/>
    <n v="5.0022449866949588"/>
    <n v="1.2377550133050415"/>
    <n v="1"/>
    <n v="0.75480000000000003"/>
    <n v="0.75480000000000003"/>
    <x v="78"/>
    <x v="78"/>
  </r>
  <r>
    <x v="1"/>
    <m/>
    <s v="OTB-401"/>
    <x v="3"/>
    <x v="2"/>
    <n v="10.989530963506226"/>
    <m/>
    <n v="50"/>
    <n v="5.54"/>
    <n v="4.9914617639221959"/>
    <n v="0.54853823607780416"/>
    <n v="1"/>
    <n v="2.0299999999999998"/>
    <n v="2.0299999999999998"/>
    <x v="79"/>
    <x v="79"/>
  </r>
  <r>
    <x v="1"/>
    <m/>
    <s v="OTB-402"/>
    <x v="3"/>
    <x v="2"/>
    <n v="7.2824887292590237"/>
    <m/>
    <n v="50"/>
    <n v="5.37"/>
    <n v="5.0054767218831735"/>
    <n v="0.36452327811682661"/>
    <n v="1"/>
    <n v="2.8519999999999999"/>
    <n v="2.8519999999999999"/>
    <x v="80"/>
    <x v="80"/>
  </r>
  <r>
    <x v="1"/>
    <m/>
    <s v="OTB-403"/>
    <x v="3"/>
    <x v="2"/>
    <n v="8.4432703246696388"/>
    <m/>
    <n v="50"/>
    <n v="5.42"/>
    <n v="4.9980049326924529"/>
    <n v="0.42199506730754699"/>
    <n v="1"/>
    <n v="2.1389999999999998"/>
    <n v="2.1389999999999998"/>
    <x v="81"/>
    <x v="81"/>
  </r>
  <r>
    <x v="1"/>
    <m/>
    <s v="OTB-404"/>
    <x v="3"/>
    <x v="2"/>
    <n v="7.4399569397527641"/>
    <m/>
    <n v="50"/>
    <n v="5.36"/>
    <n v="4.9888329748732438"/>
    <n v="0.37116702512675648"/>
    <n v="1"/>
    <n v="2.7479999999999998"/>
    <n v="2.7479999999999998"/>
    <x v="82"/>
    <x v="82"/>
  </r>
  <r>
    <x v="1"/>
    <m/>
    <s v="OTB-405"/>
    <x v="3"/>
    <x v="2"/>
    <n v="20.839902147322626"/>
    <m/>
    <n v="50"/>
    <n v="6.0299999999999994"/>
    <n v="4.9900735542209329"/>
    <n v="1.0399264457790665"/>
    <n v="1"/>
    <n v="0.56499999999999995"/>
    <n v="0.56499999999999995"/>
    <x v="83"/>
    <x v="83"/>
  </r>
  <r>
    <x v="1"/>
    <m/>
    <s v="REP OTB 404"/>
    <x v="4"/>
    <x v="1"/>
    <n v="7.4399569397527641"/>
    <m/>
    <n v="50"/>
    <n v="5.37"/>
    <n v="4.9981404990800966"/>
    <n v="0.3718595009199035"/>
    <n v="1"/>
    <n v="2.601"/>
    <n v="2.601"/>
    <x v="84"/>
    <x v="84"/>
  </r>
  <r>
    <x v="1"/>
    <m/>
    <s v="Filter Blank"/>
    <x v="4"/>
    <x v="1"/>
    <m/>
    <m/>
    <n v="50"/>
    <m/>
    <m/>
    <m/>
    <m/>
    <n v="0.1895"/>
    <n v="0"/>
    <x v="21"/>
    <x v="21"/>
  </r>
  <r>
    <x v="1"/>
    <m/>
    <s v="Solution Blank"/>
    <x v="4"/>
    <x v="1"/>
    <m/>
    <m/>
    <n v="50"/>
    <m/>
    <m/>
    <m/>
    <m/>
    <n v="5.8599999999999999E-2"/>
    <n v="0"/>
    <x v="21"/>
    <x v="21"/>
  </r>
  <r>
    <x v="2"/>
    <m/>
    <m/>
    <x v="4"/>
    <x v="1"/>
    <m/>
    <m/>
    <m/>
    <m/>
    <m/>
    <m/>
    <m/>
    <m/>
    <m/>
    <x v="21"/>
    <x v="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">
  <r>
    <x v="0"/>
    <s v="OTO-101"/>
    <x v="0"/>
    <x v="0"/>
    <n v="19.584792799999999"/>
    <n v="3"/>
    <n v="4"/>
    <n v="1.6320660666666666"/>
    <n v="7.4999999999999997E-2"/>
    <n v="7.5"/>
    <x v="0"/>
  </r>
  <r>
    <x v="0"/>
    <s v="OTO-102"/>
    <x v="0"/>
    <x v="0"/>
    <n v="17.946588800000001"/>
    <n v="3"/>
    <n v="3"/>
    <n v="1.9940654222222223"/>
    <n v="9.4E-2"/>
    <n v="9.4"/>
    <x v="1"/>
  </r>
  <r>
    <x v="0"/>
    <s v="OTO-103"/>
    <x v="0"/>
    <x v="0"/>
    <n v="20.136036799999999"/>
    <n v="3"/>
    <n v="4"/>
    <n v="1.6780030666666665"/>
    <n v="0.08"/>
    <n v="8"/>
    <x v="2"/>
  </r>
  <r>
    <x v="0"/>
    <s v="OTO-104"/>
    <x v="0"/>
    <x v="0"/>
    <n v="18.218328800000002"/>
    <n v="3"/>
    <n v="3"/>
    <n v="2.0242587555555556"/>
    <n v="9.2999999999999999E-2"/>
    <n v="9.3000000000000007"/>
    <x v="3"/>
  </r>
  <r>
    <x v="0"/>
    <s v="OTO-105"/>
    <x v="0"/>
    <x v="0"/>
    <n v="17.4962768"/>
    <n v="3"/>
    <n v="2"/>
    <n v="2.9160461333333334"/>
    <n v="8.7999999999999995E-2"/>
    <n v="8.7999999999999989"/>
    <x v="4"/>
  </r>
  <r>
    <x v="0"/>
    <s v="OTO-201"/>
    <x v="1"/>
    <x v="0"/>
    <n v="11.184144799999999"/>
    <n v="3"/>
    <n v="2"/>
    <n v="1.8640241333333332"/>
    <n v="8.7999999999999995E-2"/>
    <n v="8.7999999999999989"/>
    <x v="5"/>
  </r>
  <r>
    <x v="0"/>
    <s v="OTO-202"/>
    <x v="1"/>
    <x v="0"/>
    <n v="10.7260688"/>
    <n v="3"/>
    <n v="2"/>
    <n v="1.7876781333333334"/>
    <n v="8.6999999999999994E-2"/>
    <n v="8.6999999999999993"/>
    <x v="6"/>
  </r>
  <r>
    <x v="0"/>
    <s v="OTO-203"/>
    <x v="1"/>
    <x v="0"/>
    <n v="12.2322848"/>
    <n v="3"/>
    <n v="2"/>
    <n v="2.0387141333333334"/>
    <n v="9.9000000000000005E-2"/>
    <n v="9.9"/>
    <x v="7"/>
  </r>
  <r>
    <x v="0"/>
    <s v="OTO-204"/>
    <x v="1"/>
    <x v="0"/>
    <n v="11.937252799999998"/>
    <n v="3"/>
    <n v="2"/>
    <n v="1.989542133333333"/>
    <n v="9.6000000000000002E-2"/>
    <n v="9.6"/>
    <x v="8"/>
  </r>
  <r>
    <x v="0"/>
    <s v="OTO-205"/>
    <x v="1"/>
    <x v="0"/>
    <n v="12.472968799999999"/>
    <n v="3"/>
    <n v="2"/>
    <n v="2.0788281333333329"/>
    <n v="0.10299999999999999"/>
    <n v="10.299999999999999"/>
    <x v="9"/>
  </r>
  <r>
    <x v="0"/>
    <s v="OTO-301"/>
    <x v="2"/>
    <x v="0"/>
    <n v="21.2385248"/>
    <n v="3"/>
    <n v="4"/>
    <n v="1.7698770666666668"/>
    <n v="8.5000000000000006E-2"/>
    <n v="8.5"/>
    <x v="10"/>
  </r>
  <r>
    <x v="0"/>
    <s v="OTO-302"/>
    <x v="2"/>
    <x v="0"/>
    <n v="22.2012608"/>
    <n v="3"/>
    <n v="5"/>
    <n v="1.4800840533333333"/>
    <n v="7.3999999999999996E-2"/>
    <n v="7.3999999999999995"/>
    <x v="11"/>
  </r>
  <r>
    <x v="0"/>
    <s v="OTO-303"/>
    <x v="2"/>
    <x v="0"/>
    <n v="19.8565328"/>
    <n v="3"/>
    <n v="4"/>
    <n v="1.6547110666666667"/>
    <n v="0.08"/>
    <n v="8"/>
    <x v="12"/>
  </r>
  <r>
    <x v="0"/>
    <s v="OTO-304"/>
    <x v="2"/>
    <x v="0"/>
    <n v="20.011812800000001"/>
    <n v="3"/>
    <n v="4"/>
    <n v="1.6676510666666668"/>
    <n v="0.08"/>
    <n v="8"/>
    <x v="13"/>
  </r>
  <r>
    <x v="0"/>
    <s v="OTO-305"/>
    <x v="2"/>
    <x v="0"/>
    <n v="21.207468800000001"/>
    <n v="3"/>
    <n v="4"/>
    <n v="1.7672890666666667"/>
    <n v="8.5999999999999993E-2"/>
    <n v="8.6"/>
    <x v="14"/>
  </r>
  <r>
    <x v="0"/>
    <s v="OTO-401"/>
    <x v="3"/>
    <x v="0"/>
    <n v="20.695044800000002"/>
    <n v="3"/>
    <n v="4"/>
    <n v="1.7245870666666667"/>
    <n v="8.4000000000000005E-2"/>
    <n v="8.4"/>
    <x v="15"/>
  </r>
  <r>
    <x v="0"/>
    <s v="OTO-402"/>
    <x v="3"/>
    <x v="0"/>
    <n v="20.632932800000003"/>
    <n v="3"/>
    <n v="4"/>
    <n v="1.7194110666666669"/>
    <n v="8.4000000000000005E-2"/>
    <n v="8.4"/>
    <x v="16"/>
  </r>
  <r>
    <x v="0"/>
    <s v="OTO-403"/>
    <x v="3"/>
    <x v="0"/>
    <n v="22.007160800000001"/>
    <n v="3"/>
    <n v="5"/>
    <n v="1.4671440533333333"/>
    <n v="7.1999999999999995E-2"/>
    <n v="7.1999999999999993"/>
    <x v="17"/>
  </r>
  <r>
    <x v="0"/>
    <s v="OTO-404"/>
    <x v="3"/>
    <x v="0"/>
    <n v="22.177968800000002"/>
    <n v="3"/>
    <n v="5"/>
    <n v="1.4785312533333335"/>
    <n v="7.3999999999999996E-2"/>
    <n v="7.3999999999999995"/>
    <x v="18"/>
  </r>
  <r>
    <x v="0"/>
    <s v="OTO-405"/>
    <x v="3"/>
    <x v="0"/>
    <n v="18.497832800000001"/>
    <n v="3"/>
    <n v="4"/>
    <n v="1.5414860666666668"/>
    <n v="7.5999999999999998E-2"/>
    <n v="7.6"/>
    <x v="19"/>
  </r>
  <r>
    <x v="0"/>
    <s v="REP OTO 405"/>
    <x v="4"/>
    <x v="1"/>
    <n v="20.229204799999998"/>
    <n v="3"/>
    <n v="4"/>
    <n v="1.6857670666666664"/>
    <n v="7.9000000000000001E-2"/>
    <n v="7.9"/>
    <x v="20"/>
  </r>
  <r>
    <x v="0"/>
    <s v="Filter Blank"/>
    <x v="4"/>
    <x v="1"/>
    <m/>
    <m/>
    <m/>
    <m/>
    <m/>
    <m/>
    <x v="21"/>
  </r>
  <r>
    <x v="0"/>
    <s v="Solution Blank"/>
    <x v="4"/>
    <x v="1"/>
    <m/>
    <m/>
    <m/>
    <m/>
    <m/>
    <m/>
    <x v="21"/>
  </r>
  <r>
    <x v="0"/>
    <s v="OTB-101"/>
    <x v="0"/>
    <x v="2"/>
    <n v="0.45574679999999995"/>
    <n v="1"/>
    <n v="1"/>
    <n v="0.45574679999999995"/>
    <n v="1.0999999999999999E-2"/>
    <n v="1.0999999999999999"/>
    <x v="22"/>
  </r>
  <r>
    <x v="0"/>
    <s v="OTB-102"/>
    <x v="0"/>
    <x v="2"/>
    <n v="0.29992331999999994"/>
    <n v="1"/>
    <n v="1"/>
    <n v="0.29992331999999994"/>
    <n v="1.0999999999999999E-2"/>
    <n v="1.0999999999999999"/>
    <x v="23"/>
  </r>
  <r>
    <x v="0"/>
    <s v="OTB-103"/>
    <x v="0"/>
    <x v="2"/>
    <n v="0.35535827999999997"/>
    <n v="1"/>
    <n v="1"/>
    <n v="0.35535827999999997"/>
    <n v="1.0999999999999999E-2"/>
    <n v="1.0999999999999999"/>
    <x v="24"/>
  </r>
  <r>
    <x v="0"/>
    <s v="OTB-104"/>
    <x v="0"/>
    <x v="2"/>
    <n v="0.14604084000000001"/>
    <n v="1"/>
    <n v="1"/>
    <n v="0.14604084000000001"/>
    <n v="0.01"/>
    <n v="1"/>
    <x v="25"/>
  </r>
  <r>
    <x v="0"/>
    <s v="OTB-105"/>
    <x v="0"/>
    <x v="2"/>
    <n v="0.26653812000000005"/>
    <n v="1"/>
    <n v="1"/>
    <n v="0.26653812000000005"/>
    <n v="1.0999999999999999E-2"/>
    <n v="1.0999999999999999"/>
    <x v="26"/>
  </r>
  <r>
    <x v="0"/>
    <s v="OTB-201"/>
    <x v="1"/>
    <x v="2"/>
    <n v="0.33144516000000007"/>
    <n v="1"/>
    <n v="1"/>
    <n v="0.33144516000000007"/>
    <n v="8.9999999999999993E-3"/>
    <n v="0.89999999999999991"/>
    <x v="27"/>
  </r>
  <r>
    <x v="0"/>
    <s v="OTB-202"/>
    <x v="1"/>
    <x v="2"/>
    <n v="0.29091708000000011"/>
    <n v="1"/>
    <n v="1"/>
    <n v="0.29091708000000011"/>
    <n v="0.01"/>
    <n v="1"/>
    <x v="28"/>
  </r>
  <r>
    <x v="0"/>
    <s v="OTB-203"/>
    <x v="1"/>
    <x v="2"/>
    <n v="0.20799755999999997"/>
    <n v="1"/>
    <n v="1"/>
    <n v="0.20799755999999997"/>
    <n v="0.01"/>
    <n v="1"/>
    <x v="29"/>
  </r>
  <r>
    <x v="0"/>
    <s v="OTB-204"/>
    <x v="1"/>
    <x v="2"/>
    <n v="0.40691124000000006"/>
    <n v="1"/>
    <n v="1"/>
    <n v="0.40691124000000006"/>
    <n v="0.01"/>
    <n v="1"/>
    <x v="30"/>
  </r>
  <r>
    <x v="0"/>
    <s v="OTB-205"/>
    <x v="1"/>
    <x v="2"/>
    <n v="0.33750107999999995"/>
    <n v="1"/>
    <n v="1"/>
    <n v="0.33750107999999995"/>
    <n v="0.01"/>
    <n v="1"/>
    <x v="31"/>
  </r>
  <r>
    <x v="0"/>
    <s v="OTB-301"/>
    <x v="2"/>
    <x v="2"/>
    <n v="0.54969119999999982"/>
    <n v="1"/>
    <n v="1"/>
    <n v="0.54969119999999982"/>
    <n v="1.0999999999999999E-2"/>
    <n v="1.0999999999999999"/>
    <x v="32"/>
  </r>
  <r>
    <x v="0"/>
    <s v="OTB-302"/>
    <x v="2"/>
    <x v="2"/>
    <n v="0.31599479999999996"/>
    <n v="1"/>
    <n v="1"/>
    <n v="0.31599479999999996"/>
    <n v="0.01"/>
    <n v="1"/>
    <x v="33"/>
  </r>
  <r>
    <x v="0"/>
    <s v="OTB-303"/>
    <x v="2"/>
    <x v="2"/>
    <n v="0.75077879999999975"/>
    <n v="1"/>
    <n v="1"/>
    <n v="0.75077879999999975"/>
    <n v="8.9999999999999993E-3"/>
    <n v="0.89999999999999991"/>
    <x v="34"/>
  </r>
  <r>
    <x v="0"/>
    <s v="OTB-304"/>
    <x v="2"/>
    <x v="2"/>
    <n v="0.51242399999999977"/>
    <n v="1"/>
    <n v="1"/>
    <n v="0.51242399999999977"/>
    <n v="1.2E-2"/>
    <n v="1.2"/>
    <x v="35"/>
  </r>
  <r>
    <x v="0"/>
    <s v="OTB-305"/>
    <x v="2"/>
    <x v="2"/>
    <n v="0.34153835999999999"/>
    <n v="1"/>
    <n v="1"/>
    <n v="0.34153835999999999"/>
    <n v="0.01"/>
    <n v="1"/>
    <x v="36"/>
  </r>
  <r>
    <x v="0"/>
    <s v="OTB-401"/>
    <x v="3"/>
    <x v="2"/>
    <n v="0.46972199999999992"/>
    <n v="1"/>
    <n v="1"/>
    <n v="0.46972199999999992"/>
    <n v="8.9999999999999993E-3"/>
    <n v="0.89999999999999991"/>
    <x v="37"/>
  </r>
  <r>
    <x v="0"/>
    <s v="OTB-402"/>
    <x v="3"/>
    <x v="2"/>
    <n v="0.34860360000000007"/>
    <n v="1"/>
    <n v="1"/>
    <n v="0.34860360000000007"/>
    <n v="8.9999999999999993E-3"/>
    <n v="0.89999999999999991"/>
    <x v="38"/>
  </r>
  <r>
    <x v="0"/>
    <s v="OTB-403"/>
    <x v="3"/>
    <x v="2"/>
    <n v="0.42080880000000004"/>
    <n v="1"/>
    <n v="1"/>
    <n v="0.42080880000000004"/>
    <n v="8.9999999999999993E-3"/>
    <n v="0.89999999999999991"/>
    <x v="39"/>
  </r>
  <r>
    <x v="0"/>
    <s v="OTB-404"/>
    <x v="3"/>
    <x v="2"/>
    <n v="0.33664703999999995"/>
    <n v="1"/>
    <n v="1"/>
    <n v="0.33664703999999995"/>
    <n v="8.9999999999999993E-3"/>
    <n v="0.89999999999999991"/>
    <x v="40"/>
  </r>
  <r>
    <x v="0"/>
    <s v="OTB-405"/>
    <x v="3"/>
    <x v="2"/>
    <n v="0.37189559999999994"/>
    <n v="1"/>
    <n v="1"/>
    <n v="0.37189559999999994"/>
    <n v="8.9999999999999993E-3"/>
    <n v="0.89999999999999991"/>
    <x v="41"/>
  </r>
  <r>
    <x v="0"/>
    <s v="REP OTB 405"/>
    <x v="4"/>
    <x v="1"/>
    <n v="0.46583999999999998"/>
    <n v="1"/>
    <n v="1"/>
    <n v="0.46583999999999998"/>
    <n v="1.2E-2"/>
    <n v="1.2"/>
    <x v="42"/>
  </r>
  <r>
    <x v="0"/>
    <s v="Filter Blank"/>
    <x v="4"/>
    <x v="1"/>
    <m/>
    <m/>
    <m/>
    <m/>
    <m/>
    <m/>
    <x v="21"/>
  </r>
  <r>
    <x v="0"/>
    <s v="Solution Blank"/>
    <x v="4"/>
    <x v="1"/>
    <m/>
    <m/>
    <m/>
    <m/>
    <m/>
    <m/>
    <x v="21"/>
  </r>
  <r>
    <x v="1"/>
    <s v="OTO-101"/>
    <x v="0"/>
    <x v="0"/>
    <n v="30.6096"/>
    <n v="3"/>
    <n v="6"/>
    <n v="1.7005333333333335"/>
    <n v="6.3E-2"/>
    <n v="6.3"/>
    <x v="43"/>
  </r>
  <r>
    <x v="1"/>
    <s v="OTO-102"/>
    <x v="0"/>
    <x v="0"/>
    <n v="24.0336"/>
    <n v="3"/>
    <n v="5"/>
    <n v="1.6022399999999999"/>
    <n v="6.4000000000000001E-2"/>
    <n v="6.4"/>
    <x v="44"/>
  </r>
  <r>
    <x v="1"/>
    <s v="OTO-103"/>
    <x v="0"/>
    <x v="0"/>
    <n v="24.543600000000001"/>
    <n v="3"/>
    <n v="5"/>
    <n v="1.6362400000000001"/>
    <n v="6.6000000000000003E-2"/>
    <n v="6.6000000000000005"/>
    <x v="45"/>
  </r>
  <r>
    <x v="1"/>
    <s v="OTO-104"/>
    <x v="0"/>
    <x v="0"/>
    <n v="27.651600000000006"/>
    <n v="3"/>
    <n v="5"/>
    <n v="1.8434400000000004"/>
    <n v="7.0000000000000007E-2"/>
    <n v="7.0000000000000009"/>
    <x v="46"/>
  </r>
  <r>
    <x v="1"/>
    <s v="OTO-105"/>
    <x v="0"/>
    <x v="0"/>
    <n v="26.418600000000001"/>
    <n v="3"/>
    <n v="5"/>
    <n v="1.7612400000000001"/>
    <n v="7.4999999999999997E-2"/>
    <n v="7.5"/>
    <x v="47"/>
  </r>
  <r>
    <x v="1"/>
    <s v="OTO-201"/>
    <x v="1"/>
    <x v="0"/>
    <n v="26.640599999999999"/>
    <n v="3"/>
    <n v="5"/>
    <n v="1.7760399999999998"/>
    <n v="6.3E-2"/>
    <n v="6.3"/>
    <x v="48"/>
  </r>
  <r>
    <x v="1"/>
    <s v="OTO-202"/>
    <x v="1"/>
    <x v="0"/>
    <n v="26.778600000000001"/>
    <n v="3"/>
    <n v="5"/>
    <n v="1.7852400000000002"/>
    <n v="6.7000000000000004E-2"/>
    <n v="6.7"/>
    <x v="49"/>
  </r>
  <r>
    <x v="1"/>
    <s v="OTO-203"/>
    <x v="1"/>
    <x v="0"/>
    <n v="26.259600000000002"/>
    <n v="3"/>
    <n v="5"/>
    <n v="1.7506400000000002"/>
    <n v="6.7000000000000004E-2"/>
    <n v="6.7"/>
    <x v="50"/>
  </r>
  <r>
    <x v="1"/>
    <s v="OTO-204"/>
    <x v="1"/>
    <x v="0"/>
    <n v="26.172600000000003"/>
    <n v="3"/>
    <n v="5"/>
    <n v="1.7448400000000002"/>
    <n v="6.4000000000000001E-2"/>
    <n v="6.4"/>
    <x v="51"/>
  </r>
  <r>
    <x v="1"/>
    <s v="OTO-205"/>
    <x v="1"/>
    <x v="0"/>
    <n v="26.124600000000004"/>
    <n v="3"/>
    <n v="5"/>
    <n v="1.7416400000000003"/>
    <n v="6.0999999999999999E-2"/>
    <n v="6.1"/>
    <x v="52"/>
  </r>
  <r>
    <x v="1"/>
    <s v="OTO-301"/>
    <x v="2"/>
    <x v="0"/>
    <n v="28.176600000000001"/>
    <n v="3"/>
    <n v="5"/>
    <n v="1.8784400000000001"/>
    <n v="6.5000000000000002E-2"/>
    <n v="6.5"/>
    <x v="53"/>
  </r>
  <r>
    <x v="1"/>
    <s v="OTO-302"/>
    <x v="2"/>
    <x v="0"/>
    <n v="25.5336"/>
    <n v="3"/>
    <n v="5"/>
    <n v="1.70224"/>
    <n v="6.6000000000000003E-2"/>
    <n v="6.6000000000000005"/>
    <x v="54"/>
  </r>
  <r>
    <x v="1"/>
    <s v="OTO-303"/>
    <x v="2"/>
    <x v="0"/>
    <n v="33.879599999999996"/>
    <n v="3"/>
    <n v="6"/>
    <n v="1.8821999999999999"/>
    <n v="7.2999999999999995E-2"/>
    <n v="7.3"/>
    <x v="55"/>
  </r>
  <r>
    <x v="1"/>
    <s v="OTO-304"/>
    <x v="2"/>
    <x v="0"/>
    <n v="30.219600000000003"/>
    <n v="3"/>
    <n v="6"/>
    <n v="1.678866666666667"/>
    <n v="6.9000000000000006E-2"/>
    <n v="6.9"/>
    <x v="56"/>
  </r>
  <r>
    <x v="1"/>
    <s v="OTO-305"/>
    <x v="2"/>
    <x v="0"/>
    <n v="30.639599999999998"/>
    <n v="3"/>
    <n v="6"/>
    <n v="1.7021999999999999"/>
    <n v="7.2999999999999995E-2"/>
    <n v="7.3"/>
    <x v="57"/>
  </r>
  <r>
    <x v="1"/>
    <s v="OTO-401"/>
    <x v="3"/>
    <x v="0"/>
    <n v="28.680600000000002"/>
    <n v="3"/>
    <n v="5"/>
    <n v="1.9120400000000002"/>
    <n v="9.6000000000000002E-2"/>
    <n v="9.6"/>
    <x v="58"/>
  </r>
  <r>
    <x v="1"/>
    <s v="OTO-402"/>
    <x v="3"/>
    <x v="0"/>
    <n v="30.429600000000004"/>
    <n v="3"/>
    <n v="6"/>
    <n v="1.6905333333333337"/>
    <n v="8.6999999999999994E-2"/>
    <n v="8.6999999999999993"/>
    <x v="59"/>
  </r>
  <r>
    <x v="1"/>
    <s v="OTO-403"/>
    <x v="3"/>
    <x v="0"/>
    <n v="32.649599999999992"/>
    <n v="3"/>
    <n v="6"/>
    <n v="1.8138666666666663"/>
    <n v="8.8999999999999996E-2"/>
    <n v="8.9"/>
    <x v="60"/>
  </r>
  <r>
    <x v="1"/>
    <s v="OTO-404"/>
    <x v="3"/>
    <x v="0"/>
    <n v="30.3096"/>
    <n v="3"/>
    <n v="6"/>
    <n v="1.6838666666666666"/>
    <n v="8.2000000000000003E-2"/>
    <n v="8.2000000000000011"/>
    <x v="61"/>
  </r>
  <r>
    <x v="1"/>
    <s v="OTO-405"/>
    <x v="3"/>
    <x v="0"/>
    <n v="31.449600000000004"/>
    <n v="3"/>
    <n v="6"/>
    <n v="1.7472000000000003"/>
    <n v="8.5999999999999993E-2"/>
    <n v="8.6"/>
    <x v="62"/>
  </r>
  <r>
    <x v="1"/>
    <s v="REP OTO 403"/>
    <x v="4"/>
    <x v="1"/>
    <n v="32.829599999999999"/>
    <n v="3"/>
    <n v="6"/>
    <n v="1.8238666666666665"/>
    <n v="0.09"/>
    <n v="9"/>
    <x v="63"/>
  </r>
  <r>
    <x v="1"/>
    <s v="Filter Blank"/>
    <x v="4"/>
    <x v="1"/>
    <m/>
    <m/>
    <m/>
    <e v="#DIV/0!"/>
    <n v="0"/>
    <n v="0"/>
    <x v="64"/>
  </r>
  <r>
    <x v="1"/>
    <s v="Solution Blank"/>
    <x v="4"/>
    <x v="1"/>
    <m/>
    <m/>
    <m/>
    <e v="#DIV/0!"/>
    <n v="0"/>
    <n v="0"/>
    <x v="64"/>
  </r>
  <r>
    <x v="1"/>
    <s v="OTB-101"/>
    <x v="0"/>
    <x v="2"/>
    <n v="0.75839999999999996"/>
    <n v="1"/>
    <n v="1"/>
    <n v="0.75839999999999996"/>
    <n v="1.4999999999999999E-2"/>
    <n v="1.5"/>
    <x v="65"/>
  </r>
  <r>
    <x v="1"/>
    <s v="OTB-102"/>
    <x v="0"/>
    <x v="2"/>
    <n v="0.73140000000000005"/>
    <n v="1"/>
    <n v="1"/>
    <n v="0.73140000000000005"/>
    <n v="1.6E-2"/>
    <n v="1.6"/>
    <x v="66"/>
  </r>
  <r>
    <x v="1"/>
    <s v="OTB-103"/>
    <x v="0"/>
    <x v="2"/>
    <n v="0.57489999999999997"/>
    <n v="1"/>
    <n v="1"/>
    <n v="0.57489999999999997"/>
    <n v="1.2999999999999999E-2"/>
    <n v="1.3"/>
    <x v="67"/>
  </r>
  <r>
    <x v="1"/>
    <s v="OTB-104"/>
    <x v="0"/>
    <x v="2"/>
    <n v="1.0505"/>
    <n v="1"/>
    <n v="1"/>
    <n v="1.0505"/>
    <n v="1.9E-2"/>
    <n v="1.9"/>
    <x v="68"/>
  </r>
  <r>
    <x v="1"/>
    <s v="OTB-105"/>
    <x v="0"/>
    <x v="2"/>
    <n v="0.98649999999999993"/>
    <n v="1"/>
    <n v="1"/>
    <n v="0.98649999999999993"/>
    <n v="1.7000000000000001E-2"/>
    <n v="1.7000000000000002"/>
    <x v="69"/>
  </r>
  <r>
    <x v="1"/>
    <s v="OTB-201"/>
    <x v="1"/>
    <x v="2"/>
    <n v="0.75560000000000005"/>
    <n v="1"/>
    <n v="1"/>
    <n v="0.75560000000000005"/>
    <n v="1.6E-2"/>
    <n v="1.6"/>
    <x v="70"/>
  </r>
  <r>
    <x v="1"/>
    <s v="OTB-202"/>
    <x v="1"/>
    <x v="2"/>
    <n v="1.1935"/>
    <n v="1"/>
    <n v="1"/>
    <n v="1.1935"/>
    <n v="0.02"/>
    <n v="2"/>
    <x v="71"/>
  </r>
  <r>
    <x v="1"/>
    <s v="OTB-203"/>
    <x v="1"/>
    <x v="2"/>
    <n v="0.74219999999999997"/>
    <n v="1"/>
    <n v="1"/>
    <n v="0.74219999999999997"/>
    <n v="1.4999999999999999E-2"/>
    <n v="1.5"/>
    <x v="72"/>
  </r>
  <r>
    <x v="1"/>
    <s v="OTB-204"/>
    <x v="1"/>
    <x v="2"/>
    <n v="0.68859999999999999"/>
    <n v="1"/>
    <n v="1"/>
    <n v="0.68859999999999999"/>
    <n v="1.4999999999999999E-2"/>
    <n v="1.5"/>
    <x v="73"/>
  </r>
  <r>
    <x v="1"/>
    <s v="OTB-205"/>
    <x v="1"/>
    <x v="2"/>
    <n v="1.0365"/>
    <n v="1"/>
    <n v="1"/>
    <n v="1.0365"/>
    <n v="1.6E-2"/>
    <n v="1.6"/>
    <x v="74"/>
  </r>
  <r>
    <x v="1"/>
    <s v="OTB-301"/>
    <x v="2"/>
    <x v="2"/>
    <n v="0.75819999999999999"/>
    <n v="1"/>
    <n v="1"/>
    <n v="0.75819999999999999"/>
    <n v="1.2E-2"/>
    <n v="1.2"/>
    <x v="75"/>
  </r>
  <r>
    <x v="1"/>
    <s v="OTB-302"/>
    <x v="2"/>
    <x v="2"/>
    <n v="0.75539999999999996"/>
    <n v="1"/>
    <n v="1"/>
    <n v="0.75539999999999996"/>
    <n v="1.4E-2"/>
    <n v="1.4000000000000001"/>
    <x v="76"/>
  </r>
  <r>
    <x v="1"/>
    <s v="OTB-303"/>
    <x v="2"/>
    <x v="2"/>
    <n v="0.88450000000000006"/>
    <n v="1"/>
    <n v="1"/>
    <n v="0.88450000000000006"/>
    <n v="0.02"/>
    <n v="2"/>
    <x v="77"/>
  </r>
  <r>
    <x v="1"/>
    <s v="OTB-304"/>
    <x v="2"/>
    <x v="2"/>
    <n v="0.79869999999999997"/>
    <n v="1"/>
    <n v="1"/>
    <n v="0.79869999999999997"/>
    <n v="1.7999999999999999E-2"/>
    <n v="1.7999999999999998"/>
    <x v="78"/>
  </r>
  <r>
    <x v="1"/>
    <s v="OTB-305"/>
    <x v="2"/>
    <x v="2"/>
    <n v="0.56530000000000002"/>
    <n v="1"/>
    <n v="1"/>
    <n v="0.56530000000000002"/>
    <n v="1.6E-2"/>
    <n v="1.6"/>
    <x v="79"/>
  </r>
  <r>
    <x v="1"/>
    <s v="OTB-401"/>
    <x v="3"/>
    <x v="2"/>
    <n v="1.8404999999999998"/>
    <n v="1"/>
    <n v="1"/>
    <n v="1.8404999999999998"/>
    <n v="0.02"/>
    <n v="2"/>
    <x v="80"/>
  </r>
  <r>
    <x v="1"/>
    <s v="OTB-402"/>
    <x v="3"/>
    <x v="2"/>
    <n v="2.6624999999999996"/>
    <n v="1"/>
    <n v="1"/>
    <n v="2.6624999999999996"/>
    <n v="1.9E-2"/>
    <n v="1.9"/>
    <x v="81"/>
  </r>
  <r>
    <x v="1"/>
    <s v="OTB-403"/>
    <x v="3"/>
    <x v="2"/>
    <n v="1.9494999999999998"/>
    <n v="1"/>
    <n v="1"/>
    <n v="1.9494999999999998"/>
    <n v="1.6E-2"/>
    <n v="1.6"/>
    <x v="82"/>
  </r>
  <r>
    <x v="1"/>
    <s v="OTB-404"/>
    <x v="3"/>
    <x v="2"/>
    <n v="2.5584999999999996"/>
    <n v="1"/>
    <n v="1"/>
    <n v="2.5584999999999996"/>
    <n v="1.7000000000000001E-2"/>
    <n v="1.7000000000000002"/>
    <x v="83"/>
  </r>
  <r>
    <x v="1"/>
    <s v="OTB-405"/>
    <x v="3"/>
    <x v="2"/>
    <n v="0.37549999999999994"/>
    <n v="1"/>
    <n v="1"/>
    <n v="0.37549999999999994"/>
    <n v="1.4999999999999999E-2"/>
    <n v="1.5"/>
    <x v="84"/>
  </r>
  <r>
    <x v="1"/>
    <s v="REP OTB 404"/>
    <x v="4"/>
    <x v="1"/>
    <n v="2.4115000000000002"/>
    <n v="1"/>
    <n v="1"/>
    <n v="2.4115000000000002"/>
    <n v="1.6E-2"/>
    <n v="1.6"/>
    <x v="85"/>
  </r>
  <r>
    <x v="1"/>
    <s v="Filter Blank"/>
    <x v="4"/>
    <x v="1"/>
    <m/>
    <m/>
    <m/>
    <m/>
    <m/>
    <m/>
    <x v="21"/>
  </r>
  <r>
    <x v="1"/>
    <s v="Solution Blank"/>
    <x v="4"/>
    <x v="1"/>
    <m/>
    <m/>
    <m/>
    <m/>
    <m/>
    <m/>
    <x v="21"/>
  </r>
  <r>
    <x v="2"/>
    <m/>
    <x v="4"/>
    <x v="1"/>
    <m/>
    <m/>
    <m/>
    <m/>
    <m/>
    <m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0" firstDataRow="1" firstDataCol="1"/>
  <pivotFields count="16"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3">
        <item x="0"/>
        <item x="2"/>
        <item h="1"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>
      <items count="85">
        <item x="25"/>
        <item x="29"/>
        <item x="26"/>
        <item x="28"/>
        <item x="23"/>
        <item x="33"/>
        <item x="27"/>
        <item x="40"/>
        <item x="31"/>
        <item x="36"/>
        <item x="38"/>
        <item x="24"/>
        <item x="41"/>
        <item x="83"/>
        <item x="30"/>
        <item x="39"/>
        <item x="22"/>
        <item x="42"/>
        <item x="37"/>
        <item x="35"/>
        <item x="32"/>
        <item x="78"/>
        <item x="66"/>
        <item x="72"/>
        <item x="65"/>
        <item x="71"/>
        <item x="34"/>
        <item x="75"/>
        <item x="69"/>
        <item x="74"/>
        <item x="64"/>
        <item x="77"/>
        <item x="76"/>
        <item x="68"/>
        <item x="73"/>
        <item x="67"/>
        <item x="70"/>
        <item x="79"/>
        <item x="81"/>
        <item x="84"/>
        <item x="82"/>
        <item x="80"/>
        <item x="6"/>
        <item x="5"/>
        <item x="8"/>
        <item x="7"/>
        <item x="9"/>
        <item x="4"/>
        <item x="1"/>
        <item x="3"/>
        <item x="19"/>
        <item x="0"/>
        <item x="12"/>
        <item x="13"/>
        <item x="2"/>
        <item x="20"/>
        <item x="16"/>
        <item x="15"/>
        <item x="14"/>
        <item x="10"/>
        <item x="17"/>
        <item x="18"/>
        <item x="11"/>
        <item x="44"/>
        <item x="45"/>
        <item x="54"/>
        <item x="52"/>
        <item x="51"/>
        <item x="50"/>
        <item x="47"/>
        <item x="48"/>
        <item x="49"/>
        <item x="46"/>
        <item x="53"/>
        <item x="58"/>
        <item x="56"/>
        <item x="61"/>
        <item x="59"/>
        <item x="43"/>
        <item x="57"/>
        <item x="62"/>
        <item x="60"/>
        <item x="63"/>
        <item x="55"/>
        <item x="21"/>
      </items>
    </pivotField>
    <pivotField dataField="1" showAll="0" defaultSubtotal="0">
      <items count="86">
        <item x="25"/>
        <item x="29"/>
        <item x="26"/>
        <item x="28"/>
        <item x="23"/>
        <item x="33"/>
        <item x="27"/>
        <item x="40"/>
        <item x="31"/>
        <item x="36"/>
        <item x="38"/>
        <item x="24"/>
        <item x="83"/>
        <item x="41"/>
        <item x="30"/>
        <item x="39"/>
        <item x="22"/>
        <item x="42"/>
        <item x="37"/>
        <item x="35"/>
        <item x="32"/>
        <item x="78"/>
        <item x="66"/>
        <item x="72"/>
        <item x="65"/>
        <item x="71"/>
        <item x="74"/>
        <item x="75"/>
        <item x="69"/>
        <item x="64"/>
        <item x="34"/>
        <item x="77"/>
        <item x="76"/>
        <item x="68"/>
        <item x="73"/>
        <item x="67"/>
        <item x="70"/>
        <item x="79"/>
        <item x="81"/>
        <item x="84"/>
        <item x="82"/>
        <item x="80"/>
        <item x="6"/>
        <item x="5"/>
        <item x="8"/>
        <item x="7"/>
        <item x="9"/>
        <item x="4"/>
        <item x="1"/>
        <item x="3"/>
        <item x="19"/>
        <item x="0"/>
        <item x="12"/>
        <item x="13"/>
        <item x="20"/>
        <item x="2"/>
        <item x="16"/>
        <item x="15"/>
        <item x="14"/>
        <item x="10"/>
        <item x="17"/>
        <item x="18"/>
        <item x="11"/>
        <item x="44"/>
        <item x="45"/>
        <item x="54"/>
        <item x="52"/>
        <item x="50"/>
        <item x="51"/>
        <item x="47"/>
        <item x="48"/>
        <item x="49"/>
        <item x="46"/>
        <item x="53"/>
        <item x="58"/>
        <item x="61"/>
        <item x="59"/>
        <item x="56"/>
        <item x="57"/>
        <item x="43"/>
        <item x="62"/>
        <item x="60"/>
        <item x="63"/>
        <item x="55"/>
        <item x="21"/>
        <item x="85"/>
      </items>
    </pivotField>
  </pivotFields>
  <rowFields count="3">
    <field x="4"/>
    <field x="0"/>
    <field x="3"/>
  </rowFields>
  <rowItems count="22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</rowItems>
  <colFields count="1">
    <field x="-2"/>
  </colFields>
  <colItems count="2">
    <i>
      <x/>
    </i>
    <i i="1">
      <x v="1"/>
    </i>
  </colItems>
  <dataFields count="2">
    <dataField name="DOC mg/L" fld="14" subtotal="average" baseField="0" baseItem="0"/>
    <dataField name="DOC mg/g" fld="15" subtotal="average" baseField="0" baseItem="0"/>
  </dataFields>
  <formats count="2"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3:O25" firstHeaderRow="1" firstDataRow="1" firstDataCol="1"/>
  <pivotFields count="11"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3">
        <item x="0"/>
        <item x="2"/>
        <item h="1"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>
      <items count="86">
        <item x="85"/>
        <item x="83"/>
        <item x="81"/>
        <item x="82"/>
        <item x="80"/>
        <item x="34"/>
        <item x="74"/>
        <item x="75"/>
        <item x="71"/>
        <item x="69"/>
        <item x="68"/>
        <item x="76"/>
        <item x="37"/>
        <item x="65"/>
        <item x="32"/>
        <item x="72"/>
        <item x="70"/>
        <item x="39"/>
        <item x="73"/>
        <item x="66"/>
        <item x="78"/>
        <item x="77"/>
        <item x="67"/>
        <item x="35"/>
        <item x="22"/>
        <item x="41"/>
        <item x="30"/>
        <item x="42"/>
        <item x="38"/>
        <item x="40"/>
        <item x="27"/>
        <item x="79"/>
        <item x="36"/>
        <item x="31"/>
        <item x="4"/>
        <item x="24"/>
        <item x="33"/>
        <item x="28"/>
        <item x="53"/>
        <item x="52"/>
        <item x="48"/>
        <item x="23"/>
        <item x="51"/>
        <item x="43"/>
        <item x="49"/>
        <item x="46"/>
        <item x="50"/>
        <item x="54"/>
        <item x="55"/>
        <item x="44"/>
        <item x="84"/>
        <item x="45"/>
        <item x="56"/>
        <item x="26"/>
        <item x="47"/>
        <item x="57"/>
        <item x="3"/>
        <item x="0"/>
        <item x="20"/>
        <item x="1"/>
        <item x="5"/>
        <item x="2"/>
        <item x="13"/>
        <item x="10"/>
        <item x="29"/>
        <item x="8"/>
        <item x="12"/>
        <item x="7"/>
        <item x="14"/>
        <item x="6"/>
        <item x="61"/>
        <item x="15"/>
        <item x="16"/>
        <item x="60"/>
        <item x="17"/>
        <item x="62"/>
        <item x="19"/>
        <item x="63"/>
        <item x="9"/>
        <item x="11"/>
        <item x="18"/>
        <item x="58"/>
        <item x="59"/>
        <item x="25"/>
        <item x="64"/>
        <item x="21"/>
      </items>
    </pivotField>
  </pivotFields>
  <rowFields count="3">
    <field x="3"/>
    <field x="0"/>
    <field x="2"/>
  </rowFields>
  <rowItems count="22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</rowItems>
  <colItems count="1">
    <i/>
  </colItems>
  <dataFields count="1">
    <dataField name="SUVA" fld="10" subtotal="average" baseField="2" baseItem="3" numFmtId="2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4.25" x14ac:dyDescent="0.2"/>
  <cols>
    <col min="1" max="16384" width="9.140625" style="1"/>
  </cols>
  <sheetData>
    <row r="1" spans="1:1" x14ac:dyDescent="0.2">
      <c r="A1" s="1" t="s">
        <v>18</v>
      </c>
    </row>
    <row r="2" spans="1:1" x14ac:dyDescent="0.2">
      <c r="A2" s="1" t="s">
        <v>17</v>
      </c>
    </row>
    <row r="4" spans="1:1" x14ac:dyDescent="0.2">
      <c r="A4" s="1" t="s">
        <v>10</v>
      </c>
    </row>
    <row r="5" spans="1:1" x14ac:dyDescent="0.2">
      <c r="A5" s="1" t="s">
        <v>9</v>
      </c>
    </row>
    <row r="6" spans="1:1" x14ac:dyDescent="0.2">
      <c r="A6" s="1" t="s">
        <v>8</v>
      </c>
    </row>
    <row r="8" spans="1:1" x14ac:dyDescent="0.2">
      <c r="A8" s="2" t="s">
        <v>11</v>
      </c>
    </row>
    <row r="9" spans="1:1" x14ac:dyDescent="0.2">
      <c r="A9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9.140625" style="5"/>
    <col min="2" max="2" width="15.42578125" style="5" bestFit="1" customWidth="1"/>
    <col min="3" max="4" width="15.42578125" style="5" customWidth="1"/>
    <col min="5" max="5" width="13.140625" style="5" bestFit="1" customWidth="1"/>
    <col min="6" max="6" width="14.28515625" style="6" bestFit="1" customWidth="1"/>
    <col min="7" max="16384" width="9.140625" style="5"/>
  </cols>
  <sheetData>
    <row r="1" spans="1:6" x14ac:dyDescent="0.25">
      <c r="A1" s="5" t="s">
        <v>110</v>
      </c>
      <c r="B1" s="5" t="s">
        <v>66</v>
      </c>
      <c r="C1" s="5" t="s">
        <v>111</v>
      </c>
      <c r="D1" s="5" t="s">
        <v>112</v>
      </c>
      <c r="E1" s="5" t="s">
        <v>19</v>
      </c>
      <c r="F1" s="6" t="s">
        <v>108</v>
      </c>
    </row>
    <row r="2" spans="1:6" x14ac:dyDescent="0.25">
      <c r="A2" s="5" t="s">
        <v>109</v>
      </c>
      <c r="B2" s="8" t="s">
        <v>67</v>
      </c>
      <c r="C2" s="8" t="s">
        <v>114</v>
      </c>
      <c r="D2" s="8" t="s">
        <v>113</v>
      </c>
      <c r="E2" s="7" t="s">
        <v>20</v>
      </c>
      <c r="F2" s="6">
        <v>6.5359159999999994</v>
      </c>
    </row>
    <row r="3" spans="1:6" x14ac:dyDescent="0.25">
      <c r="A3" s="5" t="s">
        <v>109</v>
      </c>
      <c r="B3" s="8" t="s">
        <v>68</v>
      </c>
      <c r="C3" s="8" t="s">
        <v>114</v>
      </c>
      <c r="D3" s="8" t="s">
        <v>113</v>
      </c>
      <c r="E3" s="7" t="s">
        <v>21</v>
      </c>
      <c r="F3" s="6">
        <v>5.9898479999999994</v>
      </c>
    </row>
    <row r="4" spans="1:6" x14ac:dyDescent="0.25">
      <c r="A4" s="5" t="s">
        <v>109</v>
      </c>
      <c r="B4" s="8" t="s">
        <v>69</v>
      </c>
      <c r="C4" s="8" t="s">
        <v>114</v>
      </c>
      <c r="D4" s="8" t="s">
        <v>113</v>
      </c>
      <c r="E4" s="7" t="s">
        <v>22</v>
      </c>
      <c r="F4" s="6">
        <v>6.7196639999999999</v>
      </c>
    </row>
    <row r="5" spans="1:6" x14ac:dyDescent="0.25">
      <c r="A5" s="5" t="s">
        <v>109</v>
      </c>
      <c r="B5" s="8" t="s">
        <v>70</v>
      </c>
      <c r="C5" s="8" t="s">
        <v>114</v>
      </c>
      <c r="D5" s="8" t="s">
        <v>113</v>
      </c>
      <c r="E5" s="7" t="s">
        <v>23</v>
      </c>
      <c r="F5" s="6">
        <v>6.0804279999999995</v>
      </c>
    </row>
    <row r="6" spans="1:6" x14ac:dyDescent="0.25">
      <c r="A6" s="5" t="s">
        <v>109</v>
      </c>
      <c r="B6" s="8" t="s">
        <v>71</v>
      </c>
      <c r="C6" s="8" t="s">
        <v>114</v>
      </c>
      <c r="D6" s="8" t="s">
        <v>113</v>
      </c>
      <c r="E6" s="7" t="s">
        <v>24</v>
      </c>
      <c r="F6" s="6">
        <v>5.8397439999999996</v>
      </c>
    </row>
    <row r="7" spans="1:6" x14ac:dyDescent="0.25">
      <c r="A7" s="5" t="s">
        <v>109</v>
      </c>
      <c r="B7" s="9" t="s">
        <v>72</v>
      </c>
      <c r="C7" s="9" t="s">
        <v>115</v>
      </c>
      <c r="D7" s="8" t="s">
        <v>113</v>
      </c>
      <c r="E7" s="7" t="s">
        <v>25</v>
      </c>
      <c r="F7" s="6">
        <v>3.7356999999999996</v>
      </c>
    </row>
    <row r="8" spans="1:6" x14ac:dyDescent="0.25">
      <c r="A8" s="5" t="s">
        <v>109</v>
      </c>
      <c r="B8" s="9" t="s">
        <v>73</v>
      </c>
      <c r="C8" s="9" t="s">
        <v>115</v>
      </c>
      <c r="D8" s="8" t="s">
        <v>113</v>
      </c>
      <c r="E8" s="7" t="s">
        <v>26</v>
      </c>
      <c r="F8" s="6">
        <v>3.583008</v>
      </c>
    </row>
    <row r="9" spans="1:6" x14ac:dyDescent="0.25">
      <c r="A9" s="5" t="s">
        <v>109</v>
      </c>
      <c r="B9" s="9" t="s">
        <v>74</v>
      </c>
      <c r="C9" s="9" t="s">
        <v>115</v>
      </c>
      <c r="D9" s="8" t="s">
        <v>113</v>
      </c>
      <c r="E9" s="7" t="s">
        <v>27</v>
      </c>
      <c r="F9" s="6">
        <v>4.0850800000000005</v>
      </c>
    </row>
    <row r="10" spans="1:6" x14ac:dyDescent="0.25">
      <c r="A10" s="5" t="s">
        <v>109</v>
      </c>
      <c r="B10" s="9" t="s">
        <v>75</v>
      </c>
      <c r="C10" s="9" t="s">
        <v>115</v>
      </c>
      <c r="D10" s="8" t="s">
        <v>113</v>
      </c>
      <c r="E10" s="7" t="s">
        <v>28</v>
      </c>
      <c r="F10" s="6">
        <v>3.9867359999999996</v>
      </c>
    </row>
    <row r="11" spans="1:6" x14ac:dyDescent="0.25">
      <c r="A11" s="5" t="s">
        <v>109</v>
      </c>
      <c r="B11" s="9" t="s">
        <v>76</v>
      </c>
      <c r="C11" s="9" t="s">
        <v>115</v>
      </c>
      <c r="D11" s="8" t="s">
        <v>113</v>
      </c>
      <c r="E11" s="7" t="s">
        <v>29</v>
      </c>
      <c r="F11" s="6">
        <v>4.1653079999999996</v>
      </c>
    </row>
    <row r="12" spans="1:6" x14ac:dyDescent="0.25">
      <c r="A12" s="5" t="s">
        <v>109</v>
      </c>
      <c r="B12" s="8" t="s">
        <v>77</v>
      </c>
      <c r="C12" s="8" t="s">
        <v>116</v>
      </c>
      <c r="D12" s="8" t="s">
        <v>113</v>
      </c>
      <c r="E12" s="7" t="s">
        <v>30</v>
      </c>
      <c r="F12" s="6">
        <v>7.087159999999999</v>
      </c>
    </row>
    <row r="13" spans="1:6" x14ac:dyDescent="0.25">
      <c r="A13" s="5" t="s">
        <v>109</v>
      </c>
      <c r="B13" s="8" t="s">
        <v>78</v>
      </c>
      <c r="C13" s="8" t="s">
        <v>116</v>
      </c>
      <c r="D13" s="8" t="s">
        <v>113</v>
      </c>
      <c r="E13" s="7" t="s">
        <v>31</v>
      </c>
      <c r="F13" s="6">
        <v>7.4080719999999998</v>
      </c>
    </row>
    <row r="14" spans="1:6" x14ac:dyDescent="0.25">
      <c r="A14" s="5" t="s">
        <v>109</v>
      </c>
      <c r="B14" s="8" t="s">
        <v>79</v>
      </c>
      <c r="C14" s="8" t="s">
        <v>116</v>
      </c>
      <c r="D14" s="8" t="s">
        <v>113</v>
      </c>
      <c r="E14" s="7" t="s">
        <v>32</v>
      </c>
      <c r="F14" s="6">
        <v>6.6264959999999995</v>
      </c>
    </row>
    <row r="15" spans="1:6" x14ac:dyDescent="0.25">
      <c r="A15" s="5" t="s">
        <v>109</v>
      </c>
      <c r="B15" s="8" t="s">
        <v>80</v>
      </c>
      <c r="C15" s="8" t="s">
        <v>116</v>
      </c>
      <c r="D15" s="8" t="s">
        <v>113</v>
      </c>
      <c r="E15" s="7" t="s">
        <v>33</v>
      </c>
      <c r="F15" s="6">
        <v>6.6782560000000002</v>
      </c>
    </row>
    <row r="16" spans="1:6" x14ac:dyDescent="0.25">
      <c r="A16" s="5" t="s">
        <v>109</v>
      </c>
      <c r="B16" s="8" t="s">
        <v>81</v>
      </c>
      <c r="C16" s="8" t="s">
        <v>116</v>
      </c>
      <c r="D16" s="8" t="s">
        <v>113</v>
      </c>
      <c r="E16" s="7" t="s">
        <v>34</v>
      </c>
      <c r="F16" s="6">
        <v>7.0768079999999998</v>
      </c>
    </row>
    <row r="17" spans="1:6" x14ac:dyDescent="0.25">
      <c r="A17" s="5" t="s">
        <v>109</v>
      </c>
      <c r="B17" s="9" t="s">
        <v>82</v>
      </c>
      <c r="C17" s="9" t="s">
        <v>117</v>
      </c>
      <c r="D17" s="8" t="s">
        <v>113</v>
      </c>
      <c r="E17" s="7" t="s">
        <v>35</v>
      </c>
      <c r="F17" s="6">
        <v>6.9059999999999997</v>
      </c>
    </row>
    <row r="18" spans="1:6" x14ac:dyDescent="0.25">
      <c r="A18" s="5" t="s">
        <v>109</v>
      </c>
      <c r="B18" s="9" t="s">
        <v>83</v>
      </c>
      <c r="C18" s="9" t="s">
        <v>117</v>
      </c>
      <c r="D18" s="8" t="s">
        <v>113</v>
      </c>
      <c r="E18" s="7" t="s">
        <v>36</v>
      </c>
      <c r="F18" s="6">
        <v>6.8852960000000003</v>
      </c>
    </row>
    <row r="19" spans="1:6" x14ac:dyDescent="0.25">
      <c r="A19" s="5" t="s">
        <v>109</v>
      </c>
      <c r="B19" s="9" t="s">
        <v>84</v>
      </c>
      <c r="C19" s="9" t="s">
        <v>117</v>
      </c>
      <c r="D19" s="8" t="s">
        <v>113</v>
      </c>
      <c r="E19" s="7" t="s">
        <v>37</v>
      </c>
      <c r="F19" s="6">
        <v>7.3433719999999996</v>
      </c>
    </row>
    <row r="20" spans="1:6" x14ac:dyDescent="0.25">
      <c r="A20" s="5" t="s">
        <v>109</v>
      </c>
      <c r="B20" s="9" t="s">
        <v>85</v>
      </c>
      <c r="C20" s="9" t="s">
        <v>117</v>
      </c>
      <c r="D20" s="8" t="s">
        <v>113</v>
      </c>
      <c r="E20" s="7" t="s">
        <v>38</v>
      </c>
      <c r="F20" s="6">
        <v>7.4003079999999999</v>
      </c>
    </row>
    <row r="21" spans="1:6" x14ac:dyDescent="0.25">
      <c r="A21" s="5" t="s">
        <v>109</v>
      </c>
      <c r="B21" s="9" t="s">
        <v>86</v>
      </c>
      <c r="C21" s="9" t="s">
        <v>117</v>
      </c>
      <c r="D21" s="8" t="s">
        <v>113</v>
      </c>
      <c r="E21" s="7" t="s">
        <v>39</v>
      </c>
      <c r="F21" s="6">
        <v>6.1735959999999999</v>
      </c>
    </row>
    <row r="22" spans="1:6" x14ac:dyDescent="0.25">
      <c r="A22" s="5" t="s">
        <v>109</v>
      </c>
      <c r="B22" s="8" t="s">
        <v>13</v>
      </c>
      <c r="C22" s="8"/>
      <c r="D22" s="8"/>
      <c r="E22" s="7" t="s">
        <v>40</v>
      </c>
      <c r="F22" s="6">
        <v>6.7507199999999994</v>
      </c>
    </row>
    <row r="23" spans="1:6" x14ac:dyDescent="0.25">
      <c r="A23" s="5" t="s">
        <v>109</v>
      </c>
      <c r="B23" s="8" t="s">
        <v>14</v>
      </c>
      <c r="C23" s="8"/>
      <c r="D23" s="8"/>
      <c r="E23" s="7" t="s">
        <v>41</v>
      </c>
      <c r="F23" s="6">
        <v>2.2955199999999953E-2</v>
      </c>
    </row>
    <row r="24" spans="1:6" x14ac:dyDescent="0.25">
      <c r="A24" s="5" t="s">
        <v>109</v>
      </c>
      <c r="B24" s="10" t="s">
        <v>7</v>
      </c>
      <c r="C24" s="10"/>
      <c r="D24" s="10"/>
      <c r="E24" s="7" t="s">
        <v>42</v>
      </c>
      <c r="F24" s="6">
        <v>-0.11785788</v>
      </c>
    </row>
    <row r="25" spans="1:6" x14ac:dyDescent="0.25">
      <c r="A25" s="5" t="s">
        <v>109</v>
      </c>
      <c r="B25" s="8" t="s">
        <v>87</v>
      </c>
      <c r="C25" s="8" t="s">
        <v>114</v>
      </c>
      <c r="D25" s="8" t="s">
        <v>118</v>
      </c>
      <c r="E25" s="7" t="s">
        <v>43</v>
      </c>
      <c r="F25" s="6">
        <v>0.47870199999999991</v>
      </c>
    </row>
    <row r="26" spans="1:6" x14ac:dyDescent="0.25">
      <c r="A26" s="5" t="s">
        <v>109</v>
      </c>
      <c r="B26" s="8" t="s">
        <v>88</v>
      </c>
      <c r="C26" s="8" t="s">
        <v>114</v>
      </c>
      <c r="D26" s="8" t="s">
        <v>118</v>
      </c>
      <c r="E26" s="7" t="s">
        <v>44</v>
      </c>
      <c r="F26" s="6">
        <v>0.32287851999999989</v>
      </c>
    </row>
    <row r="27" spans="1:6" x14ac:dyDescent="0.25">
      <c r="A27" s="5" t="s">
        <v>109</v>
      </c>
      <c r="B27" s="8" t="s">
        <v>89</v>
      </c>
      <c r="C27" s="8" t="s">
        <v>114</v>
      </c>
      <c r="D27" s="8" t="s">
        <v>118</v>
      </c>
      <c r="E27" s="7" t="s">
        <v>45</v>
      </c>
      <c r="F27" s="6">
        <v>0.37831347999999992</v>
      </c>
    </row>
    <row r="28" spans="1:6" x14ac:dyDescent="0.25">
      <c r="A28" s="5" t="s">
        <v>109</v>
      </c>
      <c r="B28" s="8" t="s">
        <v>90</v>
      </c>
      <c r="C28" s="8" t="s">
        <v>114</v>
      </c>
      <c r="D28" s="8" t="s">
        <v>118</v>
      </c>
      <c r="E28" s="7" t="s">
        <v>46</v>
      </c>
      <c r="F28" s="6">
        <v>0.16899603999999996</v>
      </c>
    </row>
    <row r="29" spans="1:6" x14ac:dyDescent="0.25">
      <c r="A29" s="5" t="s">
        <v>109</v>
      </c>
      <c r="B29" s="8" t="s">
        <v>91</v>
      </c>
      <c r="C29" s="8" t="s">
        <v>114</v>
      </c>
      <c r="D29" s="8" t="s">
        <v>118</v>
      </c>
      <c r="E29" s="7" t="s">
        <v>47</v>
      </c>
      <c r="F29" s="6">
        <v>0.28949332</v>
      </c>
    </row>
    <row r="30" spans="1:6" x14ac:dyDescent="0.25">
      <c r="A30" s="5" t="s">
        <v>109</v>
      </c>
      <c r="B30" s="9" t="s">
        <v>92</v>
      </c>
      <c r="C30" s="9" t="s">
        <v>115</v>
      </c>
      <c r="D30" s="8" t="s">
        <v>118</v>
      </c>
      <c r="E30" s="7" t="s">
        <v>48</v>
      </c>
      <c r="F30" s="6">
        <v>0.35440036000000003</v>
      </c>
    </row>
    <row r="31" spans="1:6" x14ac:dyDescent="0.25">
      <c r="A31" s="5" t="s">
        <v>109</v>
      </c>
      <c r="B31" s="9" t="s">
        <v>93</v>
      </c>
      <c r="C31" s="9" t="s">
        <v>115</v>
      </c>
      <c r="D31" s="8" t="s">
        <v>118</v>
      </c>
      <c r="E31" s="7" t="s">
        <v>49</v>
      </c>
      <c r="F31" s="6">
        <v>0.31387228000000006</v>
      </c>
    </row>
    <row r="32" spans="1:6" x14ac:dyDescent="0.25">
      <c r="A32" s="5" t="s">
        <v>109</v>
      </c>
      <c r="B32" s="9" t="s">
        <v>94</v>
      </c>
      <c r="C32" s="9" t="s">
        <v>115</v>
      </c>
      <c r="D32" s="8" t="s">
        <v>118</v>
      </c>
      <c r="E32" s="7" t="s">
        <v>50</v>
      </c>
      <c r="F32" s="6">
        <v>0.23095275999999992</v>
      </c>
    </row>
    <row r="33" spans="1:6" x14ac:dyDescent="0.25">
      <c r="A33" s="5" t="s">
        <v>109</v>
      </c>
      <c r="B33" s="9" t="s">
        <v>95</v>
      </c>
      <c r="C33" s="9" t="s">
        <v>115</v>
      </c>
      <c r="D33" s="8" t="s">
        <v>118</v>
      </c>
      <c r="E33" s="7" t="s">
        <v>51</v>
      </c>
      <c r="F33" s="6">
        <v>0.42986644000000002</v>
      </c>
    </row>
    <row r="34" spans="1:6" x14ac:dyDescent="0.25">
      <c r="A34" s="5" t="s">
        <v>109</v>
      </c>
      <c r="B34" s="9" t="s">
        <v>96</v>
      </c>
      <c r="C34" s="9" t="s">
        <v>115</v>
      </c>
      <c r="D34" s="8" t="s">
        <v>118</v>
      </c>
      <c r="E34" s="7" t="s">
        <v>52</v>
      </c>
      <c r="F34" s="6">
        <v>0.36045627999999991</v>
      </c>
    </row>
    <row r="35" spans="1:6" x14ac:dyDescent="0.25">
      <c r="A35" s="5" t="s">
        <v>109</v>
      </c>
      <c r="B35" s="8" t="s">
        <v>97</v>
      </c>
      <c r="C35" s="8" t="s">
        <v>116</v>
      </c>
      <c r="D35" s="8" t="s">
        <v>118</v>
      </c>
      <c r="E35" s="7" t="s">
        <v>53</v>
      </c>
      <c r="F35" s="6">
        <v>0.57264639999999978</v>
      </c>
    </row>
    <row r="36" spans="1:6" x14ac:dyDescent="0.25">
      <c r="A36" s="5" t="s">
        <v>109</v>
      </c>
      <c r="B36" s="8" t="s">
        <v>98</v>
      </c>
      <c r="C36" s="8" t="s">
        <v>116</v>
      </c>
      <c r="D36" s="8" t="s">
        <v>118</v>
      </c>
      <c r="E36" s="7" t="s">
        <v>54</v>
      </c>
      <c r="F36" s="6">
        <v>0.33894999999999992</v>
      </c>
    </row>
    <row r="37" spans="1:6" x14ac:dyDescent="0.25">
      <c r="A37" s="5" t="s">
        <v>109</v>
      </c>
      <c r="B37" s="8" t="s">
        <v>99</v>
      </c>
      <c r="C37" s="8" t="s">
        <v>116</v>
      </c>
      <c r="D37" s="8" t="s">
        <v>118</v>
      </c>
      <c r="E37" s="7" t="s">
        <v>55</v>
      </c>
      <c r="F37" s="6">
        <v>0.7737339999999997</v>
      </c>
    </row>
    <row r="38" spans="1:6" x14ac:dyDescent="0.25">
      <c r="A38" s="5" t="s">
        <v>109</v>
      </c>
      <c r="B38" s="8" t="s">
        <v>100</v>
      </c>
      <c r="C38" s="8" t="s">
        <v>116</v>
      </c>
      <c r="D38" s="8" t="s">
        <v>118</v>
      </c>
      <c r="E38" s="7" t="s">
        <v>56</v>
      </c>
      <c r="F38" s="6">
        <v>0.53537919999999972</v>
      </c>
    </row>
    <row r="39" spans="1:6" x14ac:dyDescent="0.25">
      <c r="A39" s="5" t="s">
        <v>109</v>
      </c>
      <c r="B39" s="8" t="s">
        <v>101</v>
      </c>
      <c r="C39" s="8" t="s">
        <v>116</v>
      </c>
      <c r="D39" s="8" t="s">
        <v>118</v>
      </c>
      <c r="E39" s="7" t="s">
        <v>57</v>
      </c>
      <c r="F39" s="6">
        <v>0.36449355999999994</v>
      </c>
    </row>
    <row r="40" spans="1:6" x14ac:dyDescent="0.25">
      <c r="A40" s="5" t="s">
        <v>109</v>
      </c>
      <c r="B40" s="9" t="s">
        <v>102</v>
      </c>
      <c r="C40" s="9" t="s">
        <v>117</v>
      </c>
      <c r="D40" s="8" t="s">
        <v>118</v>
      </c>
      <c r="E40" s="7" t="s">
        <v>58</v>
      </c>
      <c r="F40" s="6">
        <v>0.49267719999999987</v>
      </c>
    </row>
    <row r="41" spans="1:6" x14ac:dyDescent="0.25">
      <c r="A41" s="5" t="s">
        <v>109</v>
      </c>
      <c r="B41" s="9" t="s">
        <v>103</v>
      </c>
      <c r="C41" s="9" t="s">
        <v>117</v>
      </c>
      <c r="D41" s="8" t="s">
        <v>118</v>
      </c>
      <c r="E41" s="7" t="s">
        <v>59</v>
      </c>
      <c r="F41" s="6">
        <v>0.37155880000000002</v>
      </c>
    </row>
    <row r="42" spans="1:6" x14ac:dyDescent="0.25">
      <c r="A42" s="5" t="s">
        <v>109</v>
      </c>
      <c r="B42" s="9" t="s">
        <v>104</v>
      </c>
      <c r="C42" s="9" t="s">
        <v>117</v>
      </c>
      <c r="D42" s="8" t="s">
        <v>118</v>
      </c>
      <c r="E42" s="7" t="s">
        <v>60</v>
      </c>
      <c r="F42" s="6">
        <v>0.44376399999999999</v>
      </c>
    </row>
    <row r="43" spans="1:6" x14ac:dyDescent="0.25">
      <c r="A43" s="5" t="s">
        <v>109</v>
      </c>
      <c r="B43" s="9" t="s">
        <v>105</v>
      </c>
      <c r="C43" s="9" t="s">
        <v>117</v>
      </c>
      <c r="D43" s="8" t="s">
        <v>118</v>
      </c>
      <c r="E43" s="7" t="s">
        <v>61</v>
      </c>
      <c r="F43" s="6">
        <v>0.35960223999999991</v>
      </c>
    </row>
    <row r="44" spans="1:6" x14ac:dyDescent="0.25">
      <c r="A44" s="5" t="s">
        <v>109</v>
      </c>
      <c r="B44" s="9" t="s">
        <v>106</v>
      </c>
      <c r="C44" s="9" t="s">
        <v>117</v>
      </c>
      <c r="D44" s="8" t="s">
        <v>118</v>
      </c>
      <c r="E44" s="7" t="s">
        <v>62</v>
      </c>
      <c r="F44" s="6">
        <v>0.39485079999999989</v>
      </c>
    </row>
    <row r="45" spans="1:6" x14ac:dyDescent="0.25">
      <c r="A45" s="5" t="s">
        <v>109</v>
      </c>
      <c r="B45" s="8" t="s">
        <v>13</v>
      </c>
      <c r="C45" s="8"/>
      <c r="D45" s="8"/>
      <c r="E45" s="7" t="s">
        <v>63</v>
      </c>
      <c r="F45" s="6">
        <v>0.48879519999999993</v>
      </c>
    </row>
    <row r="46" spans="1:6" x14ac:dyDescent="0.25">
      <c r="A46" s="5" t="s">
        <v>109</v>
      </c>
      <c r="B46" s="8" t="s">
        <v>14</v>
      </c>
      <c r="C46" s="8"/>
      <c r="D46" s="8"/>
      <c r="E46" s="7" t="s">
        <v>64</v>
      </c>
    </row>
    <row r="47" spans="1:6" x14ac:dyDescent="0.25">
      <c r="A47" s="5" t="s">
        <v>109</v>
      </c>
      <c r="B47" s="10" t="s">
        <v>7</v>
      </c>
      <c r="C47" s="10"/>
      <c r="D47" s="10"/>
      <c r="E47" s="7" t="s">
        <v>65</v>
      </c>
    </row>
    <row r="48" spans="1:6" x14ac:dyDescent="0.25">
      <c r="A48" s="5" t="s">
        <v>107</v>
      </c>
      <c r="B48" s="8" t="s">
        <v>67</v>
      </c>
      <c r="C48" s="8" t="s">
        <v>114</v>
      </c>
      <c r="D48" s="8" t="s">
        <v>113</v>
      </c>
      <c r="E48" s="11">
        <v>1</v>
      </c>
      <c r="F48" s="12">
        <v>10.27</v>
      </c>
    </row>
    <row r="49" spans="1:6" x14ac:dyDescent="0.25">
      <c r="A49" s="5" t="s">
        <v>107</v>
      </c>
      <c r="B49" s="8" t="s">
        <v>68</v>
      </c>
      <c r="C49" s="8" t="s">
        <v>114</v>
      </c>
      <c r="D49" s="8" t="s">
        <v>113</v>
      </c>
      <c r="E49" s="11">
        <v>2</v>
      </c>
      <c r="F49" s="12">
        <v>8.0779999999999994</v>
      </c>
    </row>
    <row r="50" spans="1:6" x14ac:dyDescent="0.25">
      <c r="A50" s="5" t="s">
        <v>107</v>
      </c>
      <c r="B50" s="8" t="s">
        <v>69</v>
      </c>
      <c r="C50" s="8" t="s">
        <v>114</v>
      </c>
      <c r="D50" s="8" t="s">
        <v>113</v>
      </c>
      <c r="E50" s="11">
        <v>3</v>
      </c>
      <c r="F50" s="12">
        <v>8.2479999999999993</v>
      </c>
    </row>
    <row r="51" spans="1:6" x14ac:dyDescent="0.25">
      <c r="A51" s="5" t="s">
        <v>107</v>
      </c>
      <c r="B51" s="8" t="s">
        <v>70</v>
      </c>
      <c r="C51" s="8" t="s">
        <v>114</v>
      </c>
      <c r="D51" s="8" t="s">
        <v>113</v>
      </c>
      <c r="E51" s="11">
        <v>4</v>
      </c>
      <c r="F51" s="12">
        <v>9.2840000000000007</v>
      </c>
    </row>
    <row r="52" spans="1:6" x14ac:dyDescent="0.25">
      <c r="A52" s="5" t="s">
        <v>107</v>
      </c>
      <c r="B52" s="8" t="s">
        <v>71</v>
      </c>
      <c r="C52" s="8" t="s">
        <v>114</v>
      </c>
      <c r="D52" s="8" t="s">
        <v>113</v>
      </c>
      <c r="E52" s="11">
        <v>5</v>
      </c>
      <c r="F52" s="12">
        <v>8.8729999999999993</v>
      </c>
    </row>
    <row r="53" spans="1:6" x14ac:dyDescent="0.25">
      <c r="A53" s="5" t="s">
        <v>107</v>
      </c>
      <c r="B53" s="9" t="s">
        <v>72</v>
      </c>
      <c r="C53" s="9" t="s">
        <v>115</v>
      </c>
      <c r="D53" s="8" t="s">
        <v>113</v>
      </c>
      <c r="E53" s="11">
        <v>6</v>
      </c>
      <c r="F53" s="12">
        <v>8.9469999999999992</v>
      </c>
    </row>
    <row r="54" spans="1:6" x14ac:dyDescent="0.25">
      <c r="A54" s="5" t="s">
        <v>107</v>
      </c>
      <c r="B54" s="9" t="s">
        <v>73</v>
      </c>
      <c r="C54" s="9" t="s">
        <v>115</v>
      </c>
      <c r="D54" s="8" t="s">
        <v>113</v>
      </c>
      <c r="E54" s="11">
        <v>7</v>
      </c>
      <c r="F54" s="12">
        <v>8.9930000000000003</v>
      </c>
    </row>
    <row r="55" spans="1:6" x14ac:dyDescent="0.25">
      <c r="A55" s="5" t="s">
        <v>107</v>
      </c>
      <c r="B55" s="9" t="s">
        <v>74</v>
      </c>
      <c r="C55" s="9" t="s">
        <v>115</v>
      </c>
      <c r="D55" s="8" t="s">
        <v>113</v>
      </c>
      <c r="E55" s="11">
        <v>8</v>
      </c>
      <c r="F55" s="12">
        <v>8.82</v>
      </c>
    </row>
    <row r="56" spans="1:6" x14ac:dyDescent="0.25">
      <c r="A56" s="5" t="s">
        <v>107</v>
      </c>
      <c r="B56" s="9" t="s">
        <v>75</v>
      </c>
      <c r="C56" s="9" t="s">
        <v>115</v>
      </c>
      <c r="D56" s="8" t="s">
        <v>113</v>
      </c>
      <c r="E56" s="11">
        <v>9</v>
      </c>
      <c r="F56" s="12">
        <v>8.7910000000000004</v>
      </c>
    </row>
    <row r="57" spans="1:6" x14ac:dyDescent="0.25">
      <c r="A57" s="5" t="s">
        <v>107</v>
      </c>
      <c r="B57" s="9" t="s">
        <v>76</v>
      </c>
      <c r="C57" s="9" t="s">
        <v>115</v>
      </c>
      <c r="D57" s="8" t="s">
        <v>113</v>
      </c>
      <c r="E57" s="11">
        <v>10</v>
      </c>
      <c r="F57" s="12">
        <v>8.7750000000000004</v>
      </c>
    </row>
    <row r="58" spans="1:6" x14ac:dyDescent="0.25">
      <c r="A58" s="5" t="s">
        <v>107</v>
      </c>
      <c r="B58" s="8" t="s">
        <v>77</v>
      </c>
      <c r="C58" s="8" t="s">
        <v>116</v>
      </c>
      <c r="D58" s="8" t="s">
        <v>113</v>
      </c>
      <c r="E58" s="11">
        <v>11</v>
      </c>
      <c r="F58" s="12">
        <v>9.4589999999999996</v>
      </c>
    </row>
    <row r="59" spans="1:6" x14ac:dyDescent="0.25">
      <c r="A59" s="5" t="s">
        <v>107</v>
      </c>
      <c r="B59" s="8" t="s">
        <v>78</v>
      </c>
      <c r="C59" s="8" t="s">
        <v>116</v>
      </c>
      <c r="D59" s="8" t="s">
        <v>113</v>
      </c>
      <c r="E59" s="11">
        <v>12</v>
      </c>
      <c r="F59" s="12">
        <v>8.5779999999999994</v>
      </c>
    </row>
    <row r="60" spans="1:6" x14ac:dyDescent="0.25">
      <c r="A60" s="5" t="s">
        <v>107</v>
      </c>
      <c r="B60" s="8" t="s">
        <v>79</v>
      </c>
      <c r="C60" s="8" t="s">
        <v>116</v>
      </c>
      <c r="D60" s="8" t="s">
        <v>113</v>
      </c>
      <c r="E60" s="11">
        <v>13</v>
      </c>
      <c r="F60" s="12">
        <v>11.36</v>
      </c>
    </row>
    <row r="61" spans="1:6" x14ac:dyDescent="0.25">
      <c r="A61" s="5" t="s">
        <v>107</v>
      </c>
      <c r="B61" s="8" t="s">
        <v>80</v>
      </c>
      <c r="C61" s="8" t="s">
        <v>116</v>
      </c>
      <c r="D61" s="8" t="s">
        <v>113</v>
      </c>
      <c r="E61" s="11">
        <v>14</v>
      </c>
      <c r="F61" s="12">
        <v>10.14</v>
      </c>
    </row>
    <row r="62" spans="1:6" x14ac:dyDescent="0.25">
      <c r="A62" s="5" t="s">
        <v>107</v>
      </c>
      <c r="B62" s="8" t="s">
        <v>81</v>
      </c>
      <c r="C62" s="8" t="s">
        <v>116</v>
      </c>
      <c r="D62" s="8" t="s">
        <v>113</v>
      </c>
      <c r="E62" s="11">
        <v>15</v>
      </c>
      <c r="F62" s="12">
        <v>10.28</v>
      </c>
    </row>
    <row r="63" spans="1:6" x14ac:dyDescent="0.25">
      <c r="A63" s="5" t="s">
        <v>107</v>
      </c>
      <c r="B63" s="9" t="s">
        <v>82</v>
      </c>
      <c r="C63" s="9" t="s">
        <v>117</v>
      </c>
      <c r="D63" s="8" t="s">
        <v>113</v>
      </c>
      <c r="E63" s="11">
        <v>16</v>
      </c>
      <c r="F63" s="12">
        <v>9.6270000000000007</v>
      </c>
    </row>
    <row r="64" spans="1:6" x14ac:dyDescent="0.25">
      <c r="A64" s="5" t="s">
        <v>107</v>
      </c>
      <c r="B64" s="9" t="s">
        <v>83</v>
      </c>
      <c r="C64" s="9" t="s">
        <v>117</v>
      </c>
      <c r="D64" s="8" t="s">
        <v>113</v>
      </c>
      <c r="E64" s="11">
        <v>17</v>
      </c>
      <c r="F64" s="13">
        <v>10.210000000000001</v>
      </c>
    </row>
    <row r="65" spans="1:6" x14ac:dyDescent="0.25">
      <c r="A65" s="5" t="s">
        <v>107</v>
      </c>
      <c r="B65" s="9" t="s">
        <v>84</v>
      </c>
      <c r="C65" s="9" t="s">
        <v>117</v>
      </c>
      <c r="D65" s="8" t="s">
        <v>113</v>
      </c>
      <c r="E65" s="11">
        <v>18</v>
      </c>
      <c r="F65" s="13">
        <v>10.95</v>
      </c>
    </row>
    <row r="66" spans="1:6" x14ac:dyDescent="0.25">
      <c r="A66" s="5" t="s">
        <v>107</v>
      </c>
      <c r="B66" s="9" t="s">
        <v>85</v>
      </c>
      <c r="C66" s="9" t="s">
        <v>117</v>
      </c>
      <c r="D66" s="8" t="s">
        <v>113</v>
      </c>
      <c r="E66" s="11">
        <v>19</v>
      </c>
      <c r="F66" s="12">
        <v>10.17</v>
      </c>
    </row>
    <row r="67" spans="1:6" x14ac:dyDescent="0.25">
      <c r="A67" s="5" t="s">
        <v>107</v>
      </c>
      <c r="B67" s="9" t="s">
        <v>86</v>
      </c>
      <c r="C67" s="9" t="s">
        <v>117</v>
      </c>
      <c r="D67" s="8" t="s">
        <v>113</v>
      </c>
      <c r="E67" s="11">
        <v>20</v>
      </c>
      <c r="F67" s="12">
        <v>10.55</v>
      </c>
    </row>
    <row r="68" spans="1:6" x14ac:dyDescent="0.25">
      <c r="A68" s="5" t="s">
        <v>107</v>
      </c>
      <c r="B68" s="8" t="s">
        <v>13</v>
      </c>
      <c r="C68" s="8"/>
      <c r="D68" s="8"/>
      <c r="E68" s="11">
        <v>21</v>
      </c>
      <c r="F68" s="12">
        <v>11.01</v>
      </c>
    </row>
    <row r="69" spans="1:6" x14ac:dyDescent="0.25">
      <c r="A69" s="5" t="s">
        <v>107</v>
      </c>
      <c r="B69" s="8" t="s">
        <v>14</v>
      </c>
      <c r="C69" s="8"/>
      <c r="D69" s="8"/>
      <c r="E69" s="11">
        <v>22</v>
      </c>
      <c r="F69" s="12">
        <v>0.20039999999999999</v>
      </c>
    </row>
    <row r="70" spans="1:6" x14ac:dyDescent="0.25">
      <c r="A70" s="5" t="s">
        <v>107</v>
      </c>
      <c r="B70" s="10" t="s">
        <v>7</v>
      </c>
      <c r="C70" s="10"/>
      <c r="D70" s="10"/>
      <c r="E70" s="11">
        <v>23</v>
      </c>
      <c r="F70" s="12">
        <v>0.1249</v>
      </c>
    </row>
    <row r="71" spans="1:6" x14ac:dyDescent="0.25">
      <c r="A71" s="5" t="s">
        <v>107</v>
      </c>
      <c r="B71" s="8" t="s">
        <v>87</v>
      </c>
      <c r="C71" s="8" t="s">
        <v>114</v>
      </c>
      <c r="D71" s="8" t="s">
        <v>118</v>
      </c>
      <c r="E71" s="11">
        <v>24</v>
      </c>
      <c r="F71" s="12">
        <v>0.94789999999999996</v>
      </c>
    </row>
    <row r="72" spans="1:6" x14ac:dyDescent="0.25">
      <c r="A72" s="5" t="s">
        <v>107</v>
      </c>
      <c r="B72" s="8" t="s">
        <v>88</v>
      </c>
      <c r="C72" s="8" t="s">
        <v>114</v>
      </c>
      <c r="D72" s="8" t="s">
        <v>118</v>
      </c>
      <c r="E72" s="11">
        <v>25</v>
      </c>
      <c r="F72" s="12">
        <v>0.92090000000000005</v>
      </c>
    </row>
    <row r="73" spans="1:6" x14ac:dyDescent="0.25">
      <c r="A73" s="5" t="s">
        <v>107</v>
      </c>
      <c r="B73" s="8" t="s">
        <v>89</v>
      </c>
      <c r="C73" s="8" t="s">
        <v>114</v>
      </c>
      <c r="D73" s="8" t="s">
        <v>118</v>
      </c>
      <c r="E73" s="11">
        <v>26</v>
      </c>
      <c r="F73" s="12">
        <v>0.76439999999999997</v>
      </c>
    </row>
    <row r="74" spans="1:6" x14ac:dyDescent="0.25">
      <c r="A74" s="5" t="s">
        <v>107</v>
      </c>
      <c r="B74" s="8" t="s">
        <v>90</v>
      </c>
      <c r="C74" s="8" t="s">
        <v>114</v>
      </c>
      <c r="D74" s="8" t="s">
        <v>118</v>
      </c>
      <c r="E74" s="11">
        <v>27</v>
      </c>
      <c r="F74" s="12">
        <v>1.24</v>
      </c>
    </row>
    <row r="75" spans="1:6" x14ac:dyDescent="0.25">
      <c r="A75" s="5" t="s">
        <v>107</v>
      </c>
      <c r="B75" s="8" t="s">
        <v>91</v>
      </c>
      <c r="C75" s="8" t="s">
        <v>114</v>
      </c>
      <c r="D75" s="8" t="s">
        <v>118</v>
      </c>
      <c r="E75" s="11">
        <v>28</v>
      </c>
      <c r="F75" s="12">
        <v>1.1759999999999999</v>
      </c>
    </row>
    <row r="76" spans="1:6" x14ac:dyDescent="0.25">
      <c r="A76" s="5" t="s">
        <v>107</v>
      </c>
      <c r="B76" s="9" t="s">
        <v>92</v>
      </c>
      <c r="C76" s="9" t="s">
        <v>115</v>
      </c>
      <c r="D76" s="8" t="s">
        <v>118</v>
      </c>
      <c r="E76" s="11">
        <v>29</v>
      </c>
      <c r="F76" s="12">
        <v>0.94510000000000005</v>
      </c>
    </row>
    <row r="77" spans="1:6" x14ac:dyDescent="0.25">
      <c r="A77" s="5" t="s">
        <v>107</v>
      </c>
      <c r="B77" s="9" t="s">
        <v>93</v>
      </c>
      <c r="C77" s="9" t="s">
        <v>115</v>
      </c>
      <c r="D77" s="8" t="s">
        <v>118</v>
      </c>
      <c r="E77" s="11">
        <v>30</v>
      </c>
      <c r="F77" s="12">
        <v>1.383</v>
      </c>
    </row>
    <row r="78" spans="1:6" x14ac:dyDescent="0.25">
      <c r="A78" s="5" t="s">
        <v>107</v>
      </c>
      <c r="B78" s="9" t="s">
        <v>94</v>
      </c>
      <c r="C78" s="9" t="s">
        <v>115</v>
      </c>
      <c r="D78" s="8" t="s">
        <v>118</v>
      </c>
      <c r="E78" s="11">
        <v>31</v>
      </c>
      <c r="F78" s="12">
        <v>0.93169999999999997</v>
      </c>
    </row>
    <row r="79" spans="1:6" x14ac:dyDescent="0.25">
      <c r="A79" s="5" t="s">
        <v>107</v>
      </c>
      <c r="B79" s="9" t="s">
        <v>95</v>
      </c>
      <c r="C79" s="9" t="s">
        <v>115</v>
      </c>
      <c r="D79" s="8" t="s">
        <v>118</v>
      </c>
      <c r="E79" s="11">
        <v>32</v>
      </c>
      <c r="F79" s="12">
        <v>0.87809999999999999</v>
      </c>
    </row>
    <row r="80" spans="1:6" x14ac:dyDescent="0.25">
      <c r="A80" s="5" t="s">
        <v>107</v>
      </c>
      <c r="B80" s="9" t="s">
        <v>96</v>
      </c>
      <c r="C80" s="9" t="s">
        <v>115</v>
      </c>
      <c r="D80" s="8" t="s">
        <v>118</v>
      </c>
      <c r="E80" s="11">
        <v>33</v>
      </c>
      <c r="F80" s="12">
        <v>1.226</v>
      </c>
    </row>
    <row r="81" spans="1:6" x14ac:dyDescent="0.25">
      <c r="A81" s="5" t="s">
        <v>107</v>
      </c>
      <c r="B81" s="8" t="s">
        <v>97</v>
      </c>
      <c r="C81" s="8" t="s">
        <v>116</v>
      </c>
      <c r="D81" s="8" t="s">
        <v>118</v>
      </c>
      <c r="E81" s="11">
        <v>34</v>
      </c>
      <c r="F81" s="12">
        <v>0.94769999999999999</v>
      </c>
    </row>
    <row r="82" spans="1:6" x14ac:dyDescent="0.25">
      <c r="A82" s="5" t="s">
        <v>107</v>
      </c>
      <c r="B82" s="8" t="s">
        <v>98</v>
      </c>
      <c r="C82" s="8" t="s">
        <v>116</v>
      </c>
      <c r="D82" s="8" t="s">
        <v>118</v>
      </c>
      <c r="E82" s="11">
        <v>35</v>
      </c>
      <c r="F82" s="12">
        <v>0.94489999999999996</v>
      </c>
    </row>
    <row r="83" spans="1:6" x14ac:dyDescent="0.25">
      <c r="A83" s="5" t="s">
        <v>107</v>
      </c>
      <c r="B83" s="8" t="s">
        <v>99</v>
      </c>
      <c r="C83" s="8" t="s">
        <v>116</v>
      </c>
      <c r="D83" s="8" t="s">
        <v>118</v>
      </c>
      <c r="E83" s="11">
        <v>36</v>
      </c>
      <c r="F83" s="12">
        <v>1.0740000000000001</v>
      </c>
    </row>
    <row r="84" spans="1:6" x14ac:dyDescent="0.25">
      <c r="A84" s="5" t="s">
        <v>107</v>
      </c>
      <c r="B84" s="8" t="s">
        <v>100</v>
      </c>
      <c r="C84" s="8" t="s">
        <v>116</v>
      </c>
      <c r="D84" s="8" t="s">
        <v>118</v>
      </c>
      <c r="E84" s="11">
        <v>37</v>
      </c>
      <c r="F84" s="12">
        <v>0.98819999999999997</v>
      </c>
    </row>
    <row r="85" spans="1:6" x14ac:dyDescent="0.25">
      <c r="A85" s="5" t="s">
        <v>107</v>
      </c>
      <c r="B85" s="8" t="s">
        <v>101</v>
      </c>
      <c r="C85" s="8" t="s">
        <v>116</v>
      </c>
      <c r="D85" s="8" t="s">
        <v>118</v>
      </c>
      <c r="E85" s="11">
        <v>38</v>
      </c>
      <c r="F85" s="12">
        <v>0.75480000000000003</v>
      </c>
    </row>
    <row r="86" spans="1:6" x14ac:dyDescent="0.25">
      <c r="A86" s="5" t="s">
        <v>107</v>
      </c>
      <c r="B86" s="9" t="s">
        <v>102</v>
      </c>
      <c r="C86" s="9" t="s">
        <v>117</v>
      </c>
      <c r="D86" s="8" t="s">
        <v>118</v>
      </c>
      <c r="E86" s="11">
        <v>39</v>
      </c>
      <c r="F86" s="12">
        <v>2.0299999999999998</v>
      </c>
    </row>
    <row r="87" spans="1:6" x14ac:dyDescent="0.25">
      <c r="A87" s="5" t="s">
        <v>107</v>
      </c>
      <c r="B87" s="9" t="s">
        <v>103</v>
      </c>
      <c r="C87" s="9" t="s">
        <v>117</v>
      </c>
      <c r="D87" s="8" t="s">
        <v>118</v>
      </c>
      <c r="E87" s="11">
        <v>40</v>
      </c>
      <c r="F87" s="12">
        <v>2.8519999999999999</v>
      </c>
    </row>
    <row r="88" spans="1:6" x14ac:dyDescent="0.25">
      <c r="A88" s="5" t="s">
        <v>107</v>
      </c>
      <c r="B88" s="9" t="s">
        <v>104</v>
      </c>
      <c r="C88" s="9" t="s">
        <v>117</v>
      </c>
      <c r="D88" s="8" t="s">
        <v>118</v>
      </c>
      <c r="E88" s="11">
        <v>41</v>
      </c>
      <c r="F88" s="12">
        <v>2.1389999999999998</v>
      </c>
    </row>
    <row r="89" spans="1:6" x14ac:dyDescent="0.25">
      <c r="A89" s="5" t="s">
        <v>107</v>
      </c>
      <c r="B89" s="9" t="s">
        <v>105</v>
      </c>
      <c r="C89" s="9" t="s">
        <v>117</v>
      </c>
      <c r="D89" s="8" t="s">
        <v>118</v>
      </c>
      <c r="E89" s="11">
        <v>42</v>
      </c>
      <c r="F89" s="12">
        <v>2.7479999999999998</v>
      </c>
    </row>
    <row r="90" spans="1:6" x14ac:dyDescent="0.25">
      <c r="A90" s="5" t="s">
        <v>107</v>
      </c>
      <c r="B90" s="9" t="s">
        <v>106</v>
      </c>
      <c r="C90" s="9" t="s">
        <v>117</v>
      </c>
      <c r="D90" s="8" t="s">
        <v>118</v>
      </c>
      <c r="E90" s="11">
        <v>43</v>
      </c>
      <c r="F90" s="12">
        <v>0.56499999999999995</v>
      </c>
    </row>
    <row r="91" spans="1:6" x14ac:dyDescent="0.25">
      <c r="A91" s="5" t="s">
        <v>107</v>
      </c>
      <c r="B91" s="8" t="s">
        <v>13</v>
      </c>
      <c r="C91" s="8"/>
      <c r="D91" s="8"/>
      <c r="E91" s="11">
        <v>44</v>
      </c>
      <c r="F91" s="12">
        <v>2.601</v>
      </c>
    </row>
    <row r="92" spans="1:6" x14ac:dyDescent="0.25">
      <c r="A92" s="5" t="s">
        <v>107</v>
      </c>
      <c r="B92" s="8" t="s">
        <v>14</v>
      </c>
      <c r="C92" s="8"/>
      <c r="D92" s="8"/>
      <c r="E92" s="11">
        <v>45</v>
      </c>
      <c r="F92" s="12">
        <v>0.1895</v>
      </c>
    </row>
    <row r="93" spans="1:6" x14ac:dyDescent="0.25">
      <c r="A93" s="5" t="s">
        <v>107</v>
      </c>
      <c r="B93" s="10" t="s">
        <v>7</v>
      </c>
      <c r="C93" s="10"/>
      <c r="D93" s="10"/>
      <c r="E93" s="11">
        <v>46</v>
      </c>
      <c r="F93" s="12">
        <v>5.8599999999999999E-2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zoomScaleNormal="100"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1" max="1" width="11.5703125" style="5" bestFit="1" customWidth="1"/>
    <col min="2" max="2" width="9.140625" style="5"/>
    <col min="3" max="3" width="15.42578125" style="5" bestFit="1" customWidth="1"/>
    <col min="4" max="4" width="15" style="5" bestFit="1" customWidth="1"/>
    <col min="5" max="5" width="7.85546875" style="5" bestFit="1" customWidth="1"/>
    <col min="6" max="6" width="11.42578125" style="17" bestFit="1" customWidth="1"/>
    <col min="7" max="7" width="9.28515625" style="17" customWidth="1"/>
    <col min="8" max="8" width="11.5703125" style="17" bestFit="1" customWidth="1"/>
    <col min="9" max="9" width="9.140625" style="19"/>
    <col min="10" max="10" width="9" style="17" bestFit="1" customWidth="1"/>
    <col min="11" max="11" width="13.28515625" style="17" customWidth="1"/>
    <col min="12" max="12" width="16.42578125" style="17" bestFit="1" customWidth="1"/>
    <col min="13" max="13" width="14.28515625" style="6" bestFit="1" customWidth="1"/>
    <col min="14" max="14" width="21" style="17" bestFit="1" customWidth="1"/>
    <col min="15" max="15" width="22.85546875" style="17" bestFit="1" customWidth="1"/>
    <col min="16" max="16" width="11.85546875" style="17" bestFit="1" customWidth="1"/>
    <col min="17" max="16384" width="9.140625" style="5"/>
  </cols>
  <sheetData>
    <row r="1" spans="1:16" ht="30" x14ac:dyDescent="0.25">
      <c r="A1" s="5" t="s">
        <v>110</v>
      </c>
      <c r="B1" s="5" t="s">
        <v>119</v>
      </c>
      <c r="C1" s="5" t="s">
        <v>66</v>
      </c>
      <c r="D1" s="5" t="s">
        <v>111</v>
      </c>
      <c r="E1" s="5" t="s">
        <v>112</v>
      </c>
      <c r="F1" s="15" t="s">
        <v>3</v>
      </c>
      <c r="G1" s="16" t="s">
        <v>15</v>
      </c>
      <c r="H1" s="15" t="s">
        <v>4</v>
      </c>
      <c r="I1" s="14" t="s">
        <v>125</v>
      </c>
      <c r="J1" s="15" t="s">
        <v>0</v>
      </c>
      <c r="K1" s="15" t="s">
        <v>16</v>
      </c>
      <c r="L1" s="15" t="s">
        <v>1</v>
      </c>
      <c r="M1" s="6" t="s">
        <v>108</v>
      </c>
      <c r="N1" s="15" t="s">
        <v>2</v>
      </c>
      <c r="O1" s="15" t="s">
        <v>5</v>
      </c>
      <c r="P1" s="15" t="s">
        <v>6</v>
      </c>
    </row>
    <row r="2" spans="1:16" x14ac:dyDescent="0.25">
      <c r="A2" s="5" t="s">
        <v>109</v>
      </c>
      <c r="C2" s="8" t="s">
        <v>67</v>
      </c>
      <c r="D2" s="8" t="s">
        <v>114</v>
      </c>
      <c r="E2" s="8" t="s">
        <v>113</v>
      </c>
      <c r="F2" s="17">
        <v>182.55383441882302</v>
      </c>
      <c r="G2" s="18"/>
      <c r="H2" s="17">
        <v>50</v>
      </c>
      <c r="I2" s="19">
        <v>14.129999999999999</v>
      </c>
      <c r="J2" s="17">
        <f t="shared" ref="J2:J65" si="0">I2/((F2/100)+1)</f>
        <v>5.0008169342538196</v>
      </c>
      <c r="K2" s="17">
        <f>I2-J2</f>
        <v>9.1291830657461794</v>
      </c>
      <c r="L2" s="17">
        <v>3</v>
      </c>
      <c r="M2" s="6">
        <v>6.5359159999999994</v>
      </c>
      <c r="N2" s="17">
        <f t="shared" ref="N2:N65" si="1">M2*L2</f>
        <v>19.607747999999997</v>
      </c>
      <c r="O2" s="17">
        <f>N2-M$23</f>
        <v>19.584792799999999</v>
      </c>
      <c r="P2" s="17">
        <f>(O2*(H2+K2))/(1000*J2)</f>
        <v>0.23156872447055488</v>
      </c>
    </row>
    <row r="3" spans="1:16" x14ac:dyDescent="0.25">
      <c r="A3" s="5" t="s">
        <v>109</v>
      </c>
      <c r="C3" s="8" t="s">
        <v>68</v>
      </c>
      <c r="D3" s="8" t="s">
        <v>114</v>
      </c>
      <c r="E3" s="8" t="s">
        <v>113</v>
      </c>
      <c r="F3" s="17">
        <v>182.55383441882302</v>
      </c>
      <c r="H3" s="17">
        <v>50</v>
      </c>
      <c r="I3" s="19">
        <v>14.12</v>
      </c>
      <c r="J3" s="17">
        <f t="shared" si="0"/>
        <v>4.9972777856803914</v>
      </c>
      <c r="K3" s="17">
        <f t="shared" ref="K3:K66" si="2">I3-J3</f>
        <v>9.1227222143196087</v>
      </c>
      <c r="L3" s="17">
        <v>3</v>
      </c>
      <c r="M3" s="6">
        <v>5.9898479999999994</v>
      </c>
      <c r="N3" s="17">
        <f t="shared" si="1"/>
        <v>17.969543999999999</v>
      </c>
      <c r="O3" s="17">
        <f t="shared" ref="O3:O22" si="3">N3-M$23</f>
        <v>17.946588800000001</v>
      </c>
      <c r="P3" s="17">
        <f t="shared" ref="P3:P66" si="4">(O3*(H3+K3))/(1000*J3)</f>
        <v>0.21232583614972184</v>
      </c>
    </row>
    <row r="4" spans="1:16" x14ac:dyDescent="0.25">
      <c r="A4" s="5" t="s">
        <v>109</v>
      </c>
      <c r="C4" s="8" t="s">
        <v>69</v>
      </c>
      <c r="D4" s="8" t="s">
        <v>114</v>
      </c>
      <c r="E4" s="8" t="s">
        <v>113</v>
      </c>
      <c r="F4" s="17">
        <v>182.55383441882302</v>
      </c>
      <c r="H4" s="17">
        <v>50</v>
      </c>
      <c r="I4" s="19">
        <v>14.11</v>
      </c>
      <c r="J4" s="17">
        <f t="shared" si="0"/>
        <v>4.9937386371069632</v>
      </c>
      <c r="K4" s="17">
        <f t="shared" si="2"/>
        <v>9.1162613628930362</v>
      </c>
      <c r="L4" s="17">
        <v>3</v>
      </c>
      <c r="M4" s="6">
        <v>6.7196639999999999</v>
      </c>
      <c r="N4" s="17">
        <f t="shared" si="1"/>
        <v>20.158991999999998</v>
      </c>
      <c r="O4" s="17">
        <f t="shared" si="3"/>
        <v>20.136036799999999</v>
      </c>
      <c r="P4" s="17">
        <f t="shared" si="4"/>
        <v>0.23837194951220975</v>
      </c>
    </row>
    <row r="5" spans="1:16" x14ac:dyDescent="0.25">
      <c r="A5" s="5" t="s">
        <v>109</v>
      </c>
      <c r="C5" s="8" t="s">
        <v>70</v>
      </c>
      <c r="D5" s="8" t="s">
        <v>114</v>
      </c>
      <c r="E5" s="8" t="s">
        <v>113</v>
      </c>
      <c r="F5" s="17">
        <v>182.55383441882302</v>
      </c>
      <c r="H5" s="17">
        <v>50</v>
      </c>
      <c r="I5" s="19">
        <v>14.12</v>
      </c>
      <c r="J5" s="17">
        <f t="shared" si="0"/>
        <v>4.9972777856803914</v>
      </c>
      <c r="K5" s="17">
        <f t="shared" si="2"/>
        <v>9.1227222143196087</v>
      </c>
      <c r="L5" s="17">
        <v>3</v>
      </c>
      <c r="M5" s="6">
        <v>6.0804279999999995</v>
      </c>
      <c r="N5" s="17">
        <f t="shared" si="1"/>
        <v>18.241284</v>
      </c>
      <c r="O5" s="17">
        <f t="shared" si="3"/>
        <v>18.218328800000002</v>
      </c>
      <c r="P5" s="17">
        <f t="shared" si="4"/>
        <v>0.21554078821433514</v>
      </c>
    </row>
    <row r="6" spans="1:16" x14ac:dyDescent="0.25">
      <c r="A6" s="5" t="s">
        <v>109</v>
      </c>
      <c r="C6" s="8" t="s">
        <v>71</v>
      </c>
      <c r="D6" s="8" t="s">
        <v>114</v>
      </c>
      <c r="E6" s="8" t="s">
        <v>113</v>
      </c>
      <c r="F6" s="17">
        <v>182.55383441882302</v>
      </c>
      <c r="H6" s="17">
        <v>50</v>
      </c>
      <c r="I6" s="19">
        <v>14.120000000000001</v>
      </c>
      <c r="J6" s="17">
        <f t="shared" si="0"/>
        <v>4.9972777856803923</v>
      </c>
      <c r="K6" s="17">
        <f t="shared" si="2"/>
        <v>9.1227222143196087</v>
      </c>
      <c r="L6" s="17">
        <v>3</v>
      </c>
      <c r="M6" s="6">
        <v>5.8397439999999996</v>
      </c>
      <c r="N6" s="17">
        <f t="shared" si="1"/>
        <v>17.519231999999999</v>
      </c>
      <c r="O6" s="17">
        <f t="shared" si="3"/>
        <v>17.4962768</v>
      </c>
      <c r="P6" s="17">
        <f t="shared" si="4"/>
        <v>0.20699820129979124</v>
      </c>
    </row>
    <row r="7" spans="1:16" x14ac:dyDescent="0.25">
      <c r="A7" s="5" t="s">
        <v>109</v>
      </c>
      <c r="C7" s="9" t="s">
        <v>72</v>
      </c>
      <c r="D7" s="9" t="s">
        <v>115</v>
      </c>
      <c r="E7" s="8" t="s">
        <v>113</v>
      </c>
      <c r="F7" s="17">
        <v>181.56445185549146</v>
      </c>
      <c r="H7" s="17">
        <v>50</v>
      </c>
      <c r="I7" s="19">
        <v>14.07</v>
      </c>
      <c r="J7" s="17">
        <f t="shared" si="0"/>
        <v>4.9970796765286298</v>
      </c>
      <c r="K7" s="17">
        <f t="shared" si="2"/>
        <v>9.0729203234713705</v>
      </c>
      <c r="L7" s="17">
        <v>3</v>
      </c>
      <c r="M7" s="6">
        <v>3.7356999999999996</v>
      </c>
      <c r="N7" s="17">
        <f t="shared" si="1"/>
        <v>11.207099999999999</v>
      </c>
      <c r="O7" s="17">
        <f t="shared" si="3"/>
        <v>11.184144799999999</v>
      </c>
      <c r="P7" s="17">
        <f t="shared" si="4"/>
        <v>0.13221324001692278</v>
      </c>
    </row>
    <row r="8" spans="1:16" x14ac:dyDescent="0.25">
      <c r="A8" s="5" t="s">
        <v>109</v>
      </c>
      <c r="C8" s="9" t="s">
        <v>73</v>
      </c>
      <c r="D8" s="9" t="s">
        <v>115</v>
      </c>
      <c r="E8" s="8" t="s">
        <v>113</v>
      </c>
      <c r="F8" s="17">
        <v>181.56445185549146</v>
      </c>
      <c r="H8" s="17">
        <v>50</v>
      </c>
      <c r="I8" s="19">
        <v>14.1</v>
      </c>
      <c r="J8" s="17">
        <f t="shared" si="0"/>
        <v>5.0077344306363658</v>
      </c>
      <c r="K8" s="17">
        <f t="shared" si="2"/>
        <v>9.0922655693636329</v>
      </c>
      <c r="L8" s="17">
        <v>3</v>
      </c>
      <c r="M8" s="6">
        <v>3.583008</v>
      </c>
      <c r="N8" s="17">
        <f t="shared" si="1"/>
        <v>10.749024</v>
      </c>
      <c r="O8" s="17">
        <f t="shared" si="3"/>
        <v>10.7260688</v>
      </c>
      <c r="P8" s="17">
        <f t="shared" si="4"/>
        <v>0.12656975221513911</v>
      </c>
    </row>
    <row r="9" spans="1:16" x14ac:dyDescent="0.25">
      <c r="A9" s="5" t="s">
        <v>109</v>
      </c>
      <c r="C9" s="9" t="s">
        <v>74</v>
      </c>
      <c r="D9" s="9" t="s">
        <v>115</v>
      </c>
      <c r="E9" s="8" t="s">
        <v>113</v>
      </c>
      <c r="F9" s="17">
        <v>181.56445185549146</v>
      </c>
      <c r="H9" s="17">
        <v>50</v>
      </c>
      <c r="I9" s="19">
        <v>14.11</v>
      </c>
      <c r="J9" s="17">
        <f t="shared" si="0"/>
        <v>5.0112860153389454</v>
      </c>
      <c r="K9" s="17">
        <f t="shared" si="2"/>
        <v>9.0987139846610532</v>
      </c>
      <c r="L9" s="17">
        <v>3</v>
      </c>
      <c r="M9" s="6">
        <v>4.0850800000000005</v>
      </c>
      <c r="N9" s="17">
        <f t="shared" si="1"/>
        <v>12.255240000000001</v>
      </c>
      <c r="O9" s="17">
        <f t="shared" si="3"/>
        <v>12.2322848</v>
      </c>
      <c r="P9" s="17">
        <f t="shared" si="4"/>
        <v>0.14425684316587978</v>
      </c>
    </row>
    <row r="10" spans="1:16" x14ac:dyDescent="0.25">
      <c r="A10" s="5" t="s">
        <v>109</v>
      </c>
      <c r="C10" s="9" t="s">
        <v>75</v>
      </c>
      <c r="D10" s="9" t="s">
        <v>115</v>
      </c>
      <c r="E10" s="8" t="s">
        <v>113</v>
      </c>
      <c r="F10" s="17">
        <v>181.56445185549146</v>
      </c>
      <c r="H10" s="17">
        <v>50</v>
      </c>
      <c r="I10" s="19">
        <v>14.09</v>
      </c>
      <c r="J10" s="17">
        <f t="shared" si="0"/>
        <v>5.0041828459337871</v>
      </c>
      <c r="K10" s="17">
        <f t="shared" si="2"/>
        <v>9.0858171540662127</v>
      </c>
      <c r="L10" s="17">
        <v>3</v>
      </c>
      <c r="M10" s="6">
        <v>3.9867359999999996</v>
      </c>
      <c r="N10" s="17">
        <f t="shared" si="1"/>
        <v>11.960207999999998</v>
      </c>
      <c r="O10" s="17">
        <f t="shared" si="3"/>
        <v>11.937252799999998</v>
      </c>
      <c r="P10" s="17">
        <f t="shared" si="4"/>
        <v>0.14094655570704884</v>
      </c>
    </row>
    <row r="11" spans="1:16" x14ac:dyDescent="0.25">
      <c r="A11" s="5" t="s">
        <v>109</v>
      </c>
      <c r="C11" s="9" t="s">
        <v>76</v>
      </c>
      <c r="D11" s="9" t="s">
        <v>115</v>
      </c>
      <c r="E11" s="8" t="s">
        <v>113</v>
      </c>
      <c r="F11" s="17">
        <v>181.56445185549146</v>
      </c>
      <c r="H11" s="17">
        <v>50</v>
      </c>
      <c r="I11" s="19">
        <v>14.08</v>
      </c>
      <c r="J11" s="17">
        <f t="shared" si="0"/>
        <v>5.0006312612312085</v>
      </c>
      <c r="K11" s="17">
        <f t="shared" si="2"/>
        <v>9.0793687387687925</v>
      </c>
      <c r="L11" s="17">
        <v>3</v>
      </c>
      <c r="M11" s="6">
        <v>4.1653079999999996</v>
      </c>
      <c r="N11" s="17">
        <f t="shared" si="1"/>
        <v>12.495923999999999</v>
      </c>
      <c r="O11" s="17">
        <f t="shared" si="3"/>
        <v>12.472968799999999</v>
      </c>
      <c r="P11" s="17">
        <f t="shared" si="4"/>
        <v>0.14736042001643748</v>
      </c>
    </row>
    <row r="12" spans="1:16" x14ac:dyDescent="0.25">
      <c r="A12" s="5" t="s">
        <v>109</v>
      </c>
      <c r="C12" s="8" t="s">
        <v>77</v>
      </c>
      <c r="D12" s="8" t="s">
        <v>116</v>
      </c>
      <c r="E12" s="8" t="s">
        <v>113</v>
      </c>
      <c r="F12" s="17">
        <v>187.42519034070361</v>
      </c>
      <c r="H12" s="17">
        <v>50</v>
      </c>
      <c r="I12" s="19">
        <v>14.370000000000001</v>
      </c>
      <c r="J12" s="17">
        <f t="shared" si="0"/>
        <v>4.9995617930934699</v>
      </c>
      <c r="K12" s="17">
        <f t="shared" si="2"/>
        <v>9.3704382069065311</v>
      </c>
      <c r="L12" s="17">
        <v>3</v>
      </c>
      <c r="M12" s="6">
        <v>7.087159999999999</v>
      </c>
      <c r="N12" s="17">
        <f t="shared" si="1"/>
        <v>21.261479999999999</v>
      </c>
      <c r="O12" s="17">
        <f t="shared" si="3"/>
        <v>21.2385248</v>
      </c>
      <c r="P12" s="17">
        <f t="shared" si="4"/>
        <v>0.25221020889993789</v>
      </c>
    </row>
    <row r="13" spans="1:16" x14ac:dyDescent="0.25">
      <c r="A13" s="5" t="s">
        <v>109</v>
      </c>
      <c r="C13" s="8" t="s">
        <v>78</v>
      </c>
      <c r="D13" s="8" t="s">
        <v>116</v>
      </c>
      <c r="E13" s="8" t="s">
        <v>113</v>
      </c>
      <c r="F13" s="17">
        <v>187.42519034070361</v>
      </c>
      <c r="H13" s="17">
        <v>50</v>
      </c>
      <c r="I13" s="19">
        <v>14.36</v>
      </c>
      <c r="J13" s="17">
        <f t="shared" si="0"/>
        <v>4.9960826269187342</v>
      </c>
      <c r="K13" s="17">
        <f t="shared" si="2"/>
        <v>9.3639173730812644</v>
      </c>
      <c r="L13" s="17">
        <v>3</v>
      </c>
      <c r="M13" s="6">
        <v>7.4080719999999998</v>
      </c>
      <c r="N13" s="17">
        <f t="shared" si="1"/>
        <v>22.224215999999998</v>
      </c>
      <c r="O13" s="17">
        <f t="shared" si="3"/>
        <v>22.2012608</v>
      </c>
      <c r="P13" s="17">
        <f t="shared" si="4"/>
        <v>0.26379744094069518</v>
      </c>
    </row>
    <row r="14" spans="1:16" x14ac:dyDescent="0.25">
      <c r="A14" s="5" t="s">
        <v>109</v>
      </c>
      <c r="C14" s="8" t="s">
        <v>79</v>
      </c>
      <c r="D14" s="8" t="s">
        <v>116</v>
      </c>
      <c r="E14" s="8" t="s">
        <v>113</v>
      </c>
      <c r="F14" s="17">
        <v>187.42519034070361</v>
      </c>
      <c r="H14" s="17">
        <v>50</v>
      </c>
      <c r="I14" s="19">
        <v>14.370000000000001</v>
      </c>
      <c r="J14" s="17">
        <f t="shared" si="0"/>
        <v>4.9995617930934699</v>
      </c>
      <c r="K14" s="17">
        <f t="shared" si="2"/>
        <v>9.3704382069065311</v>
      </c>
      <c r="L14" s="17">
        <v>3</v>
      </c>
      <c r="M14" s="6">
        <v>6.6264959999999995</v>
      </c>
      <c r="N14" s="17">
        <f t="shared" si="1"/>
        <v>19.879487999999998</v>
      </c>
      <c r="O14" s="17">
        <f t="shared" si="3"/>
        <v>19.8565328</v>
      </c>
      <c r="P14" s="17">
        <f t="shared" si="4"/>
        <v>0.23579887646040595</v>
      </c>
    </row>
    <row r="15" spans="1:16" x14ac:dyDescent="0.25">
      <c r="A15" s="5" t="s">
        <v>109</v>
      </c>
      <c r="C15" s="8" t="s">
        <v>80</v>
      </c>
      <c r="D15" s="8" t="s">
        <v>116</v>
      </c>
      <c r="E15" s="8" t="s">
        <v>113</v>
      </c>
      <c r="F15" s="17">
        <v>187.42519034070361</v>
      </c>
      <c r="H15" s="17">
        <v>50</v>
      </c>
      <c r="I15" s="19">
        <v>14.379999999999999</v>
      </c>
      <c r="J15" s="17">
        <f t="shared" si="0"/>
        <v>5.003040959268203</v>
      </c>
      <c r="K15" s="17">
        <f t="shared" si="2"/>
        <v>9.376959040731796</v>
      </c>
      <c r="L15" s="17">
        <v>3</v>
      </c>
      <c r="M15" s="6">
        <v>6.6782560000000002</v>
      </c>
      <c r="N15" s="17">
        <f t="shared" si="1"/>
        <v>20.034768</v>
      </c>
      <c r="O15" s="17">
        <f t="shared" si="3"/>
        <v>20.011812800000001</v>
      </c>
      <c r="P15" s="17">
        <f t="shared" si="4"/>
        <v>0.23750366999397843</v>
      </c>
    </row>
    <row r="16" spans="1:16" x14ac:dyDescent="0.25">
      <c r="A16" s="5" t="s">
        <v>109</v>
      </c>
      <c r="C16" s="8" t="s">
        <v>81</v>
      </c>
      <c r="D16" s="8" t="s">
        <v>116</v>
      </c>
      <c r="E16" s="8" t="s">
        <v>113</v>
      </c>
      <c r="F16" s="17">
        <v>187.42519034070361</v>
      </c>
      <c r="H16" s="17">
        <v>50</v>
      </c>
      <c r="I16" s="19">
        <v>14.39</v>
      </c>
      <c r="J16" s="17">
        <f t="shared" si="0"/>
        <v>5.0065201254429388</v>
      </c>
      <c r="K16" s="17">
        <f t="shared" si="2"/>
        <v>9.3834798745570609</v>
      </c>
      <c r="L16" s="17">
        <v>3</v>
      </c>
      <c r="M16" s="6">
        <v>7.0768079999999998</v>
      </c>
      <c r="N16" s="17">
        <f t="shared" si="1"/>
        <v>21.230423999999999</v>
      </c>
      <c r="O16" s="17">
        <f t="shared" si="3"/>
        <v>21.207468800000001</v>
      </c>
      <c r="P16" s="17">
        <f t="shared" si="4"/>
        <v>0.25154663621045109</v>
      </c>
    </row>
    <row r="17" spans="1:16" x14ac:dyDescent="0.25">
      <c r="A17" s="5" t="s">
        <v>109</v>
      </c>
      <c r="C17" s="9" t="s">
        <v>82</v>
      </c>
      <c r="D17" s="9" t="s">
        <v>117</v>
      </c>
      <c r="E17" s="8" t="s">
        <v>113</v>
      </c>
      <c r="F17" s="17">
        <v>176.22701081568025</v>
      </c>
      <c r="H17" s="17">
        <v>50</v>
      </c>
      <c r="I17" s="19">
        <v>13.83</v>
      </c>
      <c r="J17" s="17">
        <f t="shared" si="0"/>
        <v>5.006751497314081</v>
      </c>
      <c r="K17" s="17">
        <f t="shared" si="2"/>
        <v>8.8232485026859191</v>
      </c>
      <c r="L17" s="17">
        <v>3</v>
      </c>
      <c r="M17" s="6">
        <v>6.9059999999999997</v>
      </c>
      <c r="N17" s="17">
        <f t="shared" si="1"/>
        <v>20.718</v>
      </c>
      <c r="O17" s="17">
        <f t="shared" si="3"/>
        <v>20.695044800000002</v>
      </c>
      <c r="P17" s="17">
        <f t="shared" si="4"/>
        <v>0.24314163858495413</v>
      </c>
    </row>
    <row r="18" spans="1:16" x14ac:dyDescent="0.25">
      <c r="A18" s="5" t="s">
        <v>109</v>
      </c>
      <c r="C18" s="9" t="s">
        <v>83</v>
      </c>
      <c r="D18" s="9" t="s">
        <v>117</v>
      </c>
      <c r="E18" s="8" t="s">
        <v>113</v>
      </c>
      <c r="F18" s="17">
        <v>176.22701081568025</v>
      </c>
      <c r="H18" s="17">
        <v>50</v>
      </c>
      <c r="I18" s="19">
        <v>13.83</v>
      </c>
      <c r="J18" s="17">
        <f t="shared" si="0"/>
        <v>5.006751497314081</v>
      </c>
      <c r="K18" s="17">
        <f t="shared" si="2"/>
        <v>8.8232485026859191</v>
      </c>
      <c r="L18" s="17">
        <v>3</v>
      </c>
      <c r="M18" s="6">
        <v>6.8852960000000003</v>
      </c>
      <c r="N18" s="17">
        <f t="shared" si="1"/>
        <v>20.655888000000001</v>
      </c>
      <c r="O18" s="17">
        <f t="shared" si="3"/>
        <v>20.632932800000003</v>
      </c>
      <c r="P18" s="17">
        <f t="shared" si="4"/>
        <v>0.24241189803103236</v>
      </c>
    </row>
    <row r="19" spans="1:16" x14ac:dyDescent="0.25">
      <c r="A19" s="5" t="s">
        <v>109</v>
      </c>
      <c r="C19" s="9" t="s">
        <v>84</v>
      </c>
      <c r="D19" s="9" t="s">
        <v>117</v>
      </c>
      <c r="E19" s="8" t="s">
        <v>113</v>
      </c>
      <c r="F19" s="17">
        <v>176.22701081568025</v>
      </c>
      <c r="H19" s="17">
        <v>50</v>
      </c>
      <c r="I19" s="19">
        <v>13.83</v>
      </c>
      <c r="J19" s="17">
        <f t="shared" si="0"/>
        <v>5.006751497314081</v>
      </c>
      <c r="K19" s="17">
        <f t="shared" si="2"/>
        <v>8.8232485026859191</v>
      </c>
      <c r="L19" s="17">
        <v>3</v>
      </c>
      <c r="M19" s="6">
        <v>7.3433719999999996</v>
      </c>
      <c r="N19" s="17">
        <f t="shared" si="1"/>
        <v>22.030116</v>
      </c>
      <c r="O19" s="17">
        <f t="shared" si="3"/>
        <v>22.007160800000001</v>
      </c>
      <c r="P19" s="17">
        <f t="shared" si="4"/>
        <v>0.2585574077865524</v>
      </c>
    </row>
    <row r="20" spans="1:16" x14ac:dyDescent="0.25">
      <c r="A20" s="5" t="s">
        <v>109</v>
      </c>
      <c r="C20" s="9" t="s">
        <v>85</v>
      </c>
      <c r="D20" s="9" t="s">
        <v>117</v>
      </c>
      <c r="E20" s="8" t="s">
        <v>113</v>
      </c>
      <c r="F20" s="17">
        <v>176.22701081568025</v>
      </c>
      <c r="H20" s="17">
        <v>50</v>
      </c>
      <c r="I20" s="19">
        <v>13.81</v>
      </c>
      <c r="J20" s="17">
        <f t="shared" si="0"/>
        <v>4.9995110757706049</v>
      </c>
      <c r="K20" s="17">
        <f t="shared" si="2"/>
        <v>8.8104889242293964</v>
      </c>
      <c r="L20" s="17">
        <v>3</v>
      </c>
      <c r="M20" s="6">
        <v>7.4003079999999999</v>
      </c>
      <c r="N20" s="17">
        <f t="shared" si="1"/>
        <v>22.200924000000001</v>
      </c>
      <c r="O20" s="17">
        <f t="shared" si="3"/>
        <v>22.177968800000002</v>
      </c>
      <c r="P20" s="17">
        <f t="shared" si="4"/>
        <v>0.26088494828932168</v>
      </c>
    </row>
    <row r="21" spans="1:16" x14ac:dyDescent="0.25">
      <c r="A21" s="5" t="s">
        <v>109</v>
      </c>
      <c r="C21" s="9" t="s">
        <v>86</v>
      </c>
      <c r="D21" s="9" t="s">
        <v>117</v>
      </c>
      <c r="E21" s="8" t="s">
        <v>113</v>
      </c>
      <c r="F21" s="17">
        <v>176.22701081568025</v>
      </c>
      <c r="H21" s="17">
        <v>50</v>
      </c>
      <c r="I21" s="19">
        <v>13.82</v>
      </c>
      <c r="J21" s="17">
        <f t="shared" si="0"/>
        <v>5.0031312865423425</v>
      </c>
      <c r="K21" s="17">
        <f t="shared" si="2"/>
        <v>8.8168687134576587</v>
      </c>
      <c r="L21" s="17">
        <v>3</v>
      </c>
      <c r="M21" s="6">
        <v>6.1735959999999999</v>
      </c>
      <c r="N21" s="17">
        <f t="shared" si="1"/>
        <v>18.520788</v>
      </c>
      <c r="O21" s="17">
        <f t="shared" si="3"/>
        <v>18.497832800000001</v>
      </c>
      <c r="P21" s="17">
        <f t="shared" si="4"/>
        <v>0.21746073428206913</v>
      </c>
    </row>
    <row r="22" spans="1:16" x14ac:dyDescent="0.25">
      <c r="A22" s="5" t="s">
        <v>109</v>
      </c>
      <c r="C22" s="8" t="s">
        <v>123</v>
      </c>
      <c r="D22" s="8"/>
      <c r="E22" s="8"/>
      <c r="F22" s="17">
        <v>176.22701081568025</v>
      </c>
      <c r="H22" s="17">
        <v>50</v>
      </c>
      <c r="I22" s="19">
        <v>13.83</v>
      </c>
      <c r="J22" s="17">
        <f t="shared" si="0"/>
        <v>5.006751497314081</v>
      </c>
      <c r="K22" s="17">
        <f t="shared" si="2"/>
        <v>8.8232485026859191</v>
      </c>
      <c r="L22" s="17">
        <v>3</v>
      </c>
      <c r="M22" s="6">
        <v>6.7507199999999994</v>
      </c>
      <c r="N22" s="17">
        <f t="shared" si="1"/>
        <v>20.252159999999996</v>
      </c>
      <c r="O22" s="17">
        <f t="shared" si="3"/>
        <v>20.229204799999998</v>
      </c>
      <c r="P22" s="17">
        <f t="shared" si="4"/>
        <v>0.23766858443054054</v>
      </c>
    </row>
    <row r="23" spans="1:16" x14ac:dyDescent="0.25">
      <c r="A23" s="5" t="s">
        <v>109</v>
      </c>
      <c r="C23" s="8" t="s">
        <v>14</v>
      </c>
      <c r="D23" s="8"/>
      <c r="E23" s="8"/>
      <c r="H23" s="17">
        <v>50</v>
      </c>
      <c r="M23" s="6">
        <v>2.2955199999999953E-2</v>
      </c>
      <c r="N23" s="17">
        <f t="shared" si="1"/>
        <v>0</v>
      </c>
      <c r="P23" s="17" t="e">
        <f t="shared" si="4"/>
        <v>#DIV/0!</v>
      </c>
    </row>
    <row r="24" spans="1:16" x14ac:dyDescent="0.25">
      <c r="A24" s="5" t="s">
        <v>109</v>
      </c>
      <c r="C24" s="10" t="s">
        <v>7</v>
      </c>
      <c r="D24" s="10"/>
      <c r="E24" s="10"/>
      <c r="H24" s="17">
        <v>50</v>
      </c>
      <c r="M24" s="6">
        <v>-0.11785788</v>
      </c>
      <c r="N24" s="17">
        <f t="shared" si="1"/>
        <v>0</v>
      </c>
      <c r="P24" s="17" t="e">
        <f t="shared" si="4"/>
        <v>#DIV/0!</v>
      </c>
    </row>
    <row r="25" spans="1:16" x14ac:dyDescent="0.25">
      <c r="A25" s="5" t="s">
        <v>109</v>
      </c>
      <c r="C25" s="8" t="s">
        <v>87</v>
      </c>
      <c r="D25" s="8" t="s">
        <v>114</v>
      </c>
      <c r="E25" s="8" t="s">
        <v>118</v>
      </c>
      <c r="F25" s="17">
        <v>37.095472623974118</v>
      </c>
      <c r="H25" s="17">
        <v>50</v>
      </c>
      <c r="I25" s="19">
        <v>6.8800000000000008</v>
      </c>
      <c r="J25" s="17">
        <f t="shared" si="0"/>
        <v>5.0184005848759758</v>
      </c>
      <c r="K25" s="17">
        <f t="shared" si="2"/>
        <v>1.8615994151240249</v>
      </c>
      <c r="L25" s="17">
        <v>1</v>
      </c>
      <c r="M25" s="6">
        <v>0.47870199999999991</v>
      </c>
      <c r="N25" s="17">
        <f t="shared" si="1"/>
        <v>0.47870199999999991</v>
      </c>
      <c r="O25" s="17">
        <f>N25-M$23</f>
        <v>0.45574679999999995</v>
      </c>
      <c r="P25" s="17">
        <f>(O25*(H25+K25))/(1000*J25)</f>
        <v>4.7098189107414139E-3</v>
      </c>
    </row>
    <row r="26" spans="1:16" x14ac:dyDescent="0.25">
      <c r="A26" s="5" t="s">
        <v>109</v>
      </c>
      <c r="C26" s="8" t="s">
        <v>88</v>
      </c>
      <c r="D26" s="8" t="s">
        <v>114</v>
      </c>
      <c r="E26" s="8" t="s">
        <v>118</v>
      </c>
      <c r="F26" s="17">
        <v>37.095472623974118</v>
      </c>
      <c r="H26" s="17">
        <v>50</v>
      </c>
      <c r="I26" s="19">
        <v>6.87</v>
      </c>
      <c r="J26" s="17">
        <f t="shared" si="0"/>
        <v>5.0111063979793533</v>
      </c>
      <c r="K26" s="17">
        <f t="shared" si="2"/>
        <v>1.8588936020206468</v>
      </c>
      <c r="L26" s="17">
        <v>1</v>
      </c>
      <c r="M26" s="6">
        <v>0.32287851999999989</v>
      </c>
      <c r="N26" s="17">
        <f t="shared" si="1"/>
        <v>0.32287851999999989</v>
      </c>
      <c r="O26" s="17">
        <f t="shared" ref="O26:O45" si="5">N26-M$23</f>
        <v>0.29992331999999994</v>
      </c>
      <c r="P26" s="17">
        <f t="shared" si="4"/>
        <v>3.1038438032200948E-3</v>
      </c>
    </row>
    <row r="27" spans="1:16" x14ac:dyDescent="0.25">
      <c r="A27" s="5" t="s">
        <v>109</v>
      </c>
      <c r="C27" s="8" t="s">
        <v>89</v>
      </c>
      <c r="D27" s="8" t="s">
        <v>114</v>
      </c>
      <c r="E27" s="8" t="s">
        <v>118</v>
      </c>
      <c r="F27" s="17">
        <v>37.095472623974118</v>
      </c>
      <c r="H27" s="17">
        <v>50</v>
      </c>
      <c r="I27" s="19">
        <v>6.8800000000000008</v>
      </c>
      <c r="J27" s="17">
        <f t="shared" si="0"/>
        <v>5.0184005848759758</v>
      </c>
      <c r="K27" s="17">
        <f t="shared" si="2"/>
        <v>1.8615994151240249</v>
      </c>
      <c r="L27" s="17">
        <v>1</v>
      </c>
      <c r="M27" s="6">
        <v>0.37831347999999992</v>
      </c>
      <c r="N27" s="17">
        <f t="shared" si="1"/>
        <v>0.37831347999999992</v>
      </c>
      <c r="O27" s="17">
        <f t="shared" si="5"/>
        <v>0.35535827999999997</v>
      </c>
      <c r="P27" s="17">
        <f t="shared" si="4"/>
        <v>3.6723749837246087E-3</v>
      </c>
    </row>
    <row r="28" spans="1:16" x14ac:dyDescent="0.25">
      <c r="A28" s="5" t="s">
        <v>109</v>
      </c>
      <c r="C28" s="8" t="s">
        <v>90</v>
      </c>
      <c r="D28" s="8" t="s">
        <v>114</v>
      </c>
      <c r="E28" s="8" t="s">
        <v>118</v>
      </c>
      <c r="F28" s="17">
        <v>37.095472623974118</v>
      </c>
      <c r="H28" s="17">
        <v>50</v>
      </c>
      <c r="I28" s="19">
        <v>6.86</v>
      </c>
      <c r="J28" s="17">
        <f t="shared" si="0"/>
        <v>5.0038122110827317</v>
      </c>
      <c r="K28" s="17">
        <f t="shared" si="2"/>
        <v>1.8561877889172687</v>
      </c>
      <c r="L28" s="17">
        <v>1</v>
      </c>
      <c r="M28" s="6">
        <v>0.16899603999999996</v>
      </c>
      <c r="N28" s="17">
        <f t="shared" si="1"/>
        <v>0.16899603999999996</v>
      </c>
      <c r="O28" s="17">
        <f t="shared" si="5"/>
        <v>0.14604084000000001</v>
      </c>
      <c r="P28" s="17">
        <f t="shared" si="4"/>
        <v>1.513470311119557E-3</v>
      </c>
    </row>
    <row r="29" spans="1:16" x14ac:dyDescent="0.25">
      <c r="A29" s="5" t="s">
        <v>109</v>
      </c>
      <c r="C29" s="8" t="s">
        <v>91</v>
      </c>
      <c r="D29" s="8" t="s">
        <v>114</v>
      </c>
      <c r="E29" s="8" t="s">
        <v>118</v>
      </c>
      <c r="F29" s="17">
        <v>37.095472623974118</v>
      </c>
      <c r="H29" s="17">
        <v>50</v>
      </c>
      <c r="I29" s="19">
        <v>6.8599999999999994</v>
      </c>
      <c r="J29" s="17">
        <f t="shared" si="0"/>
        <v>5.0038122110827308</v>
      </c>
      <c r="K29" s="17">
        <f t="shared" si="2"/>
        <v>1.8561877889172687</v>
      </c>
      <c r="L29" s="17">
        <v>1</v>
      </c>
      <c r="M29" s="6">
        <v>0.28949332</v>
      </c>
      <c r="N29" s="17">
        <f t="shared" si="1"/>
        <v>0.28949332</v>
      </c>
      <c r="O29" s="17">
        <f t="shared" si="5"/>
        <v>0.26653812000000005</v>
      </c>
      <c r="P29" s="17">
        <f t="shared" si="4"/>
        <v>2.7622241244409573E-3</v>
      </c>
    </row>
    <row r="30" spans="1:16" x14ac:dyDescent="0.25">
      <c r="A30" s="5" t="s">
        <v>109</v>
      </c>
      <c r="C30" s="9" t="s">
        <v>92</v>
      </c>
      <c r="D30" s="9" t="s">
        <v>115</v>
      </c>
      <c r="E30" s="8" t="s">
        <v>118</v>
      </c>
      <c r="F30" s="17">
        <v>37.595798506443316</v>
      </c>
      <c r="H30" s="17">
        <v>50</v>
      </c>
      <c r="I30" s="19">
        <v>6.8599999999999994</v>
      </c>
      <c r="J30" s="17">
        <f t="shared" si="0"/>
        <v>4.9856173476683301</v>
      </c>
      <c r="K30" s="17">
        <f t="shared" si="2"/>
        <v>1.8743826523316693</v>
      </c>
      <c r="L30" s="17">
        <v>1</v>
      </c>
      <c r="M30" s="6">
        <v>0.35440036000000003</v>
      </c>
      <c r="N30" s="17">
        <f t="shared" si="1"/>
        <v>0.35440036000000003</v>
      </c>
      <c r="O30" s="17">
        <f t="shared" si="5"/>
        <v>0.33144516000000007</v>
      </c>
      <c r="P30" s="17">
        <f t="shared" si="4"/>
        <v>3.4486226798260701E-3</v>
      </c>
    </row>
    <row r="31" spans="1:16" x14ac:dyDescent="0.25">
      <c r="A31" s="5" t="s">
        <v>109</v>
      </c>
      <c r="C31" s="9" t="s">
        <v>93</v>
      </c>
      <c r="D31" s="9" t="s">
        <v>115</v>
      </c>
      <c r="E31" s="8" t="s">
        <v>118</v>
      </c>
      <c r="F31" s="17">
        <v>37.595798506443316</v>
      </c>
      <c r="H31" s="17">
        <v>50</v>
      </c>
      <c r="I31" s="19">
        <v>6.8599999999999994</v>
      </c>
      <c r="J31" s="17">
        <f t="shared" si="0"/>
        <v>4.9856173476683301</v>
      </c>
      <c r="K31" s="17">
        <f t="shared" si="2"/>
        <v>1.8743826523316693</v>
      </c>
      <c r="L31" s="17">
        <v>1</v>
      </c>
      <c r="M31" s="6">
        <v>0.31387228000000006</v>
      </c>
      <c r="N31" s="17">
        <f t="shared" si="1"/>
        <v>0.31387228000000006</v>
      </c>
      <c r="O31" s="17">
        <f t="shared" si="5"/>
        <v>0.29091708000000011</v>
      </c>
      <c r="P31" s="17">
        <f t="shared" si="4"/>
        <v>3.0269358588213367E-3</v>
      </c>
    </row>
    <row r="32" spans="1:16" x14ac:dyDescent="0.25">
      <c r="A32" s="5" t="s">
        <v>109</v>
      </c>
      <c r="C32" s="9" t="s">
        <v>94</v>
      </c>
      <c r="D32" s="9" t="s">
        <v>115</v>
      </c>
      <c r="E32" s="8" t="s">
        <v>118</v>
      </c>
      <c r="F32" s="17">
        <v>37.595798506443316</v>
      </c>
      <c r="H32" s="17">
        <v>50</v>
      </c>
      <c r="I32" s="19">
        <v>6.87</v>
      </c>
      <c r="J32" s="17">
        <f t="shared" si="0"/>
        <v>4.9928850114404417</v>
      </c>
      <c r="K32" s="17">
        <f t="shared" si="2"/>
        <v>1.8771149885595584</v>
      </c>
      <c r="L32" s="17">
        <v>1</v>
      </c>
      <c r="M32" s="6">
        <v>0.23095275999999992</v>
      </c>
      <c r="N32" s="17">
        <f t="shared" si="1"/>
        <v>0.23095275999999992</v>
      </c>
      <c r="O32" s="17">
        <f t="shared" si="5"/>
        <v>0.20799755999999997</v>
      </c>
      <c r="P32" s="17">
        <f t="shared" si="4"/>
        <v>2.1611379618668249E-3</v>
      </c>
    </row>
    <row r="33" spans="1:16" x14ac:dyDescent="0.25">
      <c r="A33" s="5" t="s">
        <v>109</v>
      </c>
      <c r="C33" s="9" t="s">
        <v>95</v>
      </c>
      <c r="D33" s="9" t="s">
        <v>115</v>
      </c>
      <c r="E33" s="8" t="s">
        <v>118</v>
      </c>
      <c r="F33" s="17">
        <v>37.595798506443316</v>
      </c>
      <c r="H33" s="17">
        <v>50</v>
      </c>
      <c r="I33" s="19">
        <v>6.88</v>
      </c>
      <c r="J33" s="17">
        <f t="shared" si="0"/>
        <v>5.0001526752125534</v>
      </c>
      <c r="K33" s="17">
        <f t="shared" si="2"/>
        <v>1.8798473247874465</v>
      </c>
      <c r="L33" s="17">
        <v>1</v>
      </c>
      <c r="M33" s="6">
        <v>0.42986644000000002</v>
      </c>
      <c r="N33" s="17">
        <f t="shared" si="1"/>
        <v>0.42986644000000002</v>
      </c>
      <c r="O33" s="17">
        <f t="shared" si="5"/>
        <v>0.40691124000000006</v>
      </c>
      <c r="P33" s="17">
        <f t="shared" si="4"/>
        <v>4.2219696831642351E-3</v>
      </c>
    </row>
    <row r="34" spans="1:16" x14ac:dyDescent="0.25">
      <c r="A34" s="5" t="s">
        <v>109</v>
      </c>
      <c r="C34" s="9" t="s">
        <v>96</v>
      </c>
      <c r="D34" s="9" t="s">
        <v>115</v>
      </c>
      <c r="E34" s="8" t="s">
        <v>118</v>
      </c>
      <c r="F34" s="17">
        <v>37.595798506443316</v>
      </c>
      <c r="H34" s="17">
        <v>50</v>
      </c>
      <c r="I34" s="19">
        <v>6.9</v>
      </c>
      <c r="J34" s="17">
        <f t="shared" si="0"/>
        <v>5.0146880027567757</v>
      </c>
      <c r="K34" s="17">
        <f t="shared" si="2"/>
        <v>1.8853119972432246</v>
      </c>
      <c r="L34" s="17">
        <v>1</v>
      </c>
      <c r="M34" s="6">
        <v>0.36045627999999991</v>
      </c>
      <c r="N34" s="17">
        <f t="shared" si="1"/>
        <v>0.36045627999999991</v>
      </c>
      <c r="O34" s="17">
        <f t="shared" si="5"/>
        <v>0.33750107999999995</v>
      </c>
      <c r="P34" s="17">
        <f t="shared" si="4"/>
        <v>3.4920116317465506E-3</v>
      </c>
    </row>
    <row r="35" spans="1:16" x14ac:dyDescent="0.25">
      <c r="A35" s="5" t="s">
        <v>109</v>
      </c>
      <c r="C35" s="8" t="s">
        <v>97</v>
      </c>
      <c r="D35" s="8" t="s">
        <v>116</v>
      </c>
      <c r="E35" s="8" t="s">
        <v>118</v>
      </c>
      <c r="F35" s="17">
        <v>37.396184062850743</v>
      </c>
      <c r="H35" s="17">
        <v>50</v>
      </c>
      <c r="I35" s="19">
        <v>6.85</v>
      </c>
      <c r="J35" s="17">
        <f t="shared" si="0"/>
        <v>4.9855824211730102</v>
      </c>
      <c r="K35" s="17">
        <f t="shared" si="2"/>
        <v>1.8644175788269894</v>
      </c>
      <c r="L35" s="17">
        <v>1</v>
      </c>
      <c r="M35" s="6">
        <v>0.57264639999999978</v>
      </c>
      <c r="N35" s="17">
        <f t="shared" si="1"/>
        <v>0.57264639999999978</v>
      </c>
      <c r="O35" s="17">
        <f t="shared" si="5"/>
        <v>0.54969119999999982</v>
      </c>
      <c r="P35" s="17">
        <f t="shared" si="4"/>
        <v>5.7183718024861737E-3</v>
      </c>
    </row>
    <row r="36" spans="1:16" x14ac:dyDescent="0.25">
      <c r="A36" s="5" t="s">
        <v>109</v>
      </c>
      <c r="C36" s="8" t="s">
        <v>98</v>
      </c>
      <c r="D36" s="8" t="s">
        <v>116</v>
      </c>
      <c r="E36" s="8" t="s">
        <v>118</v>
      </c>
      <c r="F36" s="17">
        <v>37.396184062850743</v>
      </c>
      <c r="H36" s="17">
        <v>50</v>
      </c>
      <c r="I36" s="19">
        <v>6.86</v>
      </c>
      <c r="J36" s="17">
        <f t="shared" si="0"/>
        <v>4.9928606436856722</v>
      </c>
      <c r="K36" s="17">
        <f t="shared" si="2"/>
        <v>1.8671393563143281</v>
      </c>
      <c r="L36" s="17">
        <v>1</v>
      </c>
      <c r="M36" s="6">
        <v>0.33894999999999992</v>
      </c>
      <c r="N36" s="17">
        <f t="shared" si="1"/>
        <v>0.33894999999999992</v>
      </c>
      <c r="O36" s="17">
        <f t="shared" si="5"/>
        <v>0.31599479999999996</v>
      </c>
      <c r="P36" s="17">
        <f t="shared" si="4"/>
        <v>3.2826364477443032E-3</v>
      </c>
    </row>
    <row r="37" spans="1:16" x14ac:dyDescent="0.25">
      <c r="A37" s="5" t="s">
        <v>109</v>
      </c>
      <c r="C37" s="8" t="s">
        <v>99</v>
      </c>
      <c r="D37" s="8" t="s">
        <v>116</v>
      </c>
      <c r="E37" s="8" t="s">
        <v>118</v>
      </c>
      <c r="F37" s="17">
        <v>37.396184062850743</v>
      </c>
      <c r="H37" s="17">
        <v>50</v>
      </c>
      <c r="I37" s="19">
        <v>6.86</v>
      </c>
      <c r="J37" s="17">
        <f t="shared" si="0"/>
        <v>4.9928606436856722</v>
      </c>
      <c r="K37" s="17">
        <f t="shared" si="2"/>
        <v>1.8671393563143281</v>
      </c>
      <c r="L37" s="17">
        <v>1</v>
      </c>
      <c r="M37" s="6">
        <v>0.7737339999999997</v>
      </c>
      <c r="N37" s="17">
        <f t="shared" si="1"/>
        <v>0.7737339999999997</v>
      </c>
      <c r="O37" s="17">
        <f t="shared" si="5"/>
        <v>0.75077879999999975</v>
      </c>
      <c r="P37" s="17">
        <f t="shared" si="4"/>
        <v>7.7992861055743009E-3</v>
      </c>
    </row>
    <row r="38" spans="1:16" x14ac:dyDescent="0.25">
      <c r="A38" s="5" t="s">
        <v>109</v>
      </c>
      <c r="C38" s="8" t="s">
        <v>100</v>
      </c>
      <c r="D38" s="8" t="s">
        <v>116</v>
      </c>
      <c r="E38" s="8" t="s">
        <v>118</v>
      </c>
      <c r="F38" s="17">
        <v>37.396184062850743</v>
      </c>
      <c r="H38" s="17">
        <v>50</v>
      </c>
      <c r="I38" s="19">
        <v>6.86</v>
      </c>
      <c r="J38" s="17">
        <f t="shared" si="0"/>
        <v>4.9928606436856722</v>
      </c>
      <c r="K38" s="17">
        <f t="shared" si="2"/>
        <v>1.8671393563143281</v>
      </c>
      <c r="L38" s="17">
        <v>1</v>
      </c>
      <c r="M38" s="6">
        <v>0.53537919999999972</v>
      </c>
      <c r="N38" s="17">
        <f t="shared" si="1"/>
        <v>0.53537919999999972</v>
      </c>
      <c r="O38" s="17">
        <f t="shared" si="5"/>
        <v>0.51242399999999977</v>
      </c>
      <c r="P38" s="17">
        <f t="shared" si="4"/>
        <v>5.3231942395853549E-3</v>
      </c>
    </row>
    <row r="39" spans="1:16" x14ac:dyDescent="0.25">
      <c r="A39" s="5" t="s">
        <v>109</v>
      </c>
      <c r="C39" s="8" t="s">
        <v>101</v>
      </c>
      <c r="D39" s="8" t="s">
        <v>116</v>
      </c>
      <c r="E39" s="8" t="s">
        <v>118</v>
      </c>
      <c r="F39" s="17">
        <v>37.396184062850743</v>
      </c>
      <c r="H39" s="17">
        <v>50</v>
      </c>
      <c r="I39" s="19">
        <v>6.87</v>
      </c>
      <c r="J39" s="17">
        <f t="shared" si="0"/>
        <v>5.0001388661983333</v>
      </c>
      <c r="K39" s="17">
        <f t="shared" si="2"/>
        <v>1.8698611338016669</v>
      </c>
      <c r="L39" s="17">
        <v>1</v>
      </c>
      <c r="M39" s="6">
        <v>0.36449355999999994</v>
      </c>
      <c r="N39" s="17">
        <f t="shared" si="1"/>
        <v>0.36449355999999994</v>
      </c>
      <c r="O39" s="17">
        <f t="shared" si="5"/>
        <v>0.34153835999999999</v>
      </c>
      <c r="P39" s="17">
        <f t="shared" si="4"/>
        <v>3.5430110601179579E-3</v>
      </c>
    </row>
    <row r="40" spans="1:16" x14ac:dyDescent="0.25">
      <c r="A40" s="5" t="s">
        <v>109</v>
      </c>
      <c r="C40" s="9" t="s">
        <v>102</v>
      </c>
      <c r="D40" s="9" t="s">
        <v>117</v>
      </c>
      <c r="E40" s="8" t="s">
        <v>118</v>
      </c>
      <c r="F40" s="17">
        <v>37.824679861932793</v>
      </c>
      <c r="H40" s="17">
        <v>50</v>
      </c>
      <c r="I40" s="19">
        <v>6.9</v>
      </c>
      <c r="J40" s="17">
        <f t="shared" si="0"/>
        <v>5.0063602592163772</v>
      </c>
      <c r="K40" s="17">
        <f t="shared" si="2"/>
        <v>1.8936397407836232</v>
      </c>
      <c r="L40" s="17">
        <v>1</v>
      </c>
      <c r="M40" s="6">
        <v>0.49267719999999987</v>
      </c>
      <c r="N40" s="17">
        <f t="shared" si="1"/>
        <v>0.49267719999999987</v>
      </c>
      <c r="O40" s="17">
        <f t="shared" si="5"/>
        <v>0.46972199999999992</v>
      </c>
      <c r="P40" s="17">
        <f t="shared" si="4"/>
        <v>4.8689233263719944E-3</v>
      </c>
    </row>
    <row r="41" spans="1:16" x14ac:dyDescent="0.25">
      <c r="A41" s="5" t="s">
        <v>109</v>
      </c>
      <c r="C41" s="9" t="s">
        <v>103</v>
      </c>
      <c r="D41" s="9" t="s">
        <v>117</v>
      </c>
      <c r="E41" s="8" t="s">
        <v>118</v>
      </c>
      <c r="F41" s="17">
        <v>37.824679861932793</v>
      </c>
      <c r="H41" s="17">
        <v>50</v>
      </c>
      <c r="I41" s="19">
        <v>6.9</v>
      </c>
      <c r="J41" s="17">
        <f t="shared" si="0"/>
        <v>5.0063602592163772</v>
      </c>
      <c r="K41" s="17">
        <f t="shared" si="2"/>
        <v>1.8936397407836232</v>
      </c>
      <c r="L41" s="17">
        <v>1</v>
      </c>
      <c r="M41" s="6">
        <v>0.37155880000000002</v>
      </c>
      <c r="N41" s="17">
        <f t="shared" si="1"/>
        <v>0.37155880000000002</v>
      </c>
      <c r="O41" s="17">
        <f t="shared" si="5"/>
        <v>0.34860360000000007</v>
      </c>
      <c r="P41" s="17">
        <f t="shared" si="4"/>
        <v>3.6134654108116141E-3</v>
      </c>
    </row>
    <row r="42" spans="1:16" x14ac:dyDescent="0.25">
      <c r="A42" s="5" t="s">
        <v>109</v>
      </c>
      <c r="C42" s="9" t="s">
        <v>104</v>
      </c>
      <c r="D42" s="9" t="s">
        <v>117</v>
      </c>
      <c r="E42" s="8" t="s">
        <v>118</v>
      </c>
      <c r="F42" s="17">
        <v>37.824679861932793</v>
      </c>
      <c r="H42" s="17">
        <v>50</v>
      </c>
      <c r="I42" s="19">
        <v>6.9</v>
      </c>
      <c r="J42" s="17">
        <f t="shared" si="0"/>
        <v>5.0063602592163772</v>
      </c>
      <c r="K42" s="17">
        <f t="shared" si="2"/>
        <v>1.8936397407836232</v>
      </c>
      <c r="L42" s="17">
        <v>1</v>
      </c>
      <c r="M42" s="6">
        <v>0.44376399999999999</v>
      </c>
      <c r="N42" s="17">
        <f t="shared" si="1"/>
        <v>0.44376399999999999</v>
      </c>
      <c r="O42" s="17">
        <f t="shared" si="5"/>
        <v>0.42080880000000004</v>
      </c>
      <c r="P42" s="17">
        <f t="shared" si="4"/>
        <v>4.3619114758572256E-3</v>
      </c>
    </row>
    <row r="43" spans="1:16" x14ac:dyDescent="0.25">
      <c r="A43" s="5" t="s">
        <v>109</v>
      </c>
      <c r="C43" s="9" t="s">
        <v>105</v>
      </c>
      <c r="D43" s="9" t="s">
        <v>117</v>
      </c>
      <c r="E43" s="8" t="s">
        <v>118</v>
      </c>
      <c r="F43" s="17">
        <v>37.824679861932793</v>
      </c>
      <c r="H43" s="17">
        <v>50</v>
      </c>
      <c r="I43" s="19">
        <v>6.9</v>
      </c>
      <c r="J43" s="17">
        <f t="shared" si="0"/>
        <v>5.0063602592163772</v>
      </c>
      <c r="K43" s="17">
        <f t="shared" si="2"/>
        <v>1.8936397407836232</v>
      </c>
      <c r="L43" s="17">
        <v>1</v>
      </c>
      <c r="M43" s="6">
        <v>0.35960223999999991</v>
      </c>
      <c r="N43" s="17">
        <f t="shared" si="1"/>
        <v>0.35960223999999991</v>
      </c>
      <c r="O43" s="17">
        <f t="shared" si="5"/>
        <v>0.33664703999999995</v>
      </c>
      <c r="P43" s="17">
        <f t="shared" si="4"/>
        <v>3.48952918068578E-3</v>
      </c>
    </row>
    <row r="44" spans="1:16" x14ac:dyDescent="0.25">
      <c r="A44" s="5" t="s">
        <v>109</v>
      </c>
      <c r="C44" s="9" t="s">
        <v>106</v>
      </c>
      <c r="D44" s="9" t="s">
        <v>117</v>
      </c>
      <c r="E44" s="8" t="s">
        <v>118</v>
      </c>
      <c r="F44" s="17">
        <v>37.824679861932793</v>
      </c>
      <c r="H44" s="17">
        <v>50</v>
      </c>
      <c r="I44" s="19">
        <v>6.91</v>
      </c>
      <c r="J44" s="17">
        <f t="shared" si="0"/>
        <v>5.0136158537949518</v>
      </c>
      <c r="K44" s="17">
        <f t="shared" si="2"/>
        <v>1.8963841462050484</v>
      </c>
      <c r="L44" s="17">
        <v>1</v>
      </c>
      <c r="M44" s="6">
        <v>0.39485079999999989</v>
      </c>
      <c r="N44" s="17">
        <f t="shared" si="1"/>
        <v>0.39485079999999989</v>
      </c>
      <c r="O44" s="17">
        <f t="shared" si="5"/>
        <v>0.37189559999999994</v>
      </c>
      <c r="P44" s="17">
        <f t="shared" si="4"/>
        <v>3.849524471499876E-3</v>
      </c>
    </row>
    <row r="45" spans="1:16" x14ac:dyDescent="0.25">
      <c r="A45" s="5" t="s">
        <v>109</v>
      </c>
      <c r="C45" s="8" t="s">
        <v>124</v>
      </c>
      <c r="D45" s="8"/>
      <c r="E45" s="8"/>
      <c r="F45" s="17">
        <v>37.824679861932793</v>
      </c>
      <c r="H45" s="17">
        <v>50</v>
      </c>
      <c r="I45" s="19">
        <v>6.9</v>
      </c>
      <c r="J45" s="17">
        <f t="shared" si="0"/>
        <v>5.0063602592163772</v>
      </c>
      <c r="K45" s="17">
        <f t="shared" si="2"/>
        <v>1.8936397407836232</v>
      </c>
      <c r="L45" s="17">
        <v>1</v>
      </c>
      <c r="M45" s="6">
        <v>0.48879519999999993</v>
      </c>
      <c r="N45" s="17">
        <f t="shared" si="1"/>
        <v>0.48879519999999993</v>
      </c>
      <c r="O45" s="17">
        <f t="shared" si="5"/>
        <v>0.46583999999999998</v>
      </c>
      <c r="P45" s="17">
        <f t="shared" si="4"/>
        <v>4.8286842906168541E-3</v>
      </c>
    </row>
    <row r="46" spans="1:16" x14ac:dyDescent="0.25">
      <c r="A46" s="5" t="s">
        <v>109</v>
      </c>
      <c r="C46" s="8" t="s">
        <v>14</v>
      </c>
      <c r="D46" s="8"/>
      <c r="E46" s="8"/>
      <c r="H46" s="17">
        <v>50</v>
      </c>
      <c r="N46" s="17">
        <f t="shared" si="1"/>
        <v>0</v>
      </c>
      <c r="P46" s="17" t="e">
        <f t="shared" si="4"/>
        <v>#DIV/0!</v>
      </c>
    </row>
    <row r="47" spans="1:16" x14ac:dyDescent="0.25">
      <c r="A47" s="5" t="s">
        <v>109</v>
      </c>
      <c r="C47" s="10" t="s">
        <v>7</v>
      </c>
      <c r="D47" s="10"/>
      <c r="E47" s="10"/>
      <c r="H47" s="17">
        <v>50</v>
      </c>
      <c r="N47" s="17">
        <f t="shared" si="1"/>
        <v>0</v>
      </c>
      <c r="P47" s="17" t="e">
        <f t="shared" si="4"/>
        <v>#DIV/0!</v>
      </c>
    </row>
    <row r="48" spans="1:16" x14ac:dyDescent="0.25">
      <c r="A48" s="5" t="s">
        <v>107</v>
      </c>
      <c r="C48" s="8" t="s">
        <v>67</v>
      </c>
      <c r="D48" s="8" t="s">
        <v>114</v>
      </c>
      <c r="E48" s="8" t="s">
        <v>113</v>
      </c>
      <c r="F48" s="17">
        <v>170.4556412729026</v>
      </c>
      <c r="H48" s="17">
        <v>50</v>
      </c>
      <c r="I48" s="19">
        <v>13.52</v>
      </c>
      <c r="J48" s="17">
        <f t="shared" si="0"/>
        <v>4.9989713419797654</v>
      </c>
      <c r="K48" s="17">
        <f t="shared" si="2"/>
        <v>8.521028658020235</v>
      </c>
      <c r="L48" s="17">
        <v>3</v>
      </c>
      <c r="M48" s="12">
        <v>10.27</v>
      </c>
      <c r="N48" s="17">
        <f t="shared" si="1"/>
        <v>30.81</v>
      </c>
      <c r="O48" s="17">
        <f>N48-M$69</f>
        <v>30.6096</v>
      </c>
      <c r="P48" s="17">
        <f t="shared" si="4"/>
        <v>0.3583347765504728</v>
      </c>
    </row>
    <row r="49" spans="1:16" x14ac:dyDescent="0.25">
      <c r="A49" s="5" t="s">
        <v>107</v>
      </c>
      <c r="C49" s="8" t="s">
        <v>68</v>
      </c>
      <c r="D49" s="8" t="s">
        <v>114</v>
      </c>
      <c r="E49" s="8" t="s">
        <v>113</v>
      </c>
      <c r="F49" s="17">
        <v>163.68309002433085</v>
      </c>
      <c r="H49" s="17">
        <v>50</v>
      </c>
      <c r="I49" s="19">
        <v>13.16</v>
      </c>
      <c r="J49" s="17">
        <f t="shared" si="0"/>
        <v>4.9908395713906746</v>
      </c>
      <c r="K49" s="17">
        <f t="shared" si="2"/>
        <v>8.1691604286093256</v>
      </c>
      <c r="L49" s="17">
        <v>3</v>
      </c>
      <c r="M49" s="12">
        <v>8.0779999999999994</v>
      </c>
      <c r="N49" s="17">
        <f t="shared" si="1"/>
        <v>24.233999999999998</v>
      </c>
      <c r="O49" s="17">
        <f t="shared" ref="O49:O68" si="6">N49-M$69</f>
        <v>24.0336</v>
      </c>
      <c r="P49" s="17">
        <f t="shared" si="4"/>
        <v>0.28011606345572732</v>
      </c>
    </row>
    <row r="50" spans="1:16" x14ac:dyDescent="0.25">
      <c r="A50" s="5" t="s">
        <v>107</v>
      </c>
      <c r="C50" s="8" t="s">
        <v>69</v>
      </c>
      <c r="D50" s="8" t="s">
        <v>114</v>
      </c>
      <c r="E50" s="8" t="s">
        <v>113</v>
      </c>
      <c r="F50" s="17">
        <v>173.30625204276973</v>
      </c>
      <c r="H50" s="17">
        <v>50</v>
      </c>
      <c r="I50" s="19">
        <v>13.66</v>
      </c>
      <c r="J50" s="17">
        <f t="shared" si="0"/>
        <v>4.9980561724809522</v>
      </c>
      <c r="K50" s="17">
        <f t="shared" si="2"/>
        <v>8.6619438275190479</v>
      </c>
      <c r="L50" s="17">
        <v>3</v>
      </c>
      <c r="M50" s="12">
        <v>8.2479999999999993</v>
      </c>
      <c r="N50" s="17">
        <f t="shared" si="1"/>
        <v>24.744</v>
      </c>
      <c r="O50" s="17">
        <f t="shared" si="6"/>
        <v>24.543600000000001</v>
      </c>
      <c r="P50" s="17">
        <f t="shared" si="4"/>
        <v>0.28806704743584666</v>
      </c>
    </row>
    <row r="51" spans="1:16" x14ac:dyDescent="0.25">
      <c r="A51" s="5" t="s">
        <v>107</v>
      </c>
      <c r="C51" s="8" t="s">
        <v>70</v>
      </c>
      <c r="D51" s="8" t="s">
        <v>114</v>
      </c>
      <c r="E51" s="8" t="s">
        <v>113</v>
      </c>
      <c r="F51" s="17">
        <v>161.8400671227572</v>
      </c>
      <c r="H51" s="17">
        <v>50</v>
      </c>
      <c r="I51" s="19">
        <v>13.129999999999999</v>
      </c>
      <c r="J51" s="17">
        <f t="shared" si="0"/>
        <v>5.0145113940275321</v>
      </c>
      <c r="K51" s="17">
        <f t="shared" si="2"/>
        <v>8.115488605972466</v>
      </c>
      <c r="L51" s="17">
        <v>3</v>
      </c>
      <c r="M51" s="12">
        <v>9.2840000000000007</v>
      </c>
      <c r="N51" s="17">
        <f t="shared" si="1"/>
        <v>27.852000000000004</v>
      </c>
      <c r="O51" s="17">
        <f t="shared" si="6"/>
        <v>27.651600000000006</v>
      </c>
      <c r="P51" s="17">
        <f t="shared" si="4"/>
        <v>0.32046716388976365</v>
      </c>
    </row>
    <row r="52" spans="1:16" x14ac:dyDescent="0.25">
      <c r="A52" s="5" t="s">
        <v>107</v>
      </c>
      <c r="C52" s="8" t="s">
        <v>71</v>
      </c>
      <c r="D52" s="8" t="s">
        <v>114</v>
      </c>
      <c r="E52" s="8" t="s">
        <v>113</v>
      </c>
      <c r="F52" s="17">
        <v>164.5068553737284</v>
      </c>
      <c r="H52" s="17">
        <v>50</v>
      </c>
      <c r="I52" s="19">
        <v>13.22</v>
      </c>
      <c r="J52" s="17">
        <f t="shared" si="0"/>
        <v>4.997980101998162</v>
      </c>
      <c r="K52" s="17">
        <f t="shared" si="2"/>
        <v>8.2220198980018395</v>
      </c>
      <c r="L52" s="17">
        <v>3</v>
      </c>
      <c r="M52" s="12">
        <v>8.8729999999999993</v>
      </c>
      <c r="N52" s="17">
        <f t="shared" si="1"/>
        <v>26.619</v>
      </c>
      <c r="O52" s="17">
        <f t="shared" si="6"/>
        <v>26.418600000000001</v>
      </c>
      <c r="P52" s="17">
        <f t="shared" si="4"/>
        <v>0.30775317698091886</v>
      </c>
    </row>
    <row r="53" spans="1:16" x14ac:dyDescent="0.25">
      <c r="A53" s="5" t="s">
        <v>107</v>
      </c>
      <c r="C53" s="9" t="s">
        <v>72</v>
      </c>
      <c r="D53" s="9" t="s">
        <v>115</v>
      </c>
      <c r="E53" s="8" t="s">
        <v>113</v>
      </c>
      <c r="F53" s="17">
        <v>159.93924108678215</v>
      </c>
      <c r="H53" s="17">
        <v>50</v>
      </c>
      <c r="I53" s="19">
        <v>13</v>
      </c>
      <c r="J53" s="17">
        <f t="shared" si="0"/>
        <v>5.0011687137533336</v>
      </c>
      <c r="K53" s="17">
        <f t="shared" si="2"/>
        <v>7.9988312862466664</v>
      </c>
      <c r="L53" s="17">
        <v>3</v>
      </c>
      <c r="M53" s="12">
        <v>8.9469999999999992</v>
      </c>
      <c r="N53" s="17">
        <f t="shared" si="1"/>
        <v>26.840999999999998</v>
      </c>
      <c r="O53" s="17">
        <f t="shared" si="6"/>
        <v>26.640599999999999</v>
      </c>
      <c r="P53" s="17">
        <f t="shared" si="4"/>
        <v>0.30895251754160102</v>
      </c>
    </row>
    <row r="54" spans="1:16" x14ac:dyDescent="0.25">
      <c r="A54" s="5" t="s">
        <v>107</v>
      </c>
      <c r="C54" s="9" t="s">
        <v>73</v>
      </c>
      <c r="D54" s="9" t="s">
        <v>115</v>
      </c>
      <c r="E54" s="8" t="s">
        <v>113</v>
      </c>
      <c r="F54" s="17">
        <v>164.39164457907356</v>
      </c>
      <c r="H54" s="17">
        <v>50</v>
      </c>
      <c r="I54" s="19">
        <v>13.22</v>
      </c>
      <c r="J54" s="17">
        <f t="shared" si="0"/>
        <v>5.0001580121970139</v>
      </c>
      <c r="K54" s="17">
        <f t="shared" si="2"/>
        <v>8.2198419878029867</v>
      </c>
      <c r="L54" s="17">
        <v>3</v>
      </c>
      <c r="M54" s="12">
        <v>8.9930000000000003</v>
      </c>
      <c r="N54" s="17">
        <f t="shared" si="1"/>
        <v>26.978999999999999</v>
      </c>
      <c r="O54" s="17">
        <f t="shared" si="6"/>
        <v>26.778600000000001</v>
      </c>
      <c r="P54" s="17">
        <f t="shared" si="4"/>
        <v>0.31179931851184711</v>
      </c>
    </row>
    <row r="55" spans="1:16" x14ac:dyDescent="0.25">
      <c r="A55" s="5" t="s">
        <v>107</v>
      </c>
      <c r="C55" s="9" t="s">
        <v>74</v>
      </c>
      <c r="D55" s="9" t="s">
        <v>115</v>
      </c>
      <c r="E55" s="8" t="s">
        <v>113</v>
      </c>
      <c r="F55" s="17">
        <v>163.29553344133296</v>
      </c>
      <c r="H55" s="17">
        <v>50</v>
      </c>
      <c r="I55" s="19">
        <v>13.18</v>
      </c>
      <c r="J55" s="17">
        <f t="shared" si="0"/>
        <v>5.0057818405555077</v>
      </c>
      <c r="K55" s="17">
        <f t="shared" si="2"/>
        <v>8.1742181594444929</v>
      </c>
      <c r="L55" s="17">
        <v>3</v>
      </c>
      <c r="M55" s="12">
        <v>8.82</v>
      </c>
      <c r="N55" s="17">
        <f t="shared" si="1"/>
        <v>26.46</v>
      </c>
      <c r="O55" s="17">
        <f t="shared" si="6"/>
        <v>26.259600000000002</v>
      </c>
      <c r="P55" s="17">
        <f t="shared" si="4"/>
        <v>0.30517344699349153</v>
      </c>
    </row>
    <row r="56" spans="1:16" x14ac:dyDescent="0.25">
      <c r="A56" s="5" t="s">
        <v>107</v>
      </c>
      <c r="C56" s="9" t="s">
        <v>75</v>
      </c>
      <c r="D56" s="9" t="s">
        <v>115</v>
      </c>
      <c r="E56" s="8" t="s">
        <v>113</v>
      </c>
      <c r="F56" s="17">
        <v>166.98932926829258</v>
      </c>
      <c r="H56" s="17">
        <v>50</v>
      </c>
      <c r="I56" s="19">
        <v>13.35</v>
      </c>
      <c r="J56" s="17">
        <f t="shared" si="0"/>
        <v>5.0001998344229079</v>
      </c>
      <c r="K56" s="17">
        <f t="shared" si="2"/>
        <v>8.3498001655770917</v>
      </c>
      <c r="L56" s="17">
        <v>3</v>
      </c>
      <c r="M56" s="12">
        <v>8.7910000000000004</v>
      </c>
      <c r="N56" s="17">
        <f t="shared" si="1"/>
        <v>26.373000000000001</v>
      </c>
      <c r="O56" s="17">
        <f t="shared" si="6"/>
        <v>26.172600000000003</v>
      </c>
      <c r="P56" s="17">
        <f t="shared" si="4"/>
        <v>0.305420989237291</v>
      </c>
    </row>
    <row r="57" spans="1:16" x14ac:dyDescent="0.25">
      <c r="A57" s="5" t="s">
        <v>107</v>
      </c>
      <c r="C57" s="9" t="s">
        <v>76</v>
      </c>
      <c r="D57" s="9" t="s">
        <v>115</v>
      </c>
      <c r="E57" s="8" t="s">
        <v>113</v>
      </c>
      <c r="F57" s="17">
        <v>148.16454048424887</v>
      </c>
      <c r="H57" s="17">
        <v>50</v>
      </c>
      <c r="I57" s="19">
        <v>12.4</v>
      </c>
      <c r="J57" s="17">
        <f t="shared" si="0"/>
        <v>4.9966848510281165</v>
      </c>
      <c r="K57" s="17">
        <f t="shared" si="2"/>
        <v>7.4033151489718838</v>
      </c>
      <c r="L57" s="17">
        <v>3</v>
      </c>
      <c r="M57" s="12">
        <v>8.7750000000000004</v>
      </c>
      <c r="N57" s="17">
        <f t="shared" si="1"/>
        <v>26.325000000000003</v>
      </c>
      <c r="O57" s="17">
        <f t="shared" si="6"/>
        <v>26.124600000000004</v>
      </c>
      <c r="P57" s="17">
        <f t="shared" si="4"/>
        <v>0.30012672234717108</v>
      </c>
    </row>
    <row r="58" spans="1:16" x14ac:dyDescent="0.25">
      <c r="A58" s="5" t="s">
        <v>107</v>
      </c>
      <c r="C58" s="8" t="s">
        <v>77</v>
      </c>
      <c r="D58" s="8" t="s">
        <v>116</v>
      </c>
      <c r="E58" s="8" t="s">
        <v>113</v>
      </c>
      <c r="F58" s="17">
        <v>160.48900462962965</v>
      </c>
      <c r="H58" s="17">
        <v>50</v>
      </c>
      <c r="I58" s="19">
        <v>13.04</v>
      </c>
      <c r="J58" s="17">
        <f t="shared" si="0"/>
        <v>5.0059694529297403</v>
      </c>
      <c r="K58" s="17">
        <f t="shared" si="2"/>
        <v>8.0340305470702589</v>
      </c>
      <c r="L58" s="17">
        <v>3</v>
      </c>
      <c r="M58" s="12">
        <v>9.4589999999999996</v>
      </c>
      <c r="N58" s="17">
        <f t="shared" si="1"/>
        <v>28.376999999999999</v>
      </c>
      <c r="O58" s="17">
        <f t="shared" si="6"/>
        <v>28.176600000000001</v>
      </c>
      <c r="P58" s="17">
        <f t="shared" si="4"/>
        <v>0.32665034824684741</v>
      </c>
    </row>
    <row r="59" spans="1:16" x14ac:dyDescent="0.25">
      <c r="A59" s="5" t="s">
        <v>107</v>
      </c>
      <c r="C59" s="8" t="s">
        <v>78</v>
      </c>
      <c r="D59" s="8" t="s">
        <v>116</v>
      </c>
      <c r="E59" s="8" t="s">
        <v>113</v>
      </c>
      <c r="F59" s="17">
        <v>149.49735449735454</v>
      </c>
      <c r="H59" s="17">
        <v>50</v>
      </c>
      <c r="I59" s="19">
        <v>12.48</v>
      </c>
      <c r="J59" s="17">
        <f t="shared" si="0"/>
        <v>5.0020570459124158</v>
      </c>
      <c r="K59" s="17">
        <f t="shared" si="2"/>
        <v>7.4779429540875846</v>
      </c>
      <c r="L59" s="17">
        <v>3</v>
      </c>
      <c r="M59" s="12">
        <v>8.5779999999999994</v>
      </c>
      <c r="N59" s="17">
        <f t="shared" si="1"/>
        <v>25.733999999999998</v>
      </c>
      <c r="O59" s="17">
        <f t="shared" si="6"/>
        <v>25.5336</v>
      </c>
      <c r="P59" s="17">
        <f t="shared" si="4"/>
        <v>0.2934030521326822</v>
      </c>
    </row>
    <row r="60" spans="1:16" x14ac:dyDescent="0.25">
      <c r="A60" s="5" t="s">
        <v>107</v>
      </c>
      <c r="C60" s="8" t="s">
        <v>79</v>
      </c>
      <c r="D60" s="8" t="s">
        <v>116</v>
      </c>
      <c r="E60" s="8" t="s">
        <v>113</v>
      </c>
      <c r="F60" s="17">
        <v>148.515625</v>
      </c>
      <c r="H60" s="17">
        <v>50</v>
      </c>
      <c r="I60" s="19">
        <v>12.42</v>
      </c>
      <c r="J60" s="17">
        <f t="shared" si="0"/>
        <v>4.9976736875196472</v>
      </c>
      <c r="K60" s="17">
        <f t="shared" si="2"/>
        <v>7.4223263124803527</v>
      </c>
      <c r="L60" s="17">
        <v>3</v>
      </c>
      <c r="M60" s="12">
        <v>11.36</v>
      </c>
      <c r="N60" s="17">
        <f t="shared" si="1"/>
        <v>34.08</v>
      </c>
      <c r="O60" s="17">
        <f t="shared" si="6"/>
        <v>33.879599999999996</v>
      </c>
      <c r="P60" s="17">
        <f t="shared" si="4"/>
        <v>0.38927020213315217</v>
      </c>
    </row>
    <row r="61" spans="1:16" x14ac:dyDescent="0.25">
      <c r="A61" s="5" t="s">
        <v>107</v>
      </c>
      <c r="C61" s="8" t="s">
        <v>80</v>
      </c>
      <c r="D61" s="8" t="s">
        <v>116</v>
      </c>
      <c r="E61" s="8" t="s">
        <v>113</v>
      </c>
      <c r="F61" s="17">
        <v>159.94074074074075</v>
      </c>
      <c r="H61" s="17">
        <v>50</v>
      </c>
      <c r="I61" s="19">
        <v>13</v>
      </c>
      <c r="J61" s="17">
        <f t="shared" si="0"/>
        <v>5.0011398609369655</v>
      </c>
      <c r="K61" s="17">
        <f t="shared" si="2"/>
        <v>7.9988601390630345</v>
      </c>
      <c r="L61" s="17">
        <v>3</v>
      </c>
      <c r="M61" s="12">
        <v>10.14</v>
      </c>
      <c r="N61" s="17">
        <f t="shared" si="1"/>
        <v>30.42</v>
      </c>
      <c r="O61" s="17">
        <f t="shared" si="6"/>
        <v>30.219600000000003</v>
      </c>
      <c r="P61" s="17">
        <f t="shared" si="4"/>
        <v>0.35046057550769238</v>
      </c>
    </row>
    <row r="62" spans="1:16" x14ac:dyDescent="0.25">
      <c r="A62" s="5" t="s">
        <v>107</v>
      </c>
      <c r="C62" s="8" t="s">
        <v>81</v>
      </c>
      <c r="D62" s="8" t="s">
        <v>116</v>
      </c>
      <c r="E62" s="8" t="s">
        <v>113</v>
      </c>
      <c r="F62" s="17">
        <v>160.30981067125643</v>
      </c>
      <c r="H62" s="17">
        <v>50</v>
      </c>
      <c r="I62" s="19">
        <v>13.02</v>
      </c>
      <c r="J62" s="17">
        <f t="shared" si="0"/>
        <v>5.0017323459402281</v>
      </c>
      <c r="K62" s="17">
        <f t="shared" si="2"/>
        <v>8.0182676540597715</v>
      </c>
      <c r="L62" s="17">
        <v>3</v>
      </c>
      <c r="M62" s="12">
        <v>10.28</v>
      </c>
      <c r="N62" s="17">
        <f t="shared" si="1"/>
        <v>30.839999999999996</v>
      </c>
      <c r="O62" s="17">
        <f t="shared" si="6"/>
        <v>30.639599999999998</v>
      </c>
      <c r="P62" s="17">
        <f t="shared" si="4"/>
        <v>0.35540816474440218</v>
      </c>
    </row>
    <row r="63" spans="1:16" x14ac:dyDescent="0.25">
      <c r="A63" s="5" t="s">
        <v>107</v>
      </c>
      <c r="C63" s="9" t="s">
        <v>82</v>
      </c>
      <c r="D63" s="9" t="s">
        <v>117</v>
      </c>
      <c r="E63" s="8" t="s">
        <v>113</v>
      </c>
      <c r="F63" s="17">
        <v>146.91756272401437</v>
      </c>
      <c r="H63" s="17">
        <v>50</v>
      </c>
      <c r="I63" s="19">
        <v>12.34</v>
      </c>
      <c r="J63" s="17">
        <f t="shared" si="0"/>
        <v>4.9976193932355919</v>
      </c>
      <c r="K63" s="17">
        <f t="shared" si="2"/>
        <v>7.342380606764408</v>
      </c>
      <c r="L63" s="17">
        <v>3</v>
      </c>
      <c r="M63" s="12">
        <v>9.6270000000000007</v>
      </c>
      <c r="N63" s="17">
        <f t="shared" si="1"/>
        <v>28.881</v>
      </c>
      <c r="O63" s="17">
        <f t="shared" si="6"/>
        <v>28.680600000000002</v>
      </c>
      <c r="P63" s="17">
        <f t="shared" si="4"/>
        <v>0.32907945800282334</v>
      </c>
    </row>
    <row r="64" spans="1:16" x14ac:dyDescent="0.25">
      <c r="A64" s="5" t="s">
        <v>107</v>
      </c>
      <c r="C64" s="9" t="s">
        <v>83</v>
      </c>
      <c r="D64" s="9" t="s">
        <v>117</v>
      </c>
      <c r="E64" s="8" t="s">
        <v>113</v>
      </c>
      <c r="F64" s="17">
        <v>149.05381944444443</v>
      </c>
      <c r="H64" s="17">
        <v>50</v>
      </c>
      <c r="I64" s="19">
        <v>12.45</v>
      </c>
      <c r="J64" s="17">
        <f t="shared" si="0"/>
        <v>4.9989195218012616</v>
      </c>
      <c r="K64" s="17">
        <f t="shared" si="2"/>
        <v>7.4510804781987376</v>
      </c>
      <c r="L64" s="17">
        <v>3</v>
      </c>
      <c r="M64" s="13">
        <v>10.210000000000001</v>
      </c>
      <c r="N64" s="17">
        <f t="shared" si="1"/>
        <v>30.630000000000003</v>
      </c>
      <c r="O64" s="17">
        <f t="shared" si="6"/>
        <v>30.429600000000004</v>
      </c>
      <c r="P64" s="17">
        <f t="shared" si="4"/>
        <v>0.34971825229334008</v>
      </c>
    </row>
    <row r="65" spans="1:16" x14ac:dyDescent="0.25">
      <c r="A65" s="5" t="s">
        <v>107</v>
      </c>
      <c r="C65" s="9" t="s">
        <v>84</v>
      </c>
      <c r="D65" s="9" t="s">
        <v>117</v>
      </c>
      <c r="E65" s="8" t="s">
        <v>113</v>
      </c>
      <c r="F65" s="17">
        <v>146.1900684931507</v>
      </c>
      <c r="H65" s="17">
        <v>50</v>
      </c>
      <c r="I65" s="19">
        <v>12.3</v>
      </c>
      <c r="J65" s="17">
        <f t="shared" si="0"/>
        <v>4.9961398017736043</v>
      </c>
      <c r="K65" s="17">
        <f t="shared" si="2"/>
        <v>7.3038601982263964</v>
      </c>
      <c r="L65" s="17">
        <v>3</v>
      </c>
      <c r="M65" s="13">
        <v>10.95</v>
      </c>
      <c r="N65" s="17">
        <f t="shared" si="1"/>
        <v>32.849999999999994</v>
      </c>
      <c r="O65" s="17">
        <f t="shared" si="6"/>
        <v>32.649599999999992</v>
      </c>
      <c r="P65" s="17">
        <f t="shared" si="4"/>
        <v>0.37447873521550279</v>
      </c>
    </row>
    <row r="66" spans="1:16" x14ac:dyDescent="0.25">
      <c r="A66" s="5" t="s">
        <v>107</v>
      </c>
      <c r="C66" s="9" t="s">
        <v>85</v>
      </c>
      <c r="D66" s="9" t="s">
        <v>117</v>
      </c>
      <c r="E66" s="8" t="s">
        <v>113</v>
      </c>
      <c r="F66" s="17">
        <v>141.46113691872995</v>
      </c>
      <c r="H66" s="17">
        <v>50</v>
      </c>
      <c r="I66" s="19">
        <v>12.1</v>
      </c>
      <c r="J66" s="17">
        <f t="shared" ref="J66:J91" si="7">I66/((F66/100)+1)</f>
        <v>5.0111583811818843</v>
      </c>
      <c r="K66" s="17">
        <f t="shared" si="2"/>
        <v>7.0888416188181154</v>
      </c>
      <c r="L66" s="17">
        <v>3</v>
      </c>
      <c r="M66" s="12">
        <v>10.17</v>
      </c>
      <c r="N66" s="17">
        <f t="shared" ref="N66:N93" si="8">M66*L66</f>
        <v>30.509999999999998</v>
      </c>
      <c r="O66" s="17">
        <f t="shared" si="6"/>
        <v>30.3096</v>
      </c>
      <c r="P66" s="17">
        <f t="shared" si="4"/>
        <v>0.3452973987865911</v>
      </c>
    </row>
    <row r="67" spans="1:16" x14ac:dyDescent="0.25">
      <c r="A67" s="5" t="s">
        <v>107</v>
      </c>
      <c r="C67" s="9" t="s">
        <v>86</v>
      </c>
      <c r="D67" s="9" t="s">
        <v>117</v>
      </c>
      <c r="E67" s="8" t="s">
        <v>113</v>
      </c>
      <c r="F67" s="17">
        <v>156.53694404591104</v>
      </c>
      <c r="H67" s="17">
        <v>50</v>
      </c>
      <c r="I67" s="19">
        <v>12.81</v>
      </c>
      <c r="J67" s="17">
        <f t="shared" si="7"/>
        <v>4.9934328358208955</v>
      </c>
      <c r="K67" s="17">
        <f t="shared" ref="K67:K91" si="9">I67-J67</f>
        <v>7.816567164179105</v>
      </c>
      <c r="L67" s="17">
        <v>3</v>
      </c>
      <c r="M67" s="12">
        <v>10.55</v>
      </c>
      <c r="N67" s="17">
        <f t="shared" si="8"/>
        <v>31.650000000000002</v>
      </c>
      <c r="O67" s="17">
        <f t="shared" si="6"/>
        <v>31.449600000000004</v>
      </c>
      <c r="P67" s="17">
        <f t="shared" ref="P67:P93" si="10">(O67*(H67+K67))/(1000*J67)</f>
        <v>0.36413985538020088</v>
      </c>
    </row>
    <row r="68" spans="1:16" x14ac:dyDescent="0.25">
      <c r="A68" s="5" t="s">
        <v>107</v>
      </c>
      <c r="C68" s="8" t="s">
        <v>121</v>
      </c>
      <c r="D68" s="8"/>
      <c r="E68" s="8"/>
      <c r="F68" s="17">
        <v>146.1900684931507</v>
      </c>
      <c r="H68" s="17">
        <v>50</v>
      </c>
      <c r="I68" s="19">
        <v>12.3</v>
      </c>
      <c r="J68" s="17">
        <f t="shared" si="7"/>
        <v>4.9961398017736043</v>
      </c>
      <c r="K68" s="17">
        <f t="shared" si="9"/>
        <v>7.3038601982263964</v>
      </c>
      <c r="L68" s="17">
        <v>3</v>
      </c>
      <c r="M68" s="12">
        <v>11.01</v>
      </c>
      <c r="N68" s="17">
        <f t="shared" si="8"/>
        <v>33.03</v>
      </c>
      <c r="O68" s="17">
        <f t="shared" si="6"/>
        <v>32.829599999999999</v>
      </c>
      <c r="P68" s="17">
        <f t="shared" si="10"/>
        <v>0.37654326808386235</v>
      </c>
    </row>
    <row r="69" spans="1:16" x14ac:dyDescent="0.25">
      <c r="A69" s="5" t="s">
        <v>107</v>
      </c>
      <c r="C69" s="8" t="s">
        <v>14</v>
      </c>
      <c r="D69" s="8"/>
      <c r="E69" s="8"/>
      <c r="H69" s="17">
        <v>50</v>
      </c>
      <c r="M69" s="12">
        <v>0.20039999999999999</v>
      </c>
      <c r="N69" s="17">
        <f t="shared" si="8"/>
        <v>0</v>
      </c>
      <c r="P69" s="17" t="e">
        <f t="shared" si="10"/>
        <v>#DIV/0!</v>
      </c>
    </row>
    <row r="70" spans="1:16" x14ac:dyDescent="0.25">
      <c r="A70" s="5" t="s">
        <v>107</v>
      </c>
      <c r="C70" s="10" t="s">
        <v>7</v>
      </c>
      <c r="D70" s="10"/>
      <c r="E70" s="10"/>
      <c r="H70" s="17">
        <v>50</v>
      </c>
      <c r="M70" s="12">
        <v>0.1249</v>
      </c>
      <c r="N70" s="17">
        <f t="shared" si="8"/>
        <v>0</v>
      </c>
      <c r="P70" s="17" t="e">
        <f t="shared" si="10"/>
        <v>#DIV/0!</v>
      </c>
    </row>
    <row r="71" spans="1:16" x14ac:dyDescent="0.25">
      <c r="A71" s="5" t="s">
        <v>107</v>
      </c>
      <c r="C71" s="8" t="s">
        <v>87</v>
      </c>
      <c r="D71" s="8" t="s">
        <v>114</v>
      </c>
      <c r="E71" s="8" t="s">
        <v>118</v>
      </c>
      <c r="F71" s="17">
        <v>23.769620169035299</v>
      </c>
      <c r="H71" s="17">
        <v>50</v>
      </c>
      <c r="I71" s="19">
        <v>6.1899999999999995</v>
      </c>
      <c r="J71" s="17">
        <f t="shared" si="7"/>
        <v>5.0012272733374799</v>
      </c>
      <c r="K71" s="17">
        <f t="shared" si="9"/>
        <v>1.1887727266625197</v>
      </c>
      <c r="L71" s="17">
        <v>1</v>
      </c>
      <c r="M71" s="12">
        <v>0.94789999999999996</v>
      </c>
      <c r="N71" s="17">
        <f t="shared" si="8"/>
        <v>0.94789999999999996</v>
      </c>
      <c r="O71" s="17">
        <f>N71-M$92</f>
        <v>0.75839999999999996</v>
      </c>
      <c r="P71" s="17">
        <f t="shared" si="10"/>
        <v>7.7624077279723333E-3</v>
      </c>
    </row>
    <row r="72" spans="1:16" x14ac:dyDescent="0.25">
      <c r="A72" s="5" t="s">
        <v>107</v>
      </c>
      <c r="C72" s="8" t="s">
        <v>88</v>
      </c>
      <c r="D72" s="8" t="s">
        <v>114</v>
      </c>
      <c r="E72" s="8" t="s">
        <v>118</v>
      </c>
      <c r="F72" s="17">
        <v>24.24992481898726</v>
      </c>
      <c r="H72" s="17">
        <v>50</v>
      </c>
      <c r="I72" s="19">
        <v>6.21</v>
      </c>
      <c r="J72" s="17">
        <f t="shared" si="7"/>
        <v>4.9979909517426266</v>
      </c>
      <c r="K72" s="17">
        <f t="shared" si="9"/>
        <v>1.2120090482573733</v>
      </c>
      <c r="L72" s="17">
        <v>1</v>
      </c>
      <c r="M72" s="12">
        <v>0.92090000000000005</v>
      </c>
      <c r="N72" s="17">
        <f t="shared" si="8"/>
        <v>0.92090000000000005</v>
      </c>
      <c r="O72" s="17">
        <f t="shared" ref="O72:O91" si="11">N72-M$92</f>
        <v>0.73140000000000005</v>
      </c>
      <c r="P72" s="17">
        <f t="shared" si="10"/>
        <v>7.4943039672442117E-3</v>
      </c>
    </row>
    <row r="73" spans="1:16" x14ac:dyDescent="0.25">
      <c r="A73" s="5" t="s">
        <v>107</v>
      </c>
      <c r="C73" s="8" t="s">
        <v>89</v>
      </c>
      <c r="D73" s="8" t="s">
        <v>114</v>
      </c>
      <c r="E73" s="8" t="s">
        <v>118</v>
      </c>
      <c r="F73" s="17">
        <v>27.276480707790615</v>
      </c>
      <c r="H73" s="17">
        <v>50</v>
      </c>
      <c r="I73" s="19">
        <v>6.37</v>
      </c>
      <c r="J73" s="17">
        <f t="shared" si="7"/>
        <v>5.0048524005190318</v>
      </c>
      <c r="K73" s="17">
        <f t="shared" si="9"/>
        <v>1.3651475994809683</v>
      </c>
      <c r="L73" s="17">
        <v>1</v>
      </c>
      <c r="M73" s="12">
        <v>0.76439999999999997</v>
      </c>
      <c r="N73" s="17">
        <f t="shared" si="8"/>
        <v>0.76439999999999997</v>
      </c>
      <c r="O73" s="17">
        <f t="shared" si="11"/>
        <v>0.57489999999999997</v>
      </c>
      <c r="P73" s="17">
        <f t="shared" si="10"/>
        <v>5.9002386068126994E-3</v>
      </c>
    </row>
    <row r="74" spans="1:16" x14ac:dyDescent="0.25">
      <c r="A74" s="5" t="s">
        <v>107</v>
      </c>
      <c r="C74" s="8" t="s">
        <v>90</v>
      </c>
      <c r="D74" s="8" t="s">
        <v>114</v>
      </c>
      <c r="E74" s="8" t="s">
        <v>118</v>
      </c>
      <c r="F74" s="17">
        <v>22.036746493791966</v>
      </c>
      <c r="H74" s="17">
        <v>50</v>
      </c>
      <c r="I74" s="19">
        <v>6.1099999999999994</v>
      </c>
      <c r="J74" s="17">
        <f t="shared" si="7"/>
        <v>5.0066887028251088</v>
      </c>
      <c r="K74" s="17">
        <f t="shared" si="9"/>
        <v>1.1033112971748906</v>
      </c>
      <c r="L74" s="17">
        <v>1</v>
      </c>
      <c r="M74" s="12">
        <v>1.24</v>
      </c>
      <c r="N74" s="17">
        <f t="shared" si="8"/>
        <v>1.24</v>
      </c>
      <c r="O74" s="17">
        <f t="shared" si="11"/>
        <v>1.0505</v>
      </c>
      <c r="P74" s="17">
        <f t="shared" si="10"/>
        <v>1.0722461831387701E-2</v>
      </c>
    </row>
    <row r="75" spans="1:16" x14ac:dyDescent="0.25">
      <c r="A75" s="5" t="s">
        <v>107</v>
      </c>
      <c r="C75" s="8" t="s">
        <v>91</v>
      </c>
      <c r="D75" s="8" t="s">
        <v>114</v>
      </c>
      <c r="E75" s="8" t="s">
        <v>118</v>
      </c>
      <c r="F75" s="17">
        <v>22.269585253456228</v>
      </c>
      <c r="H75" s="17">
        <v>50</v>
      </c>
      <c r="I75" s="19">
        <v>6.1099999999999994</v>
      </c>
      <c r="J75" s="17">
        <f t="shared" si="7"/>
        <v>4.9971544332422493</v>
      </c>
      <c r="K75" s="17">
        <f t="shared" si="9"/>
        <v>1.1128455667577501</v>
      </c>
      <c r="L75" s="17">
        <v>1</v>
      </c>
      <c r="M75" s="12">
        <v>1.1759999999999999</v>
      </c>
      <c r="N75" s="17">
        <f t="shared" si="8"/>
        <v>1.1759999999999999</v>
      </c>
      <c r="O75" s="17">
        <f t="shared" si="11"/>
        <v>0.98649999999999993</v>
      </c>
      <c r="P75" s="17">
        <f t="shared" si="10"/>
        <v>1.0090306958732758E-2</v>
      </c>
    </row>
    <row r="76" spans="1:16" x14ac:dyDescent="0.25">
      <c r="A76" s="5" t="s">
        <v>107</v>
      </c>
      <c r="C76" s="9" t="s">
        <v>92</v>
      </c>
      <c r="D76" s="9" t="s">
        <v>115</v>
      </c>
      <c r="E76" s="8" t="s">
        <v>118</v>
      </c>
      <c r="F76" s="17">
        <v>24.772630929900949</v>
      </c>
      <c r="H76" s="17">
        <v>50</v>
      </c>
      <c r="I76" s="19">
        <v>6.26</v>
      </c>
      <c r="J76" s="17">
        <f t="shared" si="7"/>
        <v>5.0171259140291413</v>
      </c>
      <c r="K76" s="17">
        <f t="shared" si="9"/>
        <v>1.2428740859708585</v>
      </c>
      <c r="L76" s="17">
        <v>1</v>
      </c>
      <c r="M76" s="12">
        <v>0.94510000000000005</v>
      </c>
      <c r="N76" s="17">
        <f t="shared" si="8"/>
        <v>0.94510000000000005</v>
      </c>
      <c r="O76" s="17">
        <f t="shared" si="11"/>
        <v>0.75560000000000005</v>
      </c>
      <c r="P76" s="17">
        <f t="shared" si="10"/>
        <v>7.7173896614974799E-3</v>
      </c>
    </row>
    <row r="77" spans="1:16" x14ac:dyDescent="0.25">
      <c r="A77" s="5" t="s">
        <v>107</v>
      </c>
      <c r="C77" s="9" t="s">
        <v>93</v>
      </c>
      <c r="D77" s="9" t="s">
        <v>115</v>
      </c>
      <c r="E77" s="8" t="s">
        <v>118</v>
      </c>
      <c r="F77" s="17">
        <v>21.276627737958009</v>
      </c>
      <c r="H77" s="17">
        <v>50</v>
      </c>
      <c r="I77" s="19">
        <v>6.04</v>
      </c>
      <c r="J77" s="17">
        <f t="shared" si="7"/>
        <v>4.9803495633557748</v>
      </c>
      <c r="K77" s="17">
        <f t="shared" si="9"/>
        <v>1.0596504366442252</v>
      </c>
      <c r="L77" s="17">
        <v>1</v>
      </c>
      <c r="M77" s="12">
        <v>1.383</v>
      </c>
      <c r="N77" s="17">
        <f t="shared" si="8"/>
        <v>1.383</v>
      </c>
      <c r="O77" s="17">
        <f t="shared" si="11"/>
        <v>1.1935</v>
      </c>
      <c r="P77" s="17">
        <f t="shared" si="10"/>
        <v>1.2236027214739025E-2</v>
      </c>
    </row>
    <row r="78" spans="1:16" x14ac:dyDescent="0.25">
      <c r="A78" s="5" t="s">
        <v>107</v>
      </c>
      <c r="C78" s="9" t="s">
        <v>94</v>
      </c>
      <c r="D78" s="9" t="s">
        <v>115</v>
      </c>
      <c r="E78" s="8" t="s">
        <v>118</v>
      </c>
      <c r="F78" s="17">
        <v>22.114937180083754</v>
      </c>
      <c r="H78" s="17">
        <v>50</v>
      </c>
      <c r="I78" s="19">
        <v>6.1</v>
      </c>
      <c r="J78" s="17">
        <f t="shared" si="7"/>
        <v>4.995293893493379</v>
      </c>
      <c r="K78" s="17">
        <f t="shared" si="9"/>
        <v>1.1047061065066206</v>
      </c>
      <c r="L78" s="17">
        <v>1</v>
      </c>
      <c r="M78" s="12">
        <v>0.93169999999999997</v>
      </c>
      <c r="N78" s="17">
        <f t="shared" si="8"/>
        <v>0.93169999999999997</v>
      </c>
      <c r="O78" s="17">
        <f t="shared" si="11"/>
        <v>0.74219999999999997</v>
      </c>
      <c r="P78" s="17">
        <f t="shared" si="10"/>
        <v>7.5931293895750212E-3</v>
      </c>
    </row>
    <row r="79" spans="1:16" x14ac:dyDescent="0.25">
      <c r="A79" s="5" t="s">
        <v>107</v>
      </c>
      <c r="C79" s="9" t="s">
        <v>95</v>
      </c>
      <c r="D79" s="9" t="s">
        <v>115</v>
      </c>
      <c r="E79" s="8" t="s">
        <v>118</v>
      </c>
      <c r="F79" s="17">
        <v>26.291358369398299</v>
      </c>
      <c r="H79" s="17">
        <v>50</v>
      </c>
      <c r="I79" s="19">
        <v>6.32</v>
      </c>
      <c r="J79" s="17">
        <f t="shared" si="7"/>
        <v>5.0043012297913494</v>
      </c>
      <c r="K79" s="17">
        <f t="shared" si="9"/>
        <v>1.3156987702086509</v>
      </c>
      <c r="L79" s="17">
        <v>1</v>
      </c>
      <c r="M79" s="12">
        <v>0.87809999999999999</v>
      </c>
      <c r="N79" s="17">
        <f t="shared" si="8"/>
        <v>0.87809999999999999</v>
      </c>
      <c r="O79" s="17">
        <f t="shared" si="11"/>
        <v>0.68859999999999999</v>
      </c>
      <c r="P79" s="17">
        <f t="shared" si="10"/>
        <v>7.0611237314822843E-3</v>
      </c>
    </row>
    <row r="80" spans="1:16" x14ac:dyDescent="0.25">
      <c r="A80" s="5" t="s">
        <v>107</v>
      </c>
      <c r="C80" s="9" t="s">
        <v>96</v>
      </c>
      <c r="D80" s="9" t="s">
        <v>115</v>
      </c>
      <c r="E80" s="8" t="s">
        <v>118</v>
      </c>
      <c r="F80" s="17">
        <v>21.841997961264013</v>
      </c>
      <c r="H80" s="17">
        <v>50</v>
      </c>
      <c r="I80" s="19">
        <v>6.09</v>
      </c>
      <c r="J80" s="17">
        <f t="shared" si="7"/>
        <v>4.9982765400286127</v>
      </c>
      <c r="K80" s="17">
        <f t="shared" si="9"/>
        <v>1.0917234599713872</v>
      </c>
      <c r="L80" s="17">
        <v>1</v>
      </c>
      <c r="M80" s="12">
        <v>1.226</v>
      </c>
      <c r="N80" s="17">
        <f t="shared" si="8"/>
        <v>1.226</v>
      </c>
      <c r="O80" s="17">
        <f t="shared" si="11"/>
        <v>1.0365</v>
      </c>
      <c r="P80" s="17">
        <f t="shared" si="10"/>
        <v>1.0594966273306118E-2</v>
      </c>
    </row>
    <row r="81" spans="1:16" x14ac:dyDescent="0.25">
      <c r="A81" s="5" t="s">
        <v>107</v>
      </c>
      <c r="C81" s="8" t="s">
        <v>97</v>
      </c>
      <c r="D81" s="8" t="s">
        <v>116</v>
      </c>
      <c r="E81" s="8" t="s">
        <v>118</v>
      </c>
      <c r="F81" s="17">
        <v>17.170783012367178</v>
      </c>
      <c r="H81" s="17">
        <v>50</v>
      </c>
      <c r="I81" s="19">
        <v>5.87</v>
      </c>
      <c r="J81" s="17">
        <f t="shared" si="7"/>
        <v>5.0097813201269048</v>
      </c>
      <c r="K81" s="17">
        <f t="shared" si="9"/>
        <v>0.8602186798730953</v>
      </c>
      <c r="L81" s="17">
        <v>1</v>
      </c>
      <c r="M81" s="12">
        <v>0.94769999999999999</v>
      </c>
      <c r="N81" s="17">
        <f t="shared" si="8"/>
        <v>0.94769999999999999</v>
      </c>
      <c r="O81" s="17">
        <f t="shared" si="11"/>
        <v>0.75819999999999999</v>
      </c>
      <c r="P81" s="17">
        <f t="shared" si="10"/>
        <v>7.6973854423855259E-3</v>
      </c>
    </row>
    <row r="82" spans="1:16" x14ac:dyDescent="0.25">
      <c r="A82" s="5" t="s">
        <v>107</v>
      </c>
      <c r="C82" s="8" t="s">
        <v>98</v>
      </c>
      <c r="D82" s="8" t="s">
        <v>116</v>
      </c>
      <c r="E82" s="8" t="s">
        <v>118</v>
      </c>
      <c r="F82" s="17">
        <v>19.186927666634762</v>
      </c>
      <c r="H82" s="17">
        <v>50</v>
      </c>
      <c r="I82" s="19">
        <v>5.95</v>
      </c>
      <c r="J82" s="17">
        <f t="shared" si="7"/>
        <v>4.9921582143992502</v>
      </c>
      <c r="K82" s="17">
        <f t="shared" si="9"/>
        <v>0.95784178560074995</v>
      </c>
      <c r="L82" s="17">
        <v>1</v>
      </c>
      <c r="M82" s="12">
        <v>0.94489999999999996</v>
      </c>
      <c r="N82" s="17">
        <f t="shared" si="8"/>
        <v>0.94489999999999996</v>
      </c>
      <c r="O82" s="17">
        <f t="shared" si="11"/>
        <v>0.75539999999999996</v>
      </c>
      <c r="P82" s="17">
        <f t="shared" si="10"/>
        <v>7.7108040313732459E-3</v>
      </c>
    </row>
    <row r="83" spans="1:16" x14ac:dyDescent="0.25">
      <c r="A83" s="5" t="s">
        <v>107</v>
      </c>
      <c r="C83" s="8" t="s">
        <v>99</v>
      </c>
      <c r="D83" s="8" t="s">
        <v>116</v>
      </c>
      <c r="E83" s="8" t="s">
        <v>118</v>
      </c>
      <c r="F83" s="17">
        <v>20.183693342776209</v>
      </c>
      <c r="H83" s="17">
        <v>50</v>
      </c>
      <c r="I83" s="19">
        <v>5.99</v>
      </c>
      <c r="J83" s="17">
        <f t="shared" si="7"/>
        <v>4.984037212865398</v>
      </c>
      <c r="K83" s="17">
        <f t="shared" si="9"/>
        <v>1.0059627871346022</v>
      </c>
      <c r="L83" s="17">
        <v>1</v>
      </c>
      <c r="M83" s="12">
        <v>1.0740000000000001</v>
      </c>
      <c r="N83" s="17">
        <f t="shared" si="8"/>
        <v>1.0740000000000001</v>
      </c>
      <c r="O83" s="17">
        <f t="shared" si="11"/>
        <v>0.88450000000000006</v>
      </c>
      <c r="P83" s="17">
        <f t="shared" si="10"/>
        <v>9.0518533787759155E-3</v>
      </c>
    </row>
    <row r="84" spans="1:16" x14ac:dyDescent="0.25">
      <c r="A84" s="5" t="s">
        <v>107</v>
      </c>
      <c r="C84" s="8" t="s">
        <v>100</v>
      </c>
      <c r="D84" s="8" t="s">
        <v>116</v>
      </c>
      <c r="E84" s="8" t="s">
        <v>118</v>
      </c>
      <c r="F84" s="17">
        <v>20.66949152542373</v>
      </c>
      <c r="H84" s="17">
        <v>50</v>
      </c>
      <c r="I84" s="19">
        <v>6.06</v>
      </c>
      <c r="J84" s="17">
        <f t="shared" si="7"/>
        <v>5.0219818807500527</v>
      </c>
      <c r="K84" s="17">
        <f t="shared" si="9"/>
        <v>1.0380181192499469</v>
      </c>
      <c r="L84" s="17">
        <v>1</v>
      </c>
      <c r="M84" s="12">
        <v>0.98819999999999997</v>
      </c>
      <c r="N84" s="17">
        <f t="shared" si="8"/>
        <v>0.98819999999999997</v>
      </c>
      <c r="O84" s="17">
        <f t="shared" si="11"/>
        <v>0.79869999999999997</v>
      </c>
      <c r="P84" s="17">
        <f t="shared" si="10"/>
        <v>8.117127070509593E-3</v>
      </c>
    </row>
    <row r="85" spans="1:16" x14ac:dyDescent="0.25">
      <c r="A85" s="5" t="s">
        <v>107</v>
      </c>
      <c r="C85" s="8" t="s">
        <v>101</v>
      </c>
      <c r="D85" s="8" t="s">
        <v>116</v>
      </c>
      <c r="E85" s="8" t="s">
        <v>118</v>
      </c>
      <c r="F85" s="17">
        <v>24.743990280308942</v>
      </c>
      <c r="H85" s="17">
        <v>50</v>
      </c>
      <c r="I85" s="19">
        <v>6.24</v>
      </c>
      <c r="J85" s="17">
        <f t="shared" si="7"/>
        <v>5.0022449866949588</v>
      </c>
      <c r="K85" s="17">
        <f t="shared" si="9"/>
        <v>1.2377550133050415</v>
      </c>
      <c r="L85" s="17">
        <v>1</v>
      </c>
      <c r="M85" s="12">
        <v>0.75480000000000003</v>
      </c>
      <c r="N85" s="17">
        <f t="shared" si="8"/>
        <v>0.75480000000000003</v>
      </c>
      <c r="O85" s="17">
        <f t="shared" si="11"/>
        <v>0.56530000000000002</v>
      </c>
      <c r="P85" s="17">
        <f t="shared" si="10"/>
        <v>5.7903407342227466E-3</v>
      </c>
    </row>
    <row r="86" spans="1:16" x14ac:dyDescent="0.25">
      <c r="A86" s="5" t="s">
        <v>107</v>
      </c>
      <c r="C86" s="9" t="s">
        <v>102</v>
      </c>
      <c r="D86" s="9" t="s">
        <v>117</v>
      </c>
      <c r="E86" s="8" t="s">
        <v>118</v>
      </c>
      <c r="F86" s="17">
        <v>10.989530963506226</v>
      </c>
      <c r="H86" s="17">
        <v>50</v>
      </c>
      <c r="I86" s="19">
        <v>5.54</v>
      </c>
      <c r="J86" s="17">
        <f t="shared" si="7"/>
        <v>4.9914617639221959</v>
      </c>
      <c r="K86" s="17">
        <f t="shared" si="9"/>
        <v>0.54853823607780416</v>
      </c>
      <c r="L86" s="17">
        <v>1</v>
      </c>
      <c r="M86" s="12">
        <v>2.0299999999999998</v>
      </c>
      <c r="N86" s="17">
        <f t="shared" si="8"/>
        <v>2.0299999999999998</v>
      </c>
      <c r="O86" s="17">
        <f t="shared" si="11"/>
        <v>1.8404999999999998</v>
      </c>
      <c r="P86" s="17">
        <f t="shared" si="10"/>
        <v>1.8638745326258168E-2</v>
      </c>
    </row>
    <row r="87" spans="1:16" x14ac:dyDescent="0.25">
      <c r="A87" s="5" t="s">
        <v>107</v>
      </c>
      <c r="C87" s="9" t="s">
        <v>103</v>
      </c>
      <c r="D87" s="9" t="s">
        <v>117</v>
      </c>
      <c r="E87" s="8" t="s">
        <v>118</v>
      </c>
      <c r="F87" s="17">
        <v>7.2824887292590237</v>
      </c>
      <c r="H87" s="17">
        <v>50</v>
      </c>
      <c r="I87" s="19">
        <v>5.37</v>
      </c>
      <c r="J87" s="17">
        <f t="shared" si="7"/>
        <v>5.0054767218831735</v>
      </c>
      <c r="K87" s="17">
        <f t="shared" si="9"/>
        <v>0.36452327811682661</v>
      </c>
      <c r="L87" s="17">
        <v>1</v>
      </c>
      <c r="M87" s="12">
        <v>2.8519999999999999</v>
      </c>
      <c r="N87" s="17">
        <f t="shared" si="8"/>
        <v>2.8519999999999999</v>
      </c>
      <c r="O87" s="17">
        <f t="shared" si="11"/>
        <v>2.6624999999999996</v>
      </c>
      <c r="P87" s="17">
        <f t="shared" si="10"/>
        <v>2.6789764627561038E-2</v>
      </c>
    </row>
    <row r="88" spans="1:16" x14ac:dyDescent="0.25">
      <c r="A88" s="5" t="s">
        <v>107</v>
      </c>
      <c r="C88" s="9" t="s">
        <v>104</v>
      </c>
      <c r="D88" s="9" t="s">
        <v>117</v>
      </c>
      <c r="E88" s="8" t="s">
        <v>118</v>
      </c>
      <c r="F88" s="17">
        <v>8.4432703246696388</v>
      </c>
      <c r="H88" s="17">
        <v>50</v>
      </c>
      <c r="I88" s="19">
        <v>5.42</v>
      </c>
      <c r="J88" s="17">
        <f t="shared" si="7"/>
        <v>4.9980049326924529</v>
      </c>
      <c r="K88" s="17">
        <f t="shared" si="9"/>
        <v>0.42199506730754699</v>
      </c>
      <c r="L88" s="17">
        <v>1</v>
      </c>
      <c r="M88" s="12">
        <v>2.1389999999999998</v>
      </c>
      <c r="N88" s="17">
        <f t="shared" si="8"/>
        <v>2.1389999999999998</v>
      </c>
      <c r="O88" s="17">
        <f t="shared" si="11"/>
        <v>1.9494999999999998</v>
      </c>
      <c r="P88" s="17">
        <f t="shared" si="10"/>
        <v>1.9667383427483445E-2</v>
      </c>
    </row>
    <row r="89" spans="1:16" x14ac:dyDescent="0.25">
      <c r="A89" s="5" t="s">
        <v>107</v>
      </c>
      <c r="C89" s="9" t="s">
        <v>105</v>
      </c>
      <c r="D89" s="9" t="s">
        <v>117</v>
      </c>
      <c r="E89" s="8" t="s">
        <v>118</v>
      </c>
      <c r="F89" s="17">
        <v>7.4399569397527641</v>
      </c>
      <c r="H89" s="17">
        <v>50</v>
      </c>
      <c r="I89" s="19">
        <v>5.36</v>
      </c>
      <c r="J89" s="17">
        <f t="shared" si="7"/>
        <v>4.9888329748732438</v>
      </c>
      <c r="K89" s="17">
        <f t="shared" si="9"/>
        <v>0.37116702512675648</v>
      </c>
      <c r="L89" s="17">
        <v>1</v>
      </c>
      <c r="M89" s="12">
        <v>2.7479999999999998</v>
      </c>
      <c r="N89" s="17">
        <f t="shared" si="8"/>
        <v>2.7479999999999998</v>
      </c>
      <c r="O89" s="17">
        <f t="shared" si="11"/>
        <v>2.5584999999999996</v>
      </c>
      <c r="P89" s="17">
        <f t="shared" si="10"/>
        <v>2.5832620872030945E-2</v>
      </c>
    </row>
    <row r="90" spans="1:16" x14ac:dyDescent="0.25">
      <c r="A90" s="5" t="s">
        <v>107</v>
      </c>
      <c r="C90" s="9" t="s">
        <v>106</v>
      </c>
      <c r="D90" s="9" t="s">
        <v>117</v>
      </c>
      <c r="E90" s="8" t="s">
        <v>118</v>
      </c>
      <c r="F90" s="17">
        <v>20.839902147322626</v>
      </c>
      <c r="H90" s="17">
        <v>50</v>
      </c>
      <c r="I90" s="19">
        <v>6.0299999999999994</v>
      </c>
      <c r="J90" s="17">
        <f t="shared" si="7"/>
        <v>4.9900735542209329</v>
      </c>
      <c r="K90" s="17">
        <f t="shared" si="9"/>
        <v>1.0399264457790665</v>
      </c>
      <c r="L90" s="17">
        <v>1</v>
      </c>
      <c r="M90" s="12">
        <v>0.56499999999999995</v>
      </c>
      <c r="N90" s="17">
        <f t="shared" si="8"/>
        <v>0.56499999999999995</v>
      </c>
      <c r="O90" s="17">
        <f t="shared" si="11"/>
        <v>0.37549999999999994</v>
      </c>
      <c r="P90" s="17">
        <f t="shared" si="10"/>
        <v>3.840723422639452E-3</v>
      </c>
    </row>
    <row r="91" spans="1:16" x14ac:dyDescent="0.25">
      <c r="A91" s="5" t="s">
        <v>107</v>
      </c>
      <c r="C91" s="8" t="s">
        <v>122</v>
      </c>
      <c r="D91" s="8"/>
      <c r="E91" s="8"/>
      <c r="F91" s="17">
        <v>7.4399569397527641</v>
      </c>
      <c r="H91" s="17">
        <v>50</v>
      </c>
      <c r="I91" s="19">
        <v>5.37</v>
      </c>
      <c r="J91" s="17">
        <f t="shared" si="7"/>
        <v>4.9981404990800966</v>
      </c>
      <c r="K91" s="17">
        <f t="shared" si="9"/>
        <v>0.3718595009199035</v>
      </c>
      <c r="L91" s="17">
        <v>1</v>
      </c>
      <c r="M91" s="12">
        <v>2.601</v>
      </c>
      <c r="N91" s="17">
        <f t="shared" si="8"/>
        <v>2.601</v>
      </c>
      <c r="O91" s="17">
        <f t="shared" si="11"/>
        <v>2.4115000000000002</v>
      </c>
      <c r="P91" s="17">
        <f t="shared" si="10"/>
        <v>2.4303386271119255E-2</v>
      </c>
    </row>
    <row r="92" spans="1:16" x14ac:dyDescent="0.25">
      <c r="A92" s="5" t="s">
        <v>107</v>
      </c>
      <c r="C92" s="8" t="s">
        <v>14</v>
      </c>
      <c r="D92" s="8"/>
      <c r="E92" s="8"/>
      <c r="H92" s="17">
        <v>50</v>
      </c>
      <c r="M92" s="12">
        <v>0.1895</v>
      </c>
      <c r="N92" s="17">
        <f t="shared" si="8"/>
        <v>0</v>
      </c>
      <c r="P92" s="17" t="e">
        <f t="shared" si="10"/>
        <v>#DIV/0!</v>
      </c>
    </row>
    <row r="93" spans="1:16" x14ac:dyDescent="0.25">
      <c r="A93" s="5" t="s">
        <v>107</v>
      </c>
      <c r="C93" s="10" t="s">
        <v>7</v>
      </c>
      <c r="D93" s="10"/>
      <c r="E93" s="10"/>
      <c r="H93" s="17">
        <v>50</v>
      </c>
      <c r="M93" s="12">
        <v>5.8599999999999999E-2</v>
      </c>
      <c r="N93" s="17">
        <f t="shared" si="8"/>
        <v>0</v>
      </c>
      <c r="P93" s="17" t="e">
        <f t="shared" si="1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workbookViewId="0">
      <selection activeCell="H19" sqref="H19"/>
    </sheetView>
  </sheetViews>
  <sheetFormatPr defaultRowHeight="15" x14ac:dyDescent="0.25"/>
  <cols>
    <col min="1" max="1" width="20.7109375" customWidth="1"/>
    <col min="2" max="2" width="9.7109375" style="3" bestFit="1" customWidth="1"/>
    <col min="3" max="3" width="9.85546875" style="3" bestFit="1" customWidth="1"/>
  </cols>
  <sheetData>
    <row r="3" spans="1:3" x14ac:dyDescent="0.25">
      <c r="A3" s="20" t="s">
        <v>19</v>
      </c>
      <c r="B3" s="3" t="s">
        <v>126</v>
      </c>
      <c r="C3" s="3" t="s">
        <v>127</v>
      </c>
    </row>
    <row r="4" spans="1:3" x14ac:dyDescent="0.25">
      <c r="A4" s="4" t="s">
        <v>113</v>
      </c>
    </row>
    <row r="5" spans="1:3" x14ac:dyDescent="0.25">
      <c r="A5" s="21" t="s">
        <v>109</v>
      </c>
    </row>
    <row r="6" spans="1:3" x14ac:dyDescent="0.25">
      <c r="A6" s="22" t="s">
        <v>114</v>
      </c>
      <c r="B6" s="3">
        <v>18.6764048</v>
      </c>
      <c r="C6" s="3">
        <v>0.22096109992932261</v>
      </c>
    </row>
    <row r="7" spans="1:3" x14ac:dyDescent="0.25">
      <c r="A7" s="22" t="s">
        <v>115</v>
      </c>
      <c r="B7" s="3">
        <v>11.710543999999999</v>
      </c>
      <c r="C7" s="3">
        <v>0.1382693622242856</v>
      </c>
    </row>
    <row r="8" spans="1:3" x14ac:dyDescent="0.25">
      <c r="A8" s="22" t="s">
        <v>116</v>
      </c>
      <c r="B8" s="3">
        <v>20.903120000000001</v>
      </c>
      <c r="C8" s="3">
        <v>0.2481713665010937</v>
      </c>
    </row>
    <row r="9" spans="1:3" x14ac:dyDescent="0.25">
      <c r="A9" s="22" t="s">
        <v>117</v>
      </c>
      <c r="B9" s="3">
        <v>20.802188000000001</v>
      </c>
      <c r="C9" s="3">
        <v>0.24449132539478594</v>
      </c>
    </row>
    <row r="10" spans="1:3" x14ac:dyDescent="0.25">
      <c r="A10" s="21" t="s">
        <v>107</v>
      </c>
    </row>
    <row r="11" spans="1:3" x14ac:dyDescent="0.25">
      <c r="A11" s="22" t="s">
        <v>114</v>
      </c>
      <c r="B11" s="3">
        <v>26.651400000000002</v>
      </c>
      <c r="C11" s="3">
        <v>0.31094764566254585</v>
      </c>
    </row>
    <row r="12" spans="1:3" x14ac:dyDescent="0.25">
      <c r="A12" s="22" t="s">
        <v>115</v>
      </c>
      <c r="B12" s="3">
        <v>26.395200000000006</v>
      </c>
      <c r="C12" s="3">
        <v>0.3062945989262803</v>
      </c>
    </row>
    <row r="13" spans="1:3" x14ac:dyDescent="0.25">
      <c r="A13" s="22" t="s">
        <v>116</v>
      </c>
      <c r="B13" s="3">
        <v>29.689799999999998</v>
      </c>
      <c r="C13" s="3">
        <v>0.34303846855295522</v>
      </c>
    </row>
    <row r="14" spans="1:3" x14ac:dyDescent="0.25">
      <c r="A14" s="22" t="s">
        <v>117</v>
      </c>
      <c r="B14" s="3">
        <v>30.703800000000001</v>
      </c>
      <c r="C14" s="3">
        <v>0.35254273993569163</v>
      </c>
    </row>
    <row r="15" spans="1:3" x14ac:dyDescent="0.25">
      <c r="A15" s="4" t="s">
        <v>118</v>
      </c>
    </row>
    <row r="16" spans="1:3" x14ac:dyDescent="0.25">
      <c r="A16" s="21" t="s">
        <v>109</v>
      </c>
    </row>
    <row r="17" spans="1:3" x14ac:dyDescent="0.25">
      <c r="A17" s="22" t="s">
        <v>114</v>
      </c>
      <c r="B17" s="3">
        <v>0.30472147199999999</v>
      </c>
      <c r="C17" s="3">
        <v>3.1523464266493264E-3</v>
      </c>
    </row>
    <row r="18" spans="1:3" x14ac:dyDescent="0.25">
      <c r="A18" s="22" t="s">
        <v>115</v>
      </c>
      <c r="B18" s="3">
        <v>0.31495442400000007</v>
      </c>
      <c r="C18" s="3">
        <v>3.2701355630850035E-3</v>
      </c>
    </row>
    <row r="19" spans="1:3" x14ac:dyDescent="0.25">
      <c r="A19" s="22" t="s">
        <v>116</v>
      </c>
      <c r="B19" s="3">
        <v>0.49408543199999988</v>
      </c>
      <c r="C19" s="3">
        <v>5.1332999311016186E-3</v>
      </c>
    </row>
    <row r="20" spans="1:3" x14ac:dyDescent="0.25">
      <c r="A20" s="22" t="s">
        <v>117</v>
      </c>
      <c r="B20" s="3">
        <v>0.38953540799999997</v>
      </c>
      <c r="C20" s="3">
        <v>4.0366707730452988E-3</v>
      </c>
    </row>
    <row r="21" spans="1:3" x14ac:dyDescent="0.25">
      <c r="A21" s="21" t="s">
        <v>107</v>
      </c>
    </row>
    <row r="22" spans="1:3" x14ac:dyDescent="0.25">
      <c r="A22" s="22" t="s">
        <v>114</v>
      </c>
      <c r="B22" s="3">
        <v>0.82034000000000007</v>
      </c>
      <c r="C22" s="3">
        <v>8.3939438184299393E-3</v>
      </c>
    </row>
    <row r="23" spans="1:3" x14ac:dyDescent="0.25">
      <c r="A23" s="22" t="s">
        <v>115</v>
      </c>
      <c r="B23" s="3">
        <v>0.88328000000000007</v>
      </c>
      <c r="C23" s="3">
        <v>9.0405272541199851E-3</v>
      </c>
    </row>
    <row r="24" spans="1:3" x14ac:dyDescent="0.25">
      <c r="A24" s="22" t="s">
        <v>116</v>
      </c>
      <c r="B24" s="3">
        <v>0.75241999999999998</v>
      </c>
      <c r="C24" s="3">
        <v>7.673502131453405E-3</v>
      </c>
    </row>
    <row r="25" spans="1:3" x14ac:dyDescent="0.25">
      <c r="A25" s="22" t="s">
        <v>117</v>
      </c>
      <c r="B25" s="3">
        <v>1.8772999999999995</v>
      </c>
      <c r="C25" s="3">
        <v>1.895384753519461E-2</v>
      </c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B1" workbookViewId="0">
      <pane ySplit="1" topLeftCell="A2" activePane="bottomLeft" state="frozen"/>
      <selection pane="bottomLeft" activeCell="M15" sqref="M15"/>
    </sheetView>
  </sheetViews>
  <sheetFormatPr defaultRowHeight="15" x14ac:dyDescent="0.25"/>
  <cols>
    <col min="3" max="3" width="15" bestFit="1" customWidth="1"/>
    <col min="5" max="5" width="23.28515625" style="3" bestFit="1" customWidth="1"/>
    <col min="6" max="6" width="13.7109375" bestFit="1" customWidth="1"/>
    <col min="7" max="7" width="14" style="25" bestFit="1" customWidth="1"/>
    <col min="8" max="8" width="11.7109375" style="3" bestFit="1" customWidth="1"/>
    <col min="11" max="11" width="16" style="3" bestFit="1" customWidth="1"/>
    <col min="14" max="14" width="20.7109375" customWidth="1"/>
    <col min="15" max="15" width="6" style="3" bestFit="1" customWidth="1"/>
  </cols>
  <sheetData>
    <row r="1" spans="1:15" x14ac:dyDescent="0.25">
      <c r="A1" t="s">
        <v>110</v>
      </c>
      <c r="B1" t="s">
        <v>66</v>
      </c>
      <c r="C1" t="s">
        <v>111</v>
      </c>
      <c r="D1" t="s">
        <v>112</v>
      </c>
      <c r="E1" s="3" t="s">
        <v>5</v>
      </c>
      <c r="F1" t="s">
        <v>1</v>
      </c>
      <c r="G1" s="25" t="s">
        <v>131</v>
      </c>
      <c r="H1" s="3" t="s">
        <v>132</v>
      </c>
      <c r="I1" s="23" t="s">
        <v>128</v>
      </c>
      <c r="J1" t="s">
        <v>129</v>
      </c>
      <c r="K1" s="3" t="s">
        <v>130</v>
      </c>
    </row>
    <row r="2" spans="1:15" x14ac:dyDescent="0.25">
      <c r="A2" t="s">
        <v>109</v>
      </c>
      <c r="B2" t="s">
        <v>67</v>
      </c>
      <c r="C2" t="s">
        <v>114</v>
      </c>
      <c r="D2" t="s">
        <v>113</v>
      </c>
      <c r="E2" s="3">
        <v>19.584792799999999</v>
      </c>
      <c r="F2">
        <v>3</v>
      </c>
      <c r="G2" s="25">
        <v>4</v>
      </c>
      <c r="H2" s="24">
        <f t="shared" ref="H2:H45" si="0">E2/(F2*G2)</f>
        <v>1.6320660666666666</v>
      </c>
      <c r="I2">
        <v>7.4999999999999997E-2</v>
      </c>
      <c r="J2">
        <f t="shared" ref="J2:J45" si="1">I2*100</f>
        <v>7.5</v>
      </c>
      <c r="K2" s="3">
        <f>J2/H2</f>
        <v>4.5954022041019504</v>
      </c>
    </row>
    <row r="3" spans="1:15" x14ac:dyDescent="0.25">
      <c r="A3" t="s">
        <v>109</v>
      </c>
      <c r="B3" t="s">
        <v>68</v>
      </c>
      <c r="C3" t="s">
        <v>114</v>
      </c>
      <c r="D3" t="s">
        <v>113</v>
      </c>
      <c r="E3" s="3">
        <v>17.946588800000001</v>
      </c>
      <c r="F3">
        <v>3</v>
      </c>
      <c r="G3" s="25">
        <v>3</v>
      </c>
      <c r="H3" s="24">
        <f t="shared" si="0"/>
        <v>1.9940654222222223</v>
      </c>
      <c r="I3">
        <v>9.4E-2</v>
      </c>
      <c r="J3">
        <f t="shared" si="1"/>
        <v>9.4</v>
      </c>
      <c r="K3" s="3">
        <f t="shared" ref="K3:K45" si="2">J3/H3</f>
        <v>4.7139877635130301</v>
      </c>
      <c r="N3" s="20" t="s">
        <v>19</v>
      </c>
      <c r="O3" s="3" t="s">
        <v>133</v>
      </c>
    </row>
    <row r="4" spans="1:15" x14ac:dyDescent="0.25">
      <c r="A4" t="s">
        <v>109</v>
      </c>
      <c r="B4" t="s">
        <v>69</v>
      </c>
      <c r="C4" t="s">
        <v>114</v>
      </c>
      <c r="D4" t="s">
        <v>113</v>
      </c>
      <c r="E4" s="3">
        <v>20.136036799999999</v>
      </c>
      <c r="F4">
        <v>3</v>
      </c>
      <c r="G4" s="25">
        <v>4</v>
      </c>
      <c r="H4" s="24">
        <f t="shared" si="0"/>
        <v>1.6780030666666665</v>
      </c>
      <c r="I4">
        <v>0.08</v>
      </c>
      <c r="J4">
        <f t="shared" si="1"/>
        <v>8</v>
      </c>
      <c r="K4" s="3">
        <f t="shared" si="2"/>
        <v>4.7675717398371065</v>
      </c>
      <c r="N4" s="4" t="s">
        <v>113</v>
      </c>
    </row>
    <row r="5" spans="1:15" x14ac:dyDescent="0.25">
      <c r="A5" t="s">
        <v>109</v>
      </c>
      <c r="B5" t="s">
        <v>70</v>
      </c>
      <c r="C5" t="s">
        <v>114</v>
      </c>
      <c r="D5" t="s">
        <v>113</v>
      </c>
      <c r="E5" s="3">
        <v>18.218328800000002</v>
      </c>
      <c r="F5">
        <v>3</v>
      </c>
      <c r="G5" s="25">
        <v>3</v>
      </c>
      <c r="H5" s="24">
        <f t="shared" si="0"/>
        <v>2.0242587555555556</v>
      </c>
      <c r="I5">
        <v>9.2999999999999999E-2</v>
      </c>
      <c r="J5">
        <f t="shared" si="1"/>
        <v>9.3000000000000007</v>
      </c>
      <c r="K5" s="3">
        <f t="shared" si="2"/>
        <v>4.5942743112639404</v>
      </c>
      <c r="N5" s="21" t="s">
        <v>109</v>
      </c>
    </row>
    <row r="6" spans="1:15" x14ac:dyDescent="0.25">
      <c r="A6" t="s">
        <v>109</v>
      </c>
      <c r="B6" t="s">
        <v>71</v>
      </c>
      <c r="C6" t="s">
        <v>114</v>
      </c>
      <c r="D6" t="s">
        <v>113</v>
      </c>
      <c r="E6" s="3">
        <v>17.4962768</v>
      </c>
      <c r="F6">
        <v>3</v>
      </c>
      <c r="G6" s="25">
        <v>2</v>
      </c>
      <c r="H6" s="24">
        <f t="shared" si="0"/>
        <v>2.9160461333333334</v>
      </c>
      <c r="I6">
        <v>8.7999999999999995E-2</v>
      </c>
      <c r="J6">
        <f t="shared" si="1"/>
        <v>8.7999999999999989</v>
      </c>
      <c r="K6" s="3">
        <f t="shared" si="2"/>
        <v>3.017784903814507</v>
      </c>
      <c r="N6" s="22" t="s">
        <v>114</v>
      </c>
      <c r="O6" s="3">
        <v>4.3378041845061066</v>
      </c>
    </row>
    <row r="7" spans="1:15" x14ac:dyDescent="0.25">
      <c r="A7" t="s">
        <v>109</v>
      </c>
      <c r="B7" t="s">
        <v>72</v>
      </c>
      <c r="C7" t="s">
        <v>115</v>
      </c>
      <c r="D7" t="s">
        <v>113</v>
      </c>
      <c r="E7" s="3">
        <v>11.184144799999999</v>
      </c>
      <c r="F7">
        <v>3</v>
      </c>
      <c r="G7" s="25">
        <v>2</v>
      </c>
      <c r="H7" s="24">
        <f t="shared" si="0"/>
        <v>1.8640241333333332</v>
      </c>
      <c r="I7">
        <v>8.7999999999999995E-2</v>
      </c>
      <c r="J7">
        <f t="shared" si="1"/>
        <v>8.7999999999999989</v>
      </c>
      <c r="K7" s="3">
        <f t="shared" si="2"/>
        <v>4.7209689202164116</v>
      </c>
      <c r="N7" s="22" t="s">
        <v>115</v>
      </c>
      <c r="O7" s="3">
        <v>4.8447128413612894</v>
      </c>
    </row>
    <row r="8" spans="1:15" x14ac:dyDescent="0.25">
      <c r="A8" t="s">
        <v>109</v>
      </c>
      <c r="B8" t="s">
        <v>73</v>
      </c>
      <c r="C8" t="s">
        <v>115</v>
      </c>
      <c r="D8" t="s">
        <v>113</v>
      </c>
      <c r="E8" s="3">
        <v>10.7260688</v>
      </c>
      <c r="F8">
        <v>3</v>
      </c>
      <c r="G8" s="25">
        <v>2</v>
      </c>
      <c r="H8" s="24">
        <f t="shared" si="0"/>
        <v>1.7876781333333334</v>
      </c>
      <c r="I8">
        <v>8.6999999999999994E-2</v>
      </c>
      <c r="J8">
        <f t="shared" si="1"/>
        <v>8.6999999999999993</v>
      </c>
      <c r="K8" s="3">
        <f t="shared" si="2"/>
        <v>4.866647881281537</v>
      </c>
      <c r="N8" s="22" t="s">
        <v>116</v>
      </c>
      <c r="O8" s="3">
        <v>4.8600734318507932</v>
      </c>
    </row>
    <row r="9" spans="1:15" x14ac:dyDescent="0.25">
      <c r="A9" t="s">
        <v>109</v>
      </c>
      <c r="B9" t="s">
        <v>74</v>
      </c>
      <c r="C9" t="s">
        <v>115</v>
      </c>
      <c r="D9" t="s">
        <v>113</v>
      </c>
      <c r="E9" s="3">
        <v>12.2322848</v>
      </c>
      <c r="F9">
        <v>3</v>
      </c>
      <c r="G9" s="25">
        <v>2</v>
      </c>
      <c r="H9" s="24">
        <f t="shared" si="0"/>
        <v>2.0387141333333334</v>
      </c>
      <c r="I9">
        <v>9.9000000000000005E-2</v>
      </c>
      <c r="J9">
        <f t="shared" si="1"/>
        <v>9.9</v>
      </c>
      <c r="K9" s="3">
        <f t="shared" si="2"/>
        <v>4.8560020446875143</v>
      </c>
      <c r="N9" s="22" t="s">
        <v>117</v>
      </c>
      <c r="O9" s="3">
        <v>4.9197785312249156</v>
      </c>
    </row>
    <row r="10" spans="1:15" x14ac:dyDescent="0.25">
      <c r="A10" t="s">
        <v>109</v>
      </c>
      <c r="B10" t="s">
        <v>75</v>
      </c>
      <c r="C10" t="s">
        <v>115</v>
      </c>
      <c r="D10" t="s">
        <v>113</v>
      </c>
      <c r="E10" s="3">
        <v>11.937252799999998</v>
      </c>
      <c r="F10">
        <v>3</v>
      </c>
      <c r="G10" s="25">
        <v>2</v>
      </c>
      <c r="H10" s="24">
        <f t="shared" si="0"/>
        <v>1.989542133333333</v>
      </c>
      <c r="I10">
        <v>9.6000000000000002E-2</v>
      </c>
      <c r="J10">
        <f t="shared" si="1"/>
        <v>9.6</v>
      </c>
      <c r="K10" s="3">
        <f t="shared" si="2"/>
        <v>4.8252308102246113</v>
      </c>
      <c r="N10" s="21" t="s">
        <v>107</v>
      </c>
    </row>
    <row r="11" spans="1:15" x14ac:dyDescent="0.25">
      <c r="A11" t="s">
        <v>109</v>
      </c>
      <c r="B11" t="s">
        <v>76</v>
      </c>
      <c r="C11" t="s">
        <v>115</v>
      </c>
      <c r="D11" t="s">
        <v>113</v>
      </c>
      <c r="E11" s="3">
        <v>12.472968799999999</v>
      </c>
      <c r="F11">
        <v>3</v>
      </c>
      <c r="G11" s="25">
        <v>2</v>
      </c>
      <c r="H11" s="24">
        <f t="shared" si="0"/>
        <v>2.0788281333333329</v>
      </c>
      <c r="I11">
        <v>0.10299999999999999</v>
      </c>
      <c r="J11">
        <f t="shared" si="1"/>
        <v>10.299999999999999</v>
      </c>
      <c r="K11" s="3">
        <f t="shared" si="2"/>
        <v>4.9547145503963748</v>
      </c>
      <c r="N11" s="22" t="s">
        <v>114</v>
      </c>
      <c r="O11" s="3">
        <v>3.9576756123730048</v>
      </c>
    </row>
    <row r="12" spans="1:15" x14ac:dyDescent="0.25">
      <c r="A12" t="s">
        <v>109</v>
      </c>
      <c r="B12" t="s">
        <v>77</v>
      </c>
      <c r="C12" t="s">
        <v>116</v>
      </c>
      <c r="D12" t="s">
        <v>113</v>
      </c>
      <c r="E12" s="3">
        <v>21.2385248</v>
      </c>
      <c r="F12">
        <v>3</v>
      </c>
      <c r="G12" s="25">
        <v>4</v>
      </c>
      <c r="H12" s="24">
        <f t="shared" si="0"/>
        <v>1.7698770666666668</v>
      </c>
      <c r="I12">
        <v>8.5000000000000006E-2</v>
      </c>
      <c r="J12">
        <f t="shared" si="1"/>
        <v>8.5</v>
      </c>
      <c r="K12" s="3">
        <f t="shared" si="2"/>
        <v>4.802593445661536</v>
      </c>
      <c r="N12" s="22" t="s">
        <v>115</v>
      </c>
      <c r="O12" s="3">
        <v>3.6595580084368868</v>
      </c>
    </row>
    <row r="13" spans="1:15" x14ac:dyDescent="0.25">
      <c r="A13" t="s">
        <v>109</v>
      </c>
      <c r="B13" t="s">
        <v>78</v>
      </c>
      <c r="C13" t="s">
        <v>116</v>
      </c>
      <c r="D13" t="s">
        <v>113</v>
      </c>
      <c r="E13" s="3">
        <v>22.2012608</v>
      </c>
      <c r="F13">
        <v>3</v>
      </c>
      <c r="G13" s="25">
        <v>5</v>
      </c>
      <c r="H13" s="24">
        <f t="shared" si="0"/>
        <v>1.4800840533333333</v>
      </c>
      <c r="I13">
        <v>7.3999999999999996E-2</v>
      </c>
      <c r="J13">
        <f t="shared" si="1"/>
        <v>7.3999999999999995</v>
      </c>
      <c r="K13" s="3">
        <f t="shared" si="2"/>
        <v>4.9997160521622268</v>
      </c>
      <c r="N13" s="22" t="s">
        <v>116</v>
      </c>
      <c r="O13" s="3">
        <v>3.9228971032956714</v>
      </c>
    </row>
    <row r="14" spans="1:15" x14ac:dyDescent="0.25">
      <c r="A14" t="s">
        <v>109</v>
      </c>
      <c r="B14" t="s">
        <v>79</v>
      </c>
      <c r="C14" t="s">
        <v>116</v>
      </c>
      <c r="D14" t="s">
        <v>113</v>
      </c>
      <c r="E14" s="3">
        <v>19.8565328</v>
      </c>
      <c r="F14">
        <v>3</v>
      </c>
      <c r="G14" s="25">
        <v>4</v>
      </c>
      <c r="H14" s="24">
        <f t="shared" si="0"/>
        <v>1.6547110666666667</v>
      </c>
      <c r="I14">
        <v>0.08</v>
      </c>
      <c r="J14">
        <f t="shared" si="1"/>
        <v>8</v>
      </c>
      <c r="K14" s="3">
        <f t="shared" si="2"/>
        <v>4.834680906628372</v>
      </c>
      <c r="N14" s="22" t="s">
        <v>117</v>
      </c>
      <c r="O14" s="3">
        <v>4.9731341787478955</v>
      </c>
    </row>
    <row r="15" spans="1:15" x14ac:dyDescent="0.25">
      <c r="A15" t="s">
        <v>109</v>
      </c>
      <c r="B15" t="s">
        <v>80</v>
      </c>
      <c r="C15" t="s">
        <v>116</v>
      </c>
      <c r="D15" t="s">
        <v>113</v>
      </c>
      <c r="E15" s="3">
        <v>20.011812800000001</v>
      </c>
      <c r="F15">
        <v>3</v>
      </c>
      <c r="G15" s="25">
        <v>4</v>
      </c>
      <c r="H15" s="24">
        <f t="shared" si="0"/>
        <v>1.6676510666666668</v>
      </c>
      <c r="I15">
        <v>0.08</v>
      </c>
      <c r="J15">
        <f t="shared" si="1"/>
        <v>8</v>
      </c>
      <c r="K15" s="3">
        <f t="shared" si="2"/>
        <v>4.7971666015184784</v>
      </c>
      <c r="N15" s="4" t="s">
        <v>118</v>
      </c>
    </row>
    <row r="16" spans="1:15" x14ac:dyDescent="0.25">
      <c r="A16" t="s">
        <v>109</v>
      </c>
      <c r="B16" t="s">
        <v>81</v>
      </c>
      <c r="C16" t="s">
        <v>116</v>
      </c>
      <c r="D16" t="s">
        <v>113</v>
      </c>
      <c r="E16" s="3">
        <v>21.207468800000001</v>
      </c>
      <c r="F16">
        <v>3</v>
      </c>
      <c r="G16" s="25">
        <v>4</v>
      </c>
      <c r="H16" s="24">
        <f t="shared" si="0"/>
        <v>1.7672890666666667</v>
      </c>
      <c r="I16">
        <v>8.5999999999999993E-2</v>
      </c>
      <c r="J16">
        <f t="shared" si="1"/>
        <v>8.6</v>
      </c>
      <c r="K16" s="3">
        <f t="shared" si="2"/>
        <v>4.8662101532833564</v>
      </c>
      <c r="N16" s="21" t="s">
        <v>109</v>
      </c>
    </row>
    <row r="17" spans="1:15" x14ac:dyDescent="0.25">
      <c r="A17" t="s">
        <v>109</v>
      </c>
      <c r="B17" t="s">
        <v>82</v>
      </c>
      <c r="C17" t="s">
        <v>117</v>
      </c>
      <c r="D17" t="s">
        <v>113</v>
      </c>
      <c r="E17" s="3">
        <v>20.695044800000002</v>
      </c>
      <c r="F17">
        <v>3</v>
      </c>
      <c r="G17" s="25">
        <v>4</v>
      </c>
      <c r="H17" s="24">
        <f t="shared" si="0"/>
        <v>1.7245870666666667</v>
      </c>
      <c r="I17">
        <v>8.4000000000000005E-2</v>
      </c>
      <c r="J17">
        <f t="shared" si="1"/>
        <v>8.4</v>
      </c>
      <c r="K17" s="3">
        <f t="shared" si="2"/>
        <v>4.870731181021652</v>
      </c>
      <c r="N17" s="22" t="s">
        <v>114</v>
      </c>
      <c r="O17" s="3">
        <v>4.0302163144125327</v>
      </c>
    </row>
    <row r="18" spans="1:15" x14ac:dyDescent="0.25">
      <c r="A18" t="s">
        <v>109</v>
      </c>
      <c r="B18" t="s">
        <v>83</v>
      </c>
      <c r="C18" t="s">
        <v>117</v>
      </c>
      <c r="D18" t="s">
        <v>113</v>
      </c>
      <c r="E18" s="3">
        <v>20.632932800000003</v>
      </c>
      <c r="F18">
        <v>3</v>
      </c>
      <c r="G18" s="25">
        <v>4</v>
      </c>
      <c r="H18" s="24">
        <f t="shared" si="0"/>
        <v>1.7194110666666669</v>
      </c>
      <c r="I18">
        <v>8.4000000000000005E-2</v>
      </c>
      <c r="J18">
        <f t="shared" si="1"/>
        <v>8.4</v>
      </c>
      <c r="K18" s="3">
        <f t="shared" si="2"/>
        <v>4.8853937041853781</v>
      </c>
      <c r="N18" s="22" t="s">
        <v>115</v>
      </c>
      <c r="O18" s="3">
        <v>3.2762055051156649</v>
      </c>
    </row>
    <row r="19" spans="1:15" x14ac:dyDescent="0.25">
      <c r="A19" t="s">
        <v>109</v>
      </c>
      <c r="B19" t="s">
        <v>84</v>
      </c>
      <c r="C19" t="s">
        <v>117</v>
      </c>
      <c r="D19" t="s">
        <v>113</v>
      </c>
      <c r="E19" s="3">
        <v>22.007160800000001</v>
      </c>
      <c r="F19">
        <v>3</v>
      </c>
      <c r="G19" s="25">
        <v>5</v>
      </c>
      <c r="H19" s="24">
        <f t="shared" si="0"/>
        <v>1.4671440533333333</v>
      </c>
      <c r="I19">
        <v>7.1999999999999995E-2</v>
      </c>
      <c r="J19">
        <f t="shared" si="1"/>
        <v>7.1999999999999993</v>
      </c>
      <c r="K19" s="3">
        <f t="shared" si="2"/>
        <v>4.9074935645492257</v>
      </c>
      <c r="N19" s="22" t="s">
        <v>116</v>
      </c>
      <c r="O19" s="3">
        <v>2.3268454553564437</v>
      </c>
    </row>
    <row r="20" spans="1:15" x14ac:dyDescent="0.25">
      <c r="A20" t="s">
        <v>109</v>
      </c>
      <c r="B20" t="s">
        <v>85</v>
      </c>
      <c r="C20" t="s">
        <v>117</v>
      </c>
      <c r="D20" t="s">
        <v>113</v>
      </c>
      <c r="E20" s="3">
        <v>22.177968800000002</v>
      </c>
      <c r="F20">
        <v>3</v>
      </c>
      <c r="G20" s="25">
        <v>5</v>
      </c>
      <c r="H20" s="24">
        <f t="shared" si="0"/>
        <v>1.4785312533333335</v>
      </c>
      <c r="I20">
        <v>7.3999999999999996E-2</v>
      </c>
      <c r="J20">
        <f t="shared" si="1"/>
        <v>7.3999999999999995</v>
      </c>
      <c r="K20" s="3">
        <f t="shared" si="2"/>
        <v>5.0049669111266848</v>
      </c>
      <c r="N20" s="22" t="s">
        <v>117</v>
      </c>
      <c r="O20" s="3">
        <v>2.3459903182389459</v>
      </c>
    </row>
    <row r="21" spans="1:15" x14ac:dyDescent="0.25">
      <c r="A21" t="s">
        <v>109</v>
      </c>
      <c r="B21" t="s">
        <v>86</v>
      </c>
      <c r="C21" t="s">
        <v>117</v>
      </c>
      <c r="D21" t="s">
        <v>113</v>
      </c>
      <c r="E21" s="3">
        <v>18.497832800000001</v>
      </c>
      <c r="F21">
        <v>3</v>
      </c>
      <c r="G21" s="25">
        <v>4</v>
      </c>
      <c r="H21" s="24">
        <f t="shared" si="0"/>
        <v>1.5414860666666668</v>
      </c>
      <c r="I21">
        <v>7.5999999999999998E-2</v>
      </c>
      <c r="J21">
        <f t="shared" si="1"/>
        <v>7.6</v>
      </c>
      <c r="K21" s="3">
        <f t="shared" si="2"/>
        <v>4.9303072952416347</v>
      </c>
      <c r="N21" s="21" t="s">
        <v>107</v>
      </c>
    </row>
    <row r="22" spans="1:15" x14ac:dyDescent="0.25">
      <c r="A22" t="s">
        <v>109</v>
      </c>
      <c r="B22" t="s">
        <v>123</v>
      </c>
      <c r="E22" s="3">
        <v>20.229204799999998</v>
      </c>
      <c r="F22">
        <v>3</v>
      </c>
      <c r="G22" s="25">
        <v>4</v>
      </c>
      <c r="H22" s="24">
        <f t="shared" si="0"/>
        <v>1.6857670666666664</v>
      </c>
      <c r="I22">
        <v>7.9000000000000001E-2</v>
      </c>
      <c r="J22">
        <f t="shared" si="1"/>
        <v>7.9</v>
      </c>
      <c r="K22" s="3">
        <f t="shared" si="2"/>
        <v>4.6862939466607214</v>
      </c>
      <c r="N22" s="22" t="s">
        <v>114</v>
      </c>
      <c r="O22" s="3">
        <v>1.9917245977326381</v>
      </c>
    </row>
    <row r="23" spans="1:15" x14ac:dyDescent="0.25">
      <c r="A23" t="s">
        <v>109</v>
      </c>
      <c r="B23" t="s">
        <v>14</v>
      </c>
      <c r="H23" s="24"/>
      <c r="N23" s="22" t="s">
        <v>115</v>
      </c>
      <c r="O23" s="3">
        <v>1.9072548177910207</v>
      </c>
    </row>
    <row r="24" spans="1:15" x14ac:dyDescent="0.25">
      <c r="A24" t="s">
        <v>109</v>
      </c>
      <c r="B24" t="s">
        <v>7</v>
      </c>
      <c r="H24" s="24"/>
      <c r="N24" s="22" t="s">
        <v>116</v>
      </c>
      <c r="O24" s="3">
        <v>2.156240173148384</v>
      </c>
    </row>
    <row r="25" spans="1:15" x14ac:dyDescent="0.25">
      <c r="A25" t="s">
        <v>109</v>
      </c>
      <c r="B25" t="s">
        <v>87</v>
      </c>
      <c r="C25" t="s">
        <v>114</v>
      </c>
      <c r="D25" t="s">
        <v>118</v>
      </c>
      <c r="E25" s="3">
        <v>0.45574679999999995</v>
      </c>
      <c r="F25">
        <v>1</v>
      </c>
      <c r="G25" s="25">
        <v>1</v>
      </c>
      <c r="H25" s="24">
        <f t="shared" si="0"/>
        <v>0.45574679999999995</v>
      </c>
      <c r="I25">
        <v>1.0999999999999999E-2</v>
      </c>
      <c r="J25">
        <f t="shared" si="1"/>
        <v>1.0999999999999999</v>
      </c>
      <c r="K25" s="3">
        <f t="shared" si="2"/>
        <v>2.4136208965153458</v>
      </c>
      <c r="N25" s="22" t="s">
        <v>117</v>
      </c>
      <c r="O25" s="3">
        <v>1.4560250229522187</v>
      </c>
    </row>
    <row r="26" spans="1:15" x14ac:dyDescent="0.25">
      <c r="A26" t="s">
        <v>109</v>
      </c>
      <c r="B26" t="s">
        <v>88</v>
      </c>
      <c r="C26" t="s">
        <v>114</v>
      </c>
      <c r="D26" t="s">
        <v>118</v>
      </c>
      <c r="E26" s="3">
        <v>0.29992331999999994</v>
      </c>
      <c r="F26">
        <v>1</v>
      </c>
      <c r="G26" s="25">
        <v>1</v>
      </c>
      <c r="H26" s="24">
        <f t="shared" si="0"/>
        <v>0.29992331999999994</v>
      </c>
      <c r="I26">
        <v>1.0999999999999999E-2</v>
      </c>
      <c r="J26">
        <f t="shared" si="1"/>
        <v>1.0999999999999999</v>
      </c>
      <c r="K26" s="3">
        <f t="shared" si="2"/>
        <v>3.6676041062762312</v>
      </c>
    </row>
    <row r="27" spans="1:15" x14ac:dyDescent="0.25">
      <c r="A27" t="s">
        <v>109</v>
      </c>
      <c r="B27" t="s">
        <v>89</v>
      </c>
      <c r="C27" t="s">
        <v>114</v>
      </c>
      <c r="D27" t="s">
        <v>118</v>
      </c>
      <c r="E27" s="3">
        <v>0.35535827999999997</v>
      </c>
      <c r="F27">
        <v>1</v>
      </c>
      <c r="G27" s="25">
        <v>1</v>
      </c>
      <c r="H27" s="24">
        <f t="shared" si="0"/>
        <v>0.35535827999999997</v>
      </c>
      <c r="I27">
        <v>1.0999999999999999E-2</v>
      </c>
      <c r="J27">
        <f t="shared" si="1"/>
        <v>1.0999999999999999</v>
      </c>
      <c r="K27" s="3">
        <f t="shared" si="2"/>
        <v>3.0954674814387326</v>
      </c>
    </row>
    <row r="28" spans="1:15" x14ac:dyDescent="0.25">
      <c r="A28" t="s">
        <v>109</v>
      </c>
      <c r="B28" t="s">
        <v>90</v>
      </c>
      <c r="C28" t="s">
        <v>114</v>
      </c>
      <c r="D28" t="s">
        <v>118</v>
      </c>
      <c r="E28" s="3">
        <v>0.14604084000000001</v>
      </c>
      <c r="F28">
        <v>1</v>
      </c>
      <c r="G28" s="25">
        <v>1</v>
      </c>
      <c r="H28" s="24">
        <f t="shared" si="0"/>
        <v>0.14604084000000001</v>
      </c>
      <c r="I28">
        <v>0.01</v>
      </c>
      <c r="J28">
        <f t="shared" si="1"/>
        <v>1</v>
      </c>
      <c r="K28" s="3">
        <f t="shared" si="2"/>
        <v>6.8473996725847366</v>
      </c>
    </row>
    <row r="29" spans="1:15" x14ac:dyDescent="0.25">
      <c r="A29" t="s">
        <v>109</v>
      </c>
      <c r="B29" t="s">
        <v>91</v>
      </c>
      <c r="C29" t="s">
        <v>114</v>
      </c>
      <c r="D29" t="s">
        <v>118</v>
      </c>
      <c r="E29" s="3">
        <v>0.26653812000000005</v>
      </c>
      <c r="F29">
        <v>1</v>
      </c>
      <c r="G29" s="25">
        <v>1</v>
      </c>
      <c r="H29" s="24">
        <f t="shared" si="0"/>
        <v>0.26653812000000005</v>
      </c>
      <c r="I29">
        <v>1.0999999999999999E-2</v>
      </c>
      <c r="J29">
        <f t="shared" si="1"/>
        <v>1.0999999999999999</v>
      </c>
      <c r="K29" s="3">
        <f t="shared" si="2"/>
        <v>4.1269894152476185</v>
      </c>
    </row>
    <row r="30" spans="1:15" x14ac:dyDescent="0.25">
      <c r="A30" t="s">
        <v>109</v>
      </c>
      <c r="B30" t="s">
        <v>92</v>
      </c>
      <c r="C30" t="s">
        <v>115</v>
      </c>
      <c r="D30" t="s">
        <v>118</v>
      </c>
      <c r="E30" s="3">
        <v>0.33144516000000007</v>
      </c>
      <c r="F30">
        <v>1</v>
      </c>
      <c r="G30" s="25">
        <v>1</v>
      </c>
      <c r="H30" s="24">
        <f t="shared" si="0"/>
        <v>0.33144516000000007</v>
      </c>
      <c r="I30">
        <v>8.9999999999999993E-3</v>
      </c>
      <c r="J30">
        <f t="shared" si="1"/>
        <v>0.89999999999999991</v>
      </c>
      <c r="K30" s="3">
        <f t="shared" si="2"/>
        <v>2.7153813318619577</v>
      </c>
    </row>
    <row r="31" spans="1:15" x14ac:dyDescent="0.25">
      <c r="A31" t="s">
        <v>109</v>
      </c>
      <c r="B31" t="s">
        <v>93</v>
      </c>
      <c r="C31" t="s">
        <v>115</v>
      </c>
      <c r="D31" t="s">
        <v>118</v>
      </c>
      <c r="E31" s="3">
        <v>0.29091708000000011</v>
      </c>
      <c r="F31">
        <v>1</v>
      </c>
      <c r="G31" s="25">
        <v>1</v>
      </c>
      <c r="H31" s="24">
        <f t="shared" si="0"/>
        <v>0.29091708000000011</v>
      </c>
      <c r="I31">
        <v>0.01</v>
      </c>
      <c r="J31">
        <f t="shared" si="1"/>
        <v>1</v>
      </c>
      <c r="K31" s="3">
        <f t="shared" si="2"/>
        <v>3.4374056002487019</v>
      </c>
    </row>
    <row r="32" spans="1:15" x14ac:dyDescent="0.25">
      <c r="A32" t="s">
        <v>109</v>
      </c>
      <c r="B32" t="s">
        <v>94</v>
      </c>
      <c r="C32" t="s">
        <v>115</v>
      </c>
      <c r="D32" t="s">
        <v>118</v>
      </c>
      <c r="E32" s="3">
        <v>0.20799755999999997</v>
      </c>
      <c r="F32">
        <v>1</v>
      </c>
      <c r="G32" s="25">
        <v>1</v>
      </c>
      <c r="H32" s="24">
        <f t="shared" si="0"/>
        <v>0.20799755999999997</v>
      </c>
      <c r="I32">
        <v>0.01</v>
      </c>
      <c r="J32">
        <f t="shared" si="1"/>
        <v>1</v>
      </c>
      <c r="K32" s="3">
        <f t="shared" si="2"/>
        <v>4.8077487062829016</v>
      </c>
    </row>
    <row r="33" spans="1:11" x14ac:dyDescent="0.25">
      <c r="A33" t="s">
        <v>109</v>
      </c>
      <c r="B33" t="s">
        <v>95</v>
      </c>
      <c r="C33" t="s">
        <v>115</v>
      </c>
      <c r="D33" t="s">
        <v>118</v>
      </c>
      <c r="E33" s="3">
        <v>0.40691124000000006</v>
      </c>
      <c r="F33">
        <v>1</v>
      </c>
      <c r="G33" s="25">
        <v>1</v>
      </c>
      <c r="H33" s="24">
        <f t="shared" si="0"/>
        <v>0.40691124000000006</v>
      </c>
      <c r="I33">
        <v>0.01</v>
      </c>
      <c r="J33">
        <f t="shared" si="1"/>
        <v>1</v>
      </c>
      <c r="K33" s="3">
        <f t="shared" si="2"/>
        <v>2.4575384056729419</v>
      </c>
    </row>
    <row r="34" spans="1:11" x14ac:dyDescent="0.25">
      <c r="A34" t="s">
        <v>109</v>
      </c>
      <c r="B34" t="s">
        <v>96</v>
      </c>
      <c r="C34" t="s">
        <v>115</v>
      </c>
      <c r="D34" t="s">
        <v>118</v>
      </c>
      <c r="E34" s="3">
        <v>0.33750107999999995</v>
      </c>
      <c r="F34">
        <v>1</v>
      </c>
      <c r="G34" s="25">
        <v>1</v>
      </c>
      <c r="H34" s="24">
        <f t="shared" si="0"/>
        <v>0.33750107999999995</v>
      </c>
      <c r="I34">
        <v>0.01</v>
      </c>
      <c r="J34">
        <f t="shared" si="1"/>
        <v>1</v>
      </c>
      <c r="K34" s="3">
        <f t="shared" si="2"/>
        <v>2.9629534815118226</v>
      </c>
    </row>
    <row r="35" spans="1:11" x14ac:dyDescent="0.25">
      <c r="A35" t="s">
        <v>109</v>
      </c>
      <c r="B35" t="s">
        <v>97</v>
      </c>
      <c r="C35" t="s">
        <v>116</v>
      </c>
      <c r="D35" t="s">
        <v>118</v>
      </c>
      <c r="E35" s="3">
        <v>0.54969119999999982</v>
      </c>
      <c r="F35">
        <v>1</v>
      </c>
      <c r="G35" s="25">
        <v>1</v>
      </c>
      <c r="H35" s="24">
        <f t="shared" si="0"/>
        <v>0.54969119999999982</v>
      </c>
      <c r="I35">
        <v>1.0999999999999999E-2</v>
      </c>
      <c r="J35">
        <f t="shared" si="1"/>
        <v>1.0999999999999999</v>
      </c>
      <c r="K35" s="3">
        <f t="shared" si="2"/>
        <v>2.0011235399074976</v>
      </c>
    </row>
    <row r="36" spans="1:11" x14ac:dyDescent="0.25">
      <c r="A36" t="s">
        <v>109</v>
      </c>
      <c r="B36" t="s">
        <v>98</v>
      </c>
      <c r="C36" t="s">
        <v>116</v>
      </c>
      <c r="D36" t="s">
        <v>118</v>
      </c>
      <c r="E36" s="3">
        <v>0.31599479999999996</v>
      </c>
      <c r="F36">
        <v>1</v>
      </c>
      <c r="G36" s="25">
        <v>1</v>
      </c>
      <c r="H36" s="24">
        <f t="shared" si="0"/>
        <v>0.31599479999999996</v>
      </c>
      <c r="I36">
        <v>0.01</v>
      </c>
      <c r="J36">
        <f t="shared" si="1"/>
        <v>1</v>
      </c>
      <c r="K36" s="3">
        <f t="shared" si="2"/>
        <v>3.1646090378702438</v>
      </c>
    </row>
    <row r="37" spans="1:11" x14ac:dyDescent="0.25">
      <c r="A37" t="s">
        <v>109</v>
      </c>
      <c r="B37" t="s">
        <v>99</v>
      </c>
      <c r="C37" t="s">
        <v>116</v>
      </c>
      <c r="D37" t="s">
        <v>118</v>
      </c>
      <c r="E37" s="3">
        <v>0.75077879999999975</v>
      </c>
      <c r="F37">
        <v>1</v>
      </c>
      <c r="G37" s="25">
        <v>1</v>
      </c>
      <c r="H37" s="24">
        <f t="shared" si="0"/>
        <v>0.75077879999999975</v>
      </c>
      <c r="I37">
        <v>8.9999999999999993E-3</v>
      </c>
      <c r="J37">
        <f t="shared" si="1"/>
        <v>0.89999999999999991</v>
      </c>
      <c r="K37" s="3">
        <f t="shared" si="2"/>
        <v>1.1987552125872496</v>
      </c>
    </row>
    <row r="38" spans="1:11" x14ac:dyDescent="0.25">
      <c r="A38" t="s">
        <v>109</v>
      </c>
      <c r="B38" t="s">
        <v>100</v>
      </c>
      <c r="C38" t="s">
        <v>116</v>
      </c>
      <c r="D38" t="s">
        <v>118</v>
      </c>
      <c r="E38" s="3">
        <v>0.51242399999999977</v>
      </c>
      <c r="F38">
        <v>1</v>
      </c>
      <c r="G38" s="25">
        <v>1</v>
      </c>
      <c r="H38" s="24">
        <f t="shared" si="0"/>
        <v>0.51242399999999977</v>
      </c>
      <c r="I38">
        <v>1.2E-2</v>
      </c>
      <c r="J38">
        <f t="shared" si="1"/>
        <v>1.2</v>
      </c>
      <c r="K38" s="3">
        <f t="shared" si="2"/>
        <v>2.3418106880239811</v>
      </c>
    </row>
    <row r="39" spans="1:11" x14ac:dyDescent="0.25">
      <c r="A39" t="s">
        <v>109</v>
      </c>
      <c r="B39" t="s">
        <v>101</v>
      </c>
      <c r="C39" t="s">
        <v>116</v>
      </c>
      <c r="D39" t="s">
        <v>118</v>
      </c>
      <c r="E39" s="3">
        <v>0.34153835999999999</v>
      </c>
      <c r="F39">
        <v>1</v>
      </c>
      <c r="G39" s="25">
        <v>1</v>
      </c>
      <c r="H39" s="24">
        <f t="shared" si="0"/>
        <v>0.34153835999999999</v>
      </c>
      <c r="I39">
        <v>0.01</v>
      </c>
      <c r="J39">
        <f t="shared" si="1"/>
        <v>1</v>
      </c>
      <c r="K39" s="3">
        <f t="shared" si="2"/>
        <v>2.9279287983932467</v>
      </c>
    </row>
    <row r="40" spans="1:11" x14ac:dyDescent="0.25">
      <c r="A40" t="s">
        <v>109</v>
      </c>
      <c r="B40" t="s">
        <v>102</v>
      </c>
      <c r="C40" t="s">
        <v>117</v>
      </c>
      <c r="D40" t="s">
        <v>118</v>
      </c>
      <c r="E40" s="3">
        <v>0.46972199999999992</v>
      </c>
      <c r="F40">
        <v>1</v>
      </c>
      <c r="G40" s="25">
        <v>1</v>
      </c>
      <c r="H40" s="24">
        <f t="shared" si="0"/>
        <v>0.46972199999999992</v>
      </c>
      <c r="I40">
        <v>8.9999999999999993E-3</v>
      </c>
      <c r="J40">
        <f t="shared" si="1"/>
        <v>0.89999999999999991</v>
      </c>
      <c r="K40" s="3">
        <f t="shared" si="2"/>
        <v>1.9160269265650749</v>
      </c>
    </row>
    <row r="41" spans="1:11" x14ac:dyDescent="0.25">
      <c r="A41" t="s">
        <v>109</v>
      </c>
      <c r="B41" t="s">
        <v>103</v>
      </c>
      <c r="C41" t="s">
        <v>117</v>
      </c>
      <c r="D41" t="s">
        <v>118</v>
      </c>
      <c r="E41" s="3">
        <v>0.34860360000000007</v>
      </c>
      <c r="F41">
        <v>1</v>
      </c>
      <c r="G41" s="25">
        <v>1</v>
      </c>
      <c r="H41" s="24">
        <f t="shared" si="0"/>
        <v>0.34860360000000007</v>
      </c>
      <c r="I41">
        <v>8.9999999999999993E-3</v>
      </c>
      <c r="J41">
        <f t="shared" si="1"/>
        <v>0.89999999999999991</v>
      </c>
      <c r="K41" s="3">
        <f t="shared" si="2"/>
        <v>2.5817289322313357</v>
      </c>
    </row>
    <row r="42" spans="1:11" x14ac:dyDescent="0.25">
      <c r="A42" t="s">
        <v>109</v>
      </c>
      <c r="B42" t="s">
        <v>104</v>
      </c>
      <c r="C42" t="s">
        <v>117</v>
      </c>
      <c r="D42" t="s">
        <v>118</v>
      </c>
      <c r="E42" s="3">
        <v>0.42080880000000004</v>
      </c>
      <c r="F42">
        <v>1</v>
      </c>
      <c r="G42" s="25">
        <v>1</v>
      </c>
      <c r="H42" s="24">
        <f t="shared" si="0"/>
        <v>0.42080880000000004</v>
      </c>
      <c r="I42">
        <v>8.9999999999999993E-3</v>
      </c>
      <c r="J42">
        <f t="shared" si="1"/>
        <v>0.89999999999999991</v>
      </c>
      <c r="K42" s="3">
        <f t="shared" si="2"/>
        <v>2.1387385434905348</v>
      </c>
    </row>
    <row r="43" spans="1:11" x14ac:dyDescent="0.25">
      <c r="A43" t="s">
        <v>109</v>
      </c>
      <c r="B43" t="s">
        <v>105</v>
      </c>
      <c r="C43" t="s">
        <v>117</v>
      </c>
      <c r="D43" t="s">
        <v>118</v>
      </c>
      <c r="E43" s="3">
        <v>0.33664703999999995</v>
      </c>
      <c r="F43">
        <v>1</v>
      </c>
      <c r="G43" s="25">
        <v>1</v>
      </c>
      <c r="H43" s="24">
        <f t="shared" si="0"/>
        <v>0.33664703999999995</v>
      </c>
      <c r="I43">
        <v>8.9999999999999993E-3</v>
      </c>
      <c r="J43">
        <f t="shared" si="1"/>
        <v>0.89999999999999991</v>
      </c>
      <c r="K43" s="3">
        <f t="shared" si="2"/>
        <v>2.6734231793631693</v>
      </c>
    </row>
    <row r="44" spans="1:11" x14ac:dyDescent="0.25">
      <c r="A44" t="s">
        <v>109</v>
      </c>
      <c r="B44" t="s">
        <v>106</v>
      </c>
      <c r="C44" t="s">
        <v>117</v>
      </c>
      <c r="D44" t="s">
        <v>118</v>
      </c>
      <c r="E44" s="3">
        <v>0.37189559999999994</v>
      </c>
      <c r="F44">
        <v>1</v>
      </c>
      <c r="G44" s="25">
        <v>1</v>
      </c>
      <c r="H44" s="24">
        <f t="shared" si="0"/>
        <v>0.37189559999999994</v>
      </c>
      <c r="I44">
        <v>8.9999999999999993E-3</v>
      </c>
      <c r="J44">
        <f t="shared" si="1"/>
        <v>0.89999999999999991</v>
      </c>
      <c r="K44" s="3">
        <f t="shared" si="2"/>
        <v>2.4200340095446142</v>
      </c>
    </row>
    <row r="45" spans="1:11" x14ac:dyDescent="0.25">
      <c r="A45" t="s">
        <v>109</v>
      </c>
      <c r="B45" t="s">
        <v>124</v>
      </c>
      <c r="E45" s="3">
        <v>0.46583999999999998</v>
      </c>
      <c r="F45">
        <v>1</v>
      </c>
      <c r="G45" s="25">
        <v>1</v>
      </c>
      <c r="H45" s="24">
        <f t="shared" si="0"/>
        <v>0.46583999999999998</v>
      </c>
      <c r="I45">
        <v>1.2E-2</v>
      </c>
      <c r="J45">
        <f t="shared" si="1"/>
        <v>1.2</v>
      </c>
      <c r="K45" s="3">
        <f t="shared" si="2"/>
        <v>2.5759917568263782</v>
      </c>
    </row>
    <row r="46" spans="1:11" x14ac:dyDescent="0.25">
      <c r="A46" t="s">
        <v>109</v>
      </c>
      <c r="B46" t="s">
        <v>14</v>
      </c>
      <c r="H46" s="24"/>
    </row>
    <row r="47" spans="1:11" x14ac:dyDescent="0.25">
      <c r="A47" t="s">
        <v>109</v>
      </c>
      <c r="B47" t="s">
        <v>7</v>
      </c>
      <c r="H47" s="24"/>
    </row>
    <row r="48" spans="1:11" x14ac:dyDescent="0.25">
      <c r="A48" t="s">
        <v>107</v>
      </c>
      <c r="B48" t="s">
        <v>67</v>
      </c>
      <c r="C48" t="s">
        <v>114</v>
      </c>
      <c r="D48" t="s">
        <v>113</v>
      </c>
      <c r="E48" s="3">
        <v>30.6096</v>
      </c>
      <c r="F48">
        <v>3</v>
      </c>
      <c r="G48" s="26">
        <v>6</v>
      </c>
      <c r="H48" s="24">
        <f>E48/(F48*G48)</f>
        <v>1.7005333333333335</v>
      </c>
      <c r="I48">
        <v>6.3E-2</v>
      </c>
      <c r="J48">
        <f>I48*100</f>
        <v>6.3</v>
      </c>
      <c r="K48" s="3">
        <f>J48/H48</f>
        <v>3.7047200878155868</v>
      </c>
    </row>
    <row r="49" spans="1:11" x14ac:dyDescent="0.25">
      <c r="A49" t="s">
        <v>107</v>
      </c>
      <c r="B49" t="s">
        <v>68</v>
      </c>
      <c r="C49" t="s">
        <v>114</v>
      </c>
      <c r="D49" t="s">
        <v>113</v>
      </c>
      <c r="E49" s="3">
        <v>24.0336</v>
      </c>
      <c r="F49">
        <v>3</v>
      </c>
      <c r="G49" s="26">
        <v>5</v>
      </c>
      <c r="H49" s="24">
        <f t="shared" ref="H49:H91" si="3">E49/(F49*G49)</f>
        <v>1.6022399999999999</v>
      </c>
      <c r="I49">
        <v>6.4000000000000001E-2</v>
      </c>
      <c r="J49">
        <f t="shared" ref="J49:J91" si="4">I49*100</f>
        <v>6.4</v>
      </c>
      <c r="K49" s="3">
        <f t="shared" ref="K49:K91" si="5">J49/H49</f>
        <v>3.9944078290393454</v>
      </c>
    </row>
    <row r="50" spans="1:11" x14ac:dyDescent="0.25">
      <c r="A50" t="s">
        <v>107</v>
      </c>
      <c r="B50" t="s">
        <v>69</v>
      </c>
      <c r="C50" t="s">
        <v>114</v>
      </c>
      <c r="D50" t="s">
        <v>113</v>
      </c>
      <c r="E50" s="3">
        <v>24.543600000000001</v>
      </c>
      <c r="F50">
        <v>3</v>
      </c>
      <c r="G50" s="26">
        <v>5</v>
      </c>
      <c r="H50" s="24">
        <f t="shared" si="3"/>
        <v>1.6362400000000001</v>
      </c>
      <c r="I50">
        <v>6.6000000000000003E-2</v>
      </c>
      <c r="J50">
        <f t="shared" si="4"/>
        <v>6.6000000000000005</v>
      </c>
      <c r="K50" s="3">
        <f t="shared" si="5"/>
        <v>4.0336380971006696</v>
      </c>
    </row>
    <row r="51" spans="1:11" x14ac:dyDescent="0.25">
      <c r="A51" t="s">
        <v>107</v>
      </c>
      <c r="B51" t="s">
        <v>70</v>
      </c>
      <c r="C51" t="s">
        <v>114</v>
      </c>
      <c r="D51" t="s">
        <v>113</v>
      </c>
      <c r="E51" s="3">
        <v>27.651600000000006</v>
      </c>
      <c r="F51">
        <v>3</v>
      </c>
      <c r="G51" s="26">
        <v>5</v>
      </c>
      <c r="H51" s="24">
        <f t="shared" si="3"/>
        <v>1.8434400000000004</v>
      </c>
      <c r="I51">
        <v>7.0000000000000007E-2</v>
      </c>
      <c r="J51">
        <f t="shared" si="4"/>
        <v>7.0000000000000009</v>
      </c>
      <c r="K51" s="3">
        <f t="shared" si="5"/>
        <v>3.7972486221412138</v>
      </c>
    </row>
    <row r="52" spans="1:11" x14ac:dyDescent="0.25">
      <c r="A52" t="s">
        <v>107</v>
      </c>
      <c r="B52" t="s">
        <v>71</v>
      </c>
      <c r="C52" t="s">
        <v>114</v>
      </c>
      <c r="D52" t="s">
        <v>113</v>
      </c>
      <c r="E52" s="3">
        <v>26.418600000000001</v>
      </c>
      <c r="F52">
        <v>3</v>
      </c>
      <c r="G52" s="26">
        <v>5</v>
      </c>
      <c r="H52" s="24">
        <f t="shared" si="3"/>
        <v>1.7612400000000001</v>
      </c>
      <c r="I52">
        <v>7.4999999999999997E-2</v>
      </c>
      <c r="J52">
        <f t="shared" si="4"/>
        <v>7.5</v>
      </c>
      <c r="K52" s="3">
        <f t="shared" si="5"/>
        <v>4.2583634257682084</v>
      </c>
    </row>
    <row r="53" spans="1:11" x14ac:dyDescent="0.25">
      <c r="A53" t="s">
        <v>107</v>
      </c>
      <c r="B53" t="s">
        <v>72</v>
      </c>
      <c r="C53" t="s">
        <v>115</v>
      </c>
      <c r="D53" t="s">
        <v>113</v>
      </c>
      <c r="E53" s="3">
        <v>26.640599999999999</v>
      </c>
      <c r="F53">
        <v>3</v>
      </c>
      <c r="G53" s="27">
        <v>5</v>
      </c>
      <c r="H53" s="24">
        <f t="shared" si="3"/>
        <v>1.7760399999999998</v>
      </c>
      <c r="I53">
        <v>6.3E-2</v>
      </c>
      <c r="J53">
        <f t="shared" si="4"/>
        <v>6.3</v>
      </c>
      <c r="K53" s="3">
        <f t="shared" si="5"/>
        <v>3.5472174050134009</v>
      </c>
    </row>
    <row r="54" spans="1:11" x14ac:dyDescent="0.25">
      <c r="A54" t="s">
        <v>107</v>
      </c>
      <c r="B54" t="s">
        <v>73</v>
      </c>
      <c r="C54" t="s">
        <v>115</v>
      </c>
      <c r="D54" t="s">
        <v>113</v>
      </c>
      <c r="E54" s="3">
        <v>26.778600000000001</v>
      </c>
      <c r="F54">
        <v>3</v>
      </c>
      <c r="G54" s="27">
        <v>5</v>
      </c>
      <c r="H54" s="24">
        <f t="shared" si="3"/>
        <v>1.7852400000000002</v>
      </c>
      <c r="I54">
        <v>6.7000000000000004E-2</v>
      </c>
      <c r="J54">
        <f t="shared" si="4"/>
        <v>6.7</v>
      </c>
      <c r="K54" s="3">
        <f t="shared" si="5"/>
        <v>3.752996795949004</v>
      </c>
    </row>
    <row r="55" spans="1:11" x14ac:dyDescent="0.25">
      <c r="A55" t="s">
        <v>107</v>
      </c>
      <c r="B55" t="s">
        <v>74</v>
      </c>
      <c r="C55" t="s">
        <v>115</v>
      </c>
      <c r="D55" t="s">
        <v>113</v>
      </c>
      <c r="E55" s="3">
        <v>26.259600000000002</v>
      </c>
      <c r="F55">
        <v>3</v>
      </c>
      <c r="G55" s="27">
        <v>5</v>
      </c>
      <c r="H55" s="24">
        <f t="shared" si="3"/>
        <v>1.7506400000000002</v>
      </c>
      <c r="I55">
        <v>6.7000000000000004E-2</v>
      </c>
      <c r="J55">
        <f t="shared" si="4"/>
        <v>6.7</v>
      </c>
      <c r="K55" s="3">
        <f t="shared" si="5"/>
        <v>3.8271717771786316</v>
      </c>
    </row>
    <row r="56" spans="1:11" x14ac:dyDescent="0.25">
      <c r="A56" t="s">
        <v>107</v>
      </c>
      <c r="B56" t="s">
        <v>75</v>
      </c>
      <c r="C56" t="s">
        <v>115</v>
      </c>
      <c r="D56" t="s">
        <v>113</v>
      </c>
      <c r="E56" s="3">
        <v>26.172600000000003</v>
      </c>
      <c r="F56">
        <v>3</v>
      </c>
      <c r="G56" s="27">
        <v>5</v>
      </c>
      <c r="H56" s="24">
        <f t="shared" si="3"/>
        <v>1.7448400000000002</v>
      </c>
      <c r="I56">
        <v>6.4000000000000001E-2</v>
      </c>
      <c r="J56">
        <f t="shared" si="4"/>
        <v>6.4</v>
      </c>
      <c r="K56" s="3">
        <f t="shared" si="5"/>
        <v>3.6679580935787808</v>
      </c>
    </row>
    <row r="57" spans="1:11" x14ac:dyDescent="0.25">
      <c r="A57" t="s">
        <v>107</v>
      </c>
      <c r="B57" t="s">
        <v>76</v>
      </c>
      <c r="C57" t="s">
        <v>115</v>
      </c>
      <c r="D57" t="s">
        <v>113</v>
      </c>
      <c r="E57" s="3">
        <v>26.124600000000004</v>
      </c>
      <c r="F57">
        <v>3</v>
      </c>
      <c r="G57" s="27">
        <v>5</v>
      </c>
      <c r="H57" s="24">
        <f t="shared" si="3"/>
        <v>1.7416400000000003</v>
      </c>
      <c r="I57">
        <v>6.0999999999999999E-2</v>
      </c>
      <c r="J57">
        <f t="shared" si="4"/>
        <v>6.1</v>
      </c>
      <c r="K57" s="3">
        <f t="shared" si="5"/>
        <v>3.5024459704646187</v>
      </c>
    </row>
    <row r="58" spans="1:11" x14ac:dyDescent="0.25">
      <c r="A58" t="s">
        <v>107</v>
      </c>
      <c r="B58" t="s">
        <v>77</v>
      </c>
      <c r="C58" t="s">
        <v>116</v>
      </c>
      <c r="D58" t="s">
        <v>113</v>
      </c>
      <c r="E58" s="3">
        <v>28.176600000000001</v>
      </c>
      <c r="F58">
        <v>3</v>
      </c>
      <c r="G58" s="26">
        <v>5</v>
      </c>
      <c r="H58" s="24">
        <f t="shared" si="3"/>
        <v>1.8784400000000001</v>
      </c>
      <c r="I58">
        <v>6.5000000000000002E-2</v>
      </c>
      <c r="J58">
        <f t="shared" si="4"/>
        <v>6.5</v>
      </c>
      <c r="K58" s="3">
        <f t="shared" si="5"/>
        <v>3.460318136325887</v>
      </c>
    </row>
    <row r="59" spans="1:11" x14ac:dyDescent="0.25">
      <c r="A59" t="s">
        <v>107</v>
      </c>
      <c r="B59" t="s">
        <v>78</v>
      </c>
      <c r="C59" t="s">
        <v>116</v>
      </c>
      <c r="D59" t="s">
        <v>113</v>
      </c>
      <c r="E59" s="3">
        <v>25.5336</v>
      </c>
      <c r="F59">
        <v>3</v>
      </c>
      <c r="G59" s="26">
        <v>5</v>
      </c>
      <c r="H59" s="24">
        <f t="shared" si="3"/>
        <v>1.70224</v>
      </c>
      <c r="I59">
        <v>6.6000000000000003E-2</v>
      </c>
      <c r="J59">
        <f t="shared" si="4"/>
        <v>6.6000000000000005</v>
      </c>
      <c r="K59" s="3">
        <f t="shared" si="5"/>
        <v>3.8772441018892758</v>
      </c>
    </row>
    <row r="60" spans="1:11" x14ac:dyDescent="0.25">
      <c r="A60" t="s">
        <v>107</v>
      </c>
      <c r="B60" t="s">
        <v>79</v>
      </c>
      <c r="C60" t="s">
        <v>116</v>
      </c>
      <c r="D60" t="s">
        <v>113</v>
      </c>
      <c r="E60" s="3">
        <v>33.879599999999996</v>
      </c>
      <c r="F60">
        <v>3</v>
      </c>
      <c r="G60" s="26">
        <v>6</v>
      </c>
      <c r="H60" s="24">
        <f t="shared" si="3"/>
        <v>1.8821999999999999</v>
      </c>
      <c r="I60">
        <v>7.2999999999999995E-2</v>
      </c>
      <c r="J60">
        <f t="shared" si="4"/>
        <v>7.3</v>
      </c>
      <c r="K60" s="3">
        <f t="shared" si="5"/>
        <v>3.878440123260015</v>
      </c>
    </row>
    <row r="61" spans="1:11" x14ac:dyDescent="0.25">
      <c r="A61" t="s">
        <v>107</v>
      </c>
      <c r="B61" t="s">
        <v>80</v>
      </c>
      <c r="C61" t="s">
        <v>116</v>
      </c>
      <c r="D61" t="s">
        <v>113</v>
      </c>
      <c r="E61" s="3">
        <v>30.219600000000003</v>
      </c>
      <c r="F61">
        <v>3</v>
      </c>
      <c r="G61" s="26">
        <v>6</v>
      </c>
      <c r="H61" s="24">
        <f t="shared" si="3"/>
        <v>1.678866666666667</v>
      </c>
      <c r="I61">
        <v>6.9000000000000006E-2</v>
      </c>
      <c r="J61">
        <f t="shared" si="4"/>
        <v>6.9</v>
      </c>
      <c r="K61" s="3">
        <f t="shared" si="5"/>
        <v>4.109915419131954</v>
      </c>
    </row>
    <row r="62" spans="1:11" x14ac:dyDescent="0.25">
      <c r="A62" t="s">
        <v>107</v>
      </c>
      <c r="B62" t="s">
        <v>81</v>
      </c>
      <c r="C62" t="s">
        <v>116</v>
      </c>
      <c r="D62" t="s">
        <v>113</v>
      </c>
      <c r="E62" s="3">
        <v>30.639599999999998</v>
      </c>
      <c r="F62">
        <v>3</v>
      </c>
      <c r="G62" s="26">
        <v>6</v>
      </c>
      <c r="H62" s="24">
        <f t="shared" si="3"/>
        <v>1.7021999999999999</v>
      </c>
      <c r="I62">
        <v>7.2999999999999995E-2</v>
      </c>
      <c r="J62">
        <f t="shared" si="4"/>
        <v>7.3</v>
      </c>
      <c r="K62" s="3">
        <f t="shared" si="5"/>
        <v>4.2885677358712258</v>
      </c>
    </row>
    <row r="63" spans="1:11" x14ac:dyDescent="0.25">
      <c r="A63" t="s">
        <v>107</v>
      </c>
      <c r="B63" t="s">
        <v>82</v>
      </c>
      <c r="C63" t="s">
        <v>117</v>
      </c>
      <c r="D63" t="s">
        <v>113</v>
      </c>
      <c r="E63" s="3">
        <v>28.680600000000002</v>
      </c>
      <c r="F63">
        <v>3</v>
      </c>
      <c r="G63" s="27">
        <v>5</v>
      </c>
      <c r="H63" s="24">
        <f t="shared" si="3"/>
        <v>1.9120400000000002</v>
      </c>
      <c r="I63">
        <v>9.6000000000000002E-2</v>
      </c>
      <c r="J63">
        <f t="shared" si="4"/>
        <v>9.6</v>
      </c>
      <c r="K63" s="3">
        <f t="shared" si="5"/>
        <v>5.0208154641116289</v>
      </c>
    </row>
    <row r="64" spans="1:11" x14ac:dyDescent="0.25">
      <c r="A64" t="s">
        <v>107</v>
      </c>
      <c r="B64" t="s">
        <v>83</v>
      </c>
      <c r="C64" t="s">
        <v>117</v>
      </c>
      <c r="D64" t="s">
        <v>113</v>
      </c>
      <c r="E64" s="3">
        <v>30.429600000000004</v>
      </c>
      <c r="F64">
        <v>3</v>
      </c>
      <c r="G64" s="27">
        <v>6</v>
      </c>
      <c r="H64" s="24">
        <f t="shared" si="3"/>
        <v>1.6905333333333337</v>
      </c>
      <c r="I64">
        <v>8.6999999999999994E-2</v>
      </c>
      <c r="J64">
        <f t="shared" si="4"/>
        <v>8.6999999999999993</v>
      </c>
      <c r="K64" s="3">
        <f t="shared" si="5"/>
        <v>5.1463049136367207</v>
      </c>
    </row>
    <row r="65" spans="1:11" x14ac:dyDescent="0.25">
      <c r="A65" t="s">
        <v>107</v>
      </c>
      <c r="B65" t="s">
        <v>84</v>
      </c>
      <c r="C65" t="s">
        <v>117</v>
      </c>
      <c r="D65" t="s">
        <v>113</v>
      </c>
      <c r="E65" s="3">
        <v>32.649599999999992</v>
      </c>
      <c r="F65">
        <v>3</v>
      </c>
      <c r="G65" s="27">
        <v>6</v>
      </c>
      <c r="H65" s="24">
        <f t="shared" si="3"/>
        <v>1.8138666666666663</v>
      </c>
      <c r="I65">
        <v>8.8999999999999996E-2</v>
      </c>
      <c r="J65">
        <f t="shared" si="4"/>
        <v>8.9</v>
      </c>
      <c r="K65" s="3">
        <f t="shared" si="5"/>
        <v>4.9066451043810657</v>
      </c>
    </row>
    <row r="66" spans="1:11" x14ac:dyDescent="0.25">
      <c r="A66" t="s">
        <v>107</v>
      </c>
      <c r="B66" t="s">
        <v>85</v>
      </c>
      <c r="C66" t="s">
        <v>117</v>
      </c>
      <c r="D66" t="s">
        <v>113</v>
      </c>
      <c r="E66" s="3">
        <v>30.3096</v>
      </c>
      <c r="F66">
        <v>3</v>
      </c>
      <c r="G66" s="27">
        <v>6</v>
      </c>
      <c r="H66" s="24">
        <f t="shared" si="3"/>
        <v>1.6838666666666666</v>
      </c>
      <c r="I66">
        <v>8.2000000000000003E-2</v>
      </c>
      <c r="J66">
        <f t="shared" si="4"/>
        <v>8.2000000000000011</v>
      </c>
      <c r="K66" s="3">
        <f t="shared" si="5"/>
        <v>4.8697442394488881</v>
      </c>
    </row>
    <row r="67" spans="1:11" x14ac:dyDescent="0.25">
      <c r="A67" t="s">
        <v>107</v>
      </c>
      <c r="B67" t="s">
        <v>86</v>
      </c>
      <c r="C67" t="s">
        <v>117</v>
      </c>
      <c r="D67" t="s">
        <v>113</v>
      </c>
      <c r="E67" s="3">
        <v>31.449600000000004</v>
      </c>
      <c r="F67">
        <v>3</v>
      </c>
      <c r="G67" s="27">
        <v>6</v>
      </c>
      <c r="H67" s="24">
        <f t="shared" si="3"/>
        <v>1.7472000000000003</v>
      </c>
      <c r="I67">
        <v>8.5999999999999993E-2</v>
      </c>
      <c r="J67">
        <f t="shared" si="4"/>
        <v>8.6</v>
      </c>
      <c r="K67" s="3">
        <f t="shared" si="5"/>
        <v>4.9221611721611707</v>
      </c>
    </row>
    <row r="68" spans="1:11" x14ac:dyDescent="0.25">
      <c r="A68" t="s">
        <v>107</v>
      </c>
      <c r="B68" t="s">
        <v>121</v>
      </c>
      <c r="E68" s="3">
        <v>32.829599999999999</v>
      </c>
      <c r="F68">
        <v>3</v>
      </c>
      <c r="G68" s="26">
        <v>6</v>
      </c>
      <c r="H68" s="24">
        <f t="shared" si="3"/>
        <v>1.8238666666666665</v>
      </c>
      <c r="I68">
        <v>0.09</v>
      </c>
      <c r="J68">
        <f t="shared" si="4"/>
        <v>9</v>
      </c>
      <c r="K68" s="3">
        <f t="shared" si="5"/>
        <v>4.9345712405877631</v>
      </c>
    </row>
    <row r="69" spans="1:11" x14ac:dyDescent="0.25">
      <c r="A69" t="s">
        <v>107</v>
      </c>
      <c r="B69" t="s">
        <v>14</v>
      </c>
      <c r="G69" s="26"/>
      <c r="H69" s="24" t="e">
        <f t="shared" si="3"/>
        <v>#DIV/0!</v>
      </c>
      <c r="I69">
        <v>0</v>
      </c>
      <c r="J69">
        <f t="shared" si="4"/>
        <v>0</v>
      </c>
      <c r="K69" s="3" t="e">
        <f t="shared" si="5"/>
        <v>#DIV/0!</v>
      </c>
    </row>
    <row r="70" spans="1:11" x14ac:dyDescent="0.25">
      <c r="A70" t="s">
        <v>107</v>
      </c>
      <c r="B70" t="s">
        <v>7</v>
      </c>
      <c r="G70" s="28"/>
      <c r="H70" s="24" t="e">
        <f t="shared" si="3"/>
        <v>#DIV/0!</v>
      </c>
      <c r="I70">
        <v>0</v>
      </c>
      <c r="J70">
        <f t="shared" si="4"/>
        <v>0</v>
      </c>
      <c r="K70" s="3" t="e">
        <f t="shared" si="5"/>
        <v>#DIV/0!</v>
      </c>
    </row>
    <row r="71" spans="1:11" x14ac:dyDescent="0.25">
      <c r="A71" t="s">
        <v>107</v>
      </c>
      <c r="B71" t="s">
        <v>87</v>
      </c>
      <c r="C71" t="s">
        <v>114</v>
      </c>
      <c r="D71" t="s">
        <v>118</v>
      </c>
      <c r="E71" s="3">
        <v>0.75839999999999996</v>
      </c>
      <c r="F71">
        <v>1</v>
      </c>
      <c r="G71" s="26">
        <v>1</v>
      </c>
      <c r="H71" s="24">
        <f t="shared" si="3"/>
        <v>0.75839999999999996</v>
      </c>
      <c r="I71">
        <v>1.4999999999999999E-2</v>
      </c>
      <c r="J71">
        <f t="shared" si="4"/>
        <v>1.5</v>
      </c>
      <c r="K71" s="3">
        <f t="shared" si="5"/>
        <v>1.9778481012658229</v>
      </c>
    </row>
    <row r="72" spans="1:11" x14ac:dyDescent="0.25">
      <c r="A72" t="s">
        <v>107</v>
      </c>
      <c r="B72" t="s">
        <v>88</v>
      </c>
      <c r="C72" t="s">
        <v>114</v>
      </c>
      <c r="D72" t="s">
        <v>118</v>
      </c>
      <c r="E72" s="3">
        <v>0.73140000000000005</v>
      </c>
      <c r="F72">
        <v>1</v>
      </c>
      <c r="G72" s="26">
        <v>1</v>
      </c>
      <c r="H72" s="24">
        <f t="shared" si="3"/>
        <v>0.73140000000000005</v>
      </c>
      <c r="I72">
        <v>1.6E-2</v>
      </c>
      <c r="J72">
        <f t="shared" si="4"/>
        <v>1.6</v>
      </c>
      <c r="K72" s="3">
        <f t="shared" si="5"/>
        <v>2.1875854525567404</v>
      </c>
    </row>
    <row r="73" spans="1:11" x14ac:dyDescent="0.25">
      <c r="A73" t="s">
        <v>107</v>
      </c>
      <c r="B73" t="s">
        <v>89</v>
      </c>
      <c r="C73" t="s">
        <v>114</v>
      </c>
      <c r="D73" t="s">
        <v>118</v>
      </c>
      <c r="E73" s="3">
        <v>0.57489999999999997</v>
      </c>
      <c r="F73">
        <v>1</v>
      </c>
      <c r="G73" s="26">
        <v>1</v>
      </c>
      <c r="H73" s="24">
        <f t="shared" si="3"/>
        <v>0.57489999999999997</v>
      </c>
      <c r="I73">
        <v>1.2999999999999999E-2</v>
      </c>
      <c r="J73">
        <f t="shared" si="4"/>
        <v>1.3</v>
      </c>
      <c r="K73" s="3">
        <f t="shared" si="5"/>
        <v>2.2612628283179688</v>
      </c>
    </row>
    <row r="74" spans="1:11" x14ac:dyDescent="0.25">
      <c r="A74" t="s">
        <v>107</v>
      </c>
      <c r="B74" t="s">
        <v>90</v>
      </c>
      <c r="C74" t="s">
        <v>114</v>
      </c>
      <c r="D74" t="s">
        <v>118</v>
      </c>
      <c r="E74" s="3">
        <v>1.0505</v>
      </c>
      <c r="F74">
        <v>1</v>
      </c>
      <c r="G74" s="26">
        <v>1</v>
      </c>
      <c r="H74" s="24">
        <f t="shared" si="3"/>
        <v>1.0505</v>
      </c>
      <c r="I74">
        <v>1.9E-2</v>
      </c>
      <c r="J74">
        <f t="shared" si="4"/>
        <v>1.9</v>
      </c>
      <c r="K74" s="3">
        <f t="shared" si="5"/>
        <v>1.8086625416468347</v>
      </c>
    </row>
    <row r="75" spans="1:11" x14ac:dyDescent="0.25">
      <c r="A75" t="s">
        <v>107</v>
      </c>
      <c r="B75" t="s">
        <v>91</v>
      </c>
      <c r="C75" t="s">
        <v>114</v>
      </c>
      <c r="D75" t="s">
        <v>118</v>
      </c>
      <c r="E75" s="3">
        <v>0.98649999999999993</v>
      </c>
      <c r="F75">
        <v>1</v>
      </c>
      <c r="G75" s="26">
        <v>1</v>
      </c>
      <c r="H75" s="24">
        <f t="shared" si="3"/>
        <v>0.98649999999999993</v>
      </c>
      <c r="I75">
        <v>1.7000000000000001E-2</v>
      </c>
      <c r="J75">
        <f t="shared" si="4"/>
        <v>1.7000000000000002</v>
      </c>
      <c r="K75" s="3">
        <f t="shared" si="5"/>
        <v>1.723264064875824</v>
      </c>
    </row>
    <row r="76" spans="1:11" x14ac:dyDescent="0.25">
      <c r="A76" t="s">
        <v>107</v>
      </c>
      <c r="B76" t="s">
        <v>92</v>
      </c>
      <c r="C76" t="s">
        <v>115</v>
      </c>
      <c r="D76" t="s">
        <v>118</v>
      </c>
      <c r="E76" s="3">
        <v>0.75560000000000005</v>
      </c>
      <c r="F76">
        <v>1</v>
      </c>
      <c r="G76" s="26">
        <v>1</v>
      </c>
      <c r="H76" s="24">
        <f t="shared" si="3"/>
        <v>0.75560000000000005</v>
      </c>
      <c r="I76">
        <v>1.6E-2</v>
      </c>
      <c r="J76">
        <f t="shared" si="4"/>
        <v>1.6</v>
      </c>
      <c r="K76" s="3">
        <f t="shared" si="5"/>
        <v>2.1175224986765486</v>
      </c>
    </row>
    <row r="77" spans="1:11" x14ac:dyDescent="0.25">
      <c r="A77" t="s">
        <v>107</v>
      </c>
      <c r="B77" t="s">
        <v>93</v>
      </c>
      <c r="C77" t="s">
        <v>115</v>
      </c>
      <c r="D77" t="s">
        <v>118</v>
      </c>
      <c r="E77" s="3">
        <v>1.1935</v>
      </c>
      <c r="F77">
        <v>1</v>
      </c>
      <c r="G77" s="26">
        <v>1</v>
      </c>
      <c r="H77" s="24">
        <f t="shared" si="3"/>
        <v>1.1935</v>
      </c>
      <c r="I77">
        <v>0.02</v>
      </c>
      <c r="J77">
        <f t="shared" si="4"/>
        <v>2</v>
      </c>
      <c r="K77" s="3">
        <f t="shared" si="5"/>
        <v>1.6757436112274822</v>
      </c>
    </row>
    <row r="78" spans="1:11" x14ac:dyDescent="0.25">
      <c r="A78" t="s">
        <v>107</v>
      </c>
      <c r="B78" t="s">
        <v>94</v>
      </c>
      <c r="C78" t="s">
        <v>115</v>
      </c>
      <c r="D78" t="s">
        <v>118</v>
      </c>
      <c r="E78" s="3">
        <v>0.74219999999999997</v>
      </c>
      <c r="F78">
        <v>1</v>
      </c>
      <c r="G78" s="26">
        <v>1</v>
      </c>
      <c r="H78" s="24">
        <f t="shared" si="3"/>
        <v>0.74219999999999997</v>
      </c>
      <c r="I78">
        <v>1.4999999999999999E-2</v>
      </c>
      <c r="J78">
        <f t="shared" si="4"/>
        <v>1.5</v>
      </c>
      <c r="K78" s="3">
        <f t="shared" si="5"/>
        <v>2.0210185933710592</v>
      </c>
    </row>
    <row r="79" spans="1:11" x14ac:dyDescent="0.25">
      <c r="A79" t="s">
        <v>107</v>
      </c>
      <c r="B79" t="s">
        <v>95</v>
      </c>
      <c r="C79" t="s">
        <v>115</v>
      </c>
      <c r="D79" t="s">
        <v>118</v>
      </c>
      <c r="E79" s="3">
        <v>0.68859999999999999</v>
      </c>
      <c r="F79">
        <v>1</v>
      </c>
      <c r="G79" s="26">
        <v>1</v>
      </c>
      <c r="H79" s="24">
        <f t="shared" si="3"/>
        <v>0.68859999999999999</v>
      </c>
      <c r="I79">
        <v>1.4999999999999999E-2</v>
      </c>
      <c r="J79">
        <f t="shared" si="4"/>
        <v>1.5</v>
      </c>
      <c r="K79" s="3">
        <f t="shared" si="5"/>
        <v>2.178332849259367</v>
      </c>
    </row>
    <row r="80" spans="1:11" x14ac:dyDescent="0.25">
      <c r="A80" t="s">
        <v>107</v>
      </c>
      <c r="B80" t="s">
        <v>96</v>
      </c>
      <c r="C80" t="s">
        <v>115</v>
      </c>
      <c r="D80" t="s">
        <v>118</v>
      </c>
      <c r="E80" s="3">
        <v>1.0365</v>
      </c>
      <c r="F80">
        <v>1</v>
      </c>
      <c r="G80" s="26">
        <v>1</v>
      </c>
      <c r="H80" s="24">
        <f t="shared" si="3"/>
        <v>1.0365</v>
      </c>
      <c r="I80">
        <v>1.6E-2</v>
      </c>
      <c r="J80">
        <f t="shared" si="4"/>
        <v>1.6</v>
      </c>
      <c r="K80" s="3">
        <f t="shared" si="5"/>
        <v>1.5436565364206465</v>
      </c>
    </row>
    <row r="81" spans="1:11" x14ac:dyDescent="0.25">
      <c r="A81" t="s">
        <v>107</v>
      </c>
      <c r="B81" t="s">
        <v>97</v>
      </c>
      <c r="C81" t="s">
        <v>116</v>
      </c>
      <c r="D81" t="s">
        <v>118</v>
      </c>
      <c r="E81" s="3">
        <v>0.75819999999999999</v>
      </c>
      <c r="F81">
        <v>1</v>
      </c>
      <c r="G81" s="26">
        <v>1</v>
      </c>
      <c r="H81" s="24">
        <f t="shared" si="3"/>
        <v>0.75819999999999999</v>
      </c>
      <c r="I81">
        <v>1.2E-2</v>
      </c>
      <c r="J81">
        <f t="shared" si="4"/>
        <v>1.2</v>
      </c>
      <c r="K81" s="3">
        <f t="shared" si="5"/>
        <v>1.5826958586125033</v>
      </c>
    </row>
    <row r="82" spans="1:11" x14ac:dyDescent="0.25">
      <c r="A82" t="s">
        <v>107</v>
      </c>
      <c r="B82" t="s">
        <v>98</v>
      </c>
      <c r="C82" t="s">
        <v>116</v>
      </c>
      <c r="D82" t="s">
        <v>118</v>
      </c>
      <c r="E82" s="3">
        <v>0.75539999999999996</v>
      </c>
      <c r="F82">
        <v>1</v>
      </c>
      <c r="G82" s="26">
        <v>1</v>
      </c>
      <c r="H82" s="24">
        <f t="shared" si="3"/>
        <v>0.75539999999999996</v>
      </c>
      <c r="I82">
        <v>1.4E-2</v>
      </c>
      <c r="J82">
        <f t="shared" si="4"/>
        <v>1.4000000000000001</v>
      </c>
      <c r="K82" s="3">
        <f t="shared" si="5"/>
        <v>1.8533227429176597</v>
      </c>
    </row>
    <row r="83" spans="1:11" x14ac:dyDescent="0.25">
      <c r="A83" t="s">
        <v>107</v>
      </c>
      <c r="B83" t="s">
        <v>99</v>
      </c>
      <c r="C83" t="s">
        <v>116</v>
      </c>
      <c r="D83" t="s">
        <v>118</v>
      </c>
      <c r="E83" s="3">
        <v>0.88450000000000006</v>
      </c>
      <c r="F83">
        <v>1</v>
      </c>
      <c r="G83" s="26">
        <v>1</v>
      </c>
      <c r="H83" s="24">
        <f t="shared" si="3"/>
        <v>0.88450000000000006</v>
      </c>
      <c r="I83">
        <v>0.02</v>
      </c>
      <c r="J83">
        <f t="shared" si="4"/>
        <v>2</v>
      </c>
      <c r="K83" s="3">
        <f t="shared" si="5"/>
        <v>2.2611644997173541</v>
      </c>
    </row>
    <row r="84" spans="1:11" x14ac:dyDescent="0.25">
      <c r="A84" t="s">
        <v>107</v>
      </c>
      <c r="B84" t="s">
        <v>100</v>
      </c>
      <c r="C84" t="s">
        <v>116</v>
      </c>
      <c r="D84" t="s">
        <v>118</v>
      </c>
      <c r="E84" s="3">
        <v>0.79869999999999997</v>
      </c>
      <c r="F84">
        <v>1</v>
      </c>
      <c r="G84" s="26">
        <v>1</v>
      </c>
      <c r="H84" s="24">
        <f t="shared" si="3"/>
        <v>0.79869999999999997</v>
      </c>
      <c r="I84">
        <v>1.7999999999999999E-2</v>
      </c>
      <c r="J84">
        <f t="shared" si="4"/>
        <v>1.7999999999999998</v>
      </c>
      <c r="K84" s="3">
        <f t="shared" si="5"/>
        <v>2.2536622010767497</v>
      </c>
    </row>
    <row r="85" spans="1:11" x14ac:dyDescent="0.25">
      <c r="A85" t="s">
        <v>107</v>
      </c>
      <c r="B85" t="s">
        <v>101</v>
      </c>
      <c r="C85" t="s">
        <v>116</v>
      </c>
      <c r="D85" t="s">
        <v>118</v>
      </c>
      <c r="E85" s="3">
        <v>0.56530000000000002</v>
      </c>
      <c r="F85">
        <v>1</v>
      </c>
      <c r="G85" s="26">
        <v>1</v>
      </c>
      <c r="H85" s="24">
        <f t="shared" si="3"/>
        <v>0.56530000000000002</v>
      </c>
      <c r="I85">
        <v>1.6E-2</v>
      </c>
      <c r="J85">
        <f t="shared" si="4"/>
        <v>1.6</v>
      </c>
      <c r="K85" s="3">
        <f t="shared" si="5"/>
        <v>2.8303555634176543</v>
      </c>
    </row>
    <row r="86" spans="1:11" x14ac:dyDescent="0.25">
      <c r="A86" t="s">
        <v>107</v>
      </c>
      <c r="B86" t="s">
        <v>102</v>
      </c>
      <c r="C86" t="s">
        <v>117</v>
      </c>
      <c r="D86" t="s">
        <v>118</v>
      </c>
      <c r="E86" s="3">
        <v>1.8404999999999998</v>
      </c>
      <c r="F86">
        <v>1</v>
      </c>
      <c r="G86" s="26">
        <v>1</v>
      </c>
      <c r="H86" s="24">
        <f t="shared" si="3"/>
        <v>1.8404999999999998</v>
      </c>
      <c r="I86">
        <v>0.02</v>
      </c>
      <c r="J86">
        <f t="shared" si="4"/>
        <v>2</v>
      </c>
      <c r="K86" s="3">
        <f t="shared" si="5"/>
        <v>1.0866612333604999</v>
      </c>
    </row>
    <row r="87" spans="1:11" x14ac:dyDescent="0.25">
      <c r="A87" t="s">
        <v>107</v>
      </c>
      <c r="B87" t="s">
        <v>103</v>
      </c>
      <c r="C87" t="s">
        <v>117</v>
      </c>
      <c r="D87" t="s">
        <v>118</v>
      </c>
      <c r="E87" s="3">
        <v>2.6624999999999996</v>
      </c>
      <c r="F87">
        <v>1</v>
      </c>
      <c r="G87" s="26">
        <v>1</v>
      </c>
      <c r="H87" s="24">
        <f t="shared" si="3"/>
        <v>2.6624999999999996</v>
      </c>
      <c r="I87">
        <v>1.9E-2</v>
      </c>
      <c r="J87">
        <f t="shared" si="4"/>
        <v>1.9</v>
      </c>
      <c r="K87" s="3">
        <f t="shared" si="5"/>
        <v>0.71361502347417849</v>
      </c>
    </row>
    <row r="88" spans="1:11" x14ac:dyDescent="0.25">
      <c r="A88" t="s">
        <v>107</v>
      </c>
      <c r="B88" t="s">
        <v>104</v>
      </c>
      <c r="C88" t="s">
        <v>117</v>
      </c>
      <c r="D88" t="s">
        <v>118</v>
      </c>
      <c r="E88" s="3">
        <v>1.9494999999999998</v>
      </c>
      <c r="F88">
        <v>1</v>
      </c>
      <c r="G88" s="26">
        <v>1</v>
      </c>
      <c r="H88" s="24">
        <f t="shared" si="3"/>
        <v>1.9494999999999998</v>
      </c>
      <c r="I88">
        <v>1.6E-2</v>
      </c>
      <c r="J88">
        <f t="shared" si="4"/>
        <v>1.6</v>
      </c>
      <c r="K88" s="3">
        <f t="shared" si="5"/>
        <v>0.82072326237496807</v>
      </c>
    </row>
    <row r="89" spans="1:11" x14ac:dyDescent="0.25">
      <c r="A89" t="s">
        <v>107</v>
      </c>
      <c r="B89" t="s">
        <v>105</v>
      </c>
      <c r="C89" t="s">
        <v>117</v>
      </c>
      <c r="D89" t="s">
        <v>118</v>
      </c>
      <c r="E89" s="3">
        <v>2.5584999999999996</v>
      </c>
      <c r="F89">
        <v>1</v>
      </c>
      <c r="G89" s="26">
        <v>1</v>
      </c>
      <c r="H89" s="24">
        <f t="shared" si="3"/>
        <v>2.5584999999999996</v>
      </c>
      <c r="I89">
        <v>1.7000000000000001E-2</v>
      </c>
      <c r="J89">
        <f t="shared" si="4"/>
        <v>1.7000000000000002</v>
      </c>
      <c r="K89" s="3">
        <f t="shared" si="5"/>
        <v>0.66445182724252505</v>
      </c>
    </row>
    <row r="90" spans="1:11" x14ac:dyDescent="0.25">
      <c r="A90" t="s">
        <v>107</v>
      </c>
      <c r="B90" t="s">
        <v>106</v>
      </c>
      <c r="C90" t="s">
        <v>117</v>
      </c>
      <c r="D90" t="s">
        <v>118</v>
      </c>
      <c r="E90" s="3">
        <v>0.37549999999999994</v>
      </c>
      <c r="F90">
        <v>1</v>
      </c>
      <c r="G90" s="26">
        <v>1</v>
      </c>
      <c r="H90" s="24">
        <f t="shared" si="3"/>
        <v>0.37549999999999994</v>
      </c>
      <c r="I90">
        <v>1.4999999999999999E-2</v>
      </c>
      <c r="J90">
        <f t="shared" si="4"/>
        <v>1.5</v>
      </c>
      <c r="K90" s="3">
        <f t="shared" si="5"/>
        <v>3.994673768308922</v>
      </c>
    </row>
    <row r="91" spans="1:11" x14ac:dyDescent="0.25">
      <c r="A91" t="s">
        <v>107</v>
      </c>
      <c r="B91" t="s">
        <v>122</v>
      </c>
      <c r="E91" s="3">
        <v>2.4115000000000002</v>
      </c>
      <c r="F91">
        <v>1</v>
      </c>
      <c r="G91" s="26">
        <v>1</v>
      </c>
      <c r="H91" s="24">
        <f t="shared" si="3"/>
        <v>2.4115000000000002</v>
      </c>
      <c r="I91">
        <v>1.6E-2</v>
      </c>
      <c r="J91">
        <f t="shared" si="4"/>
        <v>1.6</v>
      </c>
      <c r="K91" s="3">
        <f t="shared" si="5"/>
        <v>0.66348745594028613</v>
      </c>
    </row>
    <row r="92" spans="1:11" x14ac:dyDescent="0.25">
      <c r="A92" t="s">
        <v>107</v>
      </c>
      <c r="B92" t="s">
        <v>14</v>
      </c>
      <c r="G92" s="26"/>
      <c r="H92" s="24"/>
    </row>
    <row r="93" spans="1:11" x14ac:dyDescent="0.25">
      <c r="A93" t="s">
        <v>107</v>
      </c>
      <c r="B93" t="s">
        <v>7</v>
      </c>
      <c r="G93" s="26"/>
      <c r="H93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pane ySplit="1" topLeftCell="A56" activePane="bottomLeft" state="frozen"/>
      <selection pane="bottomLeft" activeCell="C1" sqref="C1:C1048576"/>
    </sheetView>
  </sheetViews>
  <sheetFormatPr defaultRowHeight="15" x14ac:dyDescent="0.25"/>
  <cols>
    <col min="1" max="1" width="11.5703125" style="5" bestFit="1" customWidth="1"/>
    <col min="2" max="2" width="9.140625" style="5"/>
    <col min="3" max="3" width="15.42578125" style="5" bestFit="1" customWidth="1"/>
    <col min="4" max="5" width="14.7109375" bestFit="1" customWidth="1"/>
  </cols>
  <sheetData>
    <row r="1" spans="1:6" x14ac:dyDescent="0.25">
      <c r="A1" s="5" t="s">
        <v>110</v>
      </c>
      <c r="B1" s="5" t="s">
        <v>119</v>
      </c>
      <c r="C1" s="5" t="s">
        <v>66</v>
      </c>
      <c r="D1" s="14" t="s">
        <v>120</v>
      </c>
      <c r="E1" s="14" t="s">
        <v>120</v>
      </c>
      <c r="F1" s="14" t="s">
        <v>125</v>
      </c>
    </row>
    <row r="2" spans="1:6" x14ac:dyDescent="0.25">
      <c r="A2" s="5" t="s">
        <v>109</v>
      </c>
      <c r="C2" s="8" t="s">
        <v>67</v>
      </c>
      <c r="D2">
        <v>7.05</v>
      </c>
      <c r="E2">
        <v>7.08</v>
      </c>
      <c r="F2">
        <f>D2+E2</f>
        <v>14.129999999999999</v>
      </c>
    </row>
    <row r="3" spans="1:6" x14ac:dyDescent="0.25">
      <c r="A3" s="5" t="s">
        <v>109</v>
      </c>
      <c r="C3" s="8" t="s">
        <v>68</v>
      </c>
      <c r="D3">
        <v>7.06</v>
      </c>
      <c r="E3">
        <v>7.06</v>
      </c>
      <c r="F3">
        <f t="shared" ref="F3:F66" si="0">D3+E3</f>
        <v>14.12</v>
      </c>
    </row>
    <row r="4" spans="1:6" x14ac:dyDescent="0.25">
      <c r="A4" s="5" t="s">
        <v>109</v>
      </c>
      <c r="C4" s="8" t="s">
        <v>69</v>
      </c>
      <c r="D4">
        <v>7.06</v>
      </c>
      <c r="E4">
        <v>7.05</v>
      </c>
      <c r="F4">
        <f t="shared" si="0"/>
        <v>14.11</v>
      </c>
    </row>
    <row r="5" spans="1:6" x14ac:dyDescent="0.25">
      <c r="A5" s="5" t="s">
        <v>109</v>
      </c>
      <c r="C5" s="8" t="s">
        <v>70</v>
      </c>
      <c r="D5">
        <v>7.06</v>
      </c>
      <c r="E5">
        <v>7.06</v>
      </c>
      <c r="F5">
        <f t="shared" si="0"/>
        <v>14.12</v>
      </c>
    </row>
    <row r="6" spans="1:6" x14ac:dyDescent="0.25">
      <c r="A6" s="5" t="s">
        <v>109</v>
      </c>
      <c r="C6" s="8" t="s">
        <v>71</v>
      </c>
      <c r="D6">
        <v>7.07</v>
      </c>
      <c r="E6">
        <v>7.05</v>
      </c>
      <c r="F6">
        <f t="shared" si="0"/>
        <v>14.120000000000001</v>
      </c>
    </row>
    <row r="7" spans="1:6" x14ac:dyDescent="0.25">
      <c r="A7" s="5" t="s">
        <v>109</v>
      </c>
      <c r="C7" s="9" t="s">
        <v>72</v>
      </c>
      <c r="D7">
        <v>7.04</v>
      </c>
      <c r="E7">
        <v>7.03</v>
      </c>
      <c r="F7">
        <f t="shared" si="0"/>
        <v>14.07</v>
      </c>
    </row>
    <row r="8" spans="1:6" x14ac:dyDescent="0.25">
      <c r="A8" s="5" t="s">
        <v>109</v>
      </c>
      <c r="C8" s="9" t="s">
        <v>73</v>
      </c>
      <c r="D8">
        <v>7.05</v>
      </c>
      <c r="E8">
        <v>7.05</v>
      </c>
      <c r="F8">
        <f t="shared" si="0"/>
        <v>14.1</v>
      </c>
    </row>
    <row r="9" spans="1:6" x14ac:dyDescent="0.25">
      <c r="A9" s="5" t="s">
        <v>109</v>
      </c>
      <c r="C9" s="9" t="s">
        <v>74</v>
      </c>
      <c r="D9">
        <v>7.05</v>
      </c>
      <c r="E9">
        <v>7.06</v>
      </c>
      <c r="F9">
        <f t="shared" si="0"/>
        <v>14.11</v>
      </c>
    </row>
    <row r="10" spans="1:6" x14ac:dyDescent="0.25">
      <c r="A10" s="5" t="s">
        <v>109</v>
      </c>
      <c r="C10" s="9" t="s">
        <v>75</v>
      </c>
      <c r="D10">
        <v>7.06</v>
      </c>
      <c r="E10">
        <v>7.03</v>
      </c>
      <c r="F10">
        <f t="shared" si="0"/>
        <v>14.09</v>
      </c>
    </row>
    <row r="11" spans="1:6" x14ac:dyDescent="0.25">
      <c r="A11" s="5" t="s">
        <v>109</v>
      </c>
      <c r="C11" s="9" t="s">
        <v>76</v>
      </c>
      <c r="D11">
        <v>7.05</v>
      </c>
      <c r="E11">
        <v>7.03</v>
      </c>
      <c r="F11">
        <f t="shared" si="0"/>
        <v>14.08</v>
      </c>
    </row>
    <row r="12" spans="1:6" x14ac:dyDescent="0.25">
      <c r="A12" s="5" t="s">
        <v>109</v>
      </c>
      <c r="C12" s="8" t="s">
        <v>77</v>
      </c>
      <c r="D12">
        <v>7.18</v>
      </c>
      <c r="E12">
        <v>7.19</v>
      </c>
      <c r="F12">
        <f t="shared" si="0"/>
        <v>14.370000000000001</v>
      </c>
    </row>
    <row r="13" spans="1:6" x14ac:dyDescent="0.25">
      <c r="A13" s="5" t="s">
        <v>109</v>
      </c>
      <c r="C13" s="8" t="s">
        <v>78</v>
      </c>
      <c r="D13">
        <v>7.17</v>
      </c>
      <c r="E13">
        <v>7.19</v>
      </c>
      <c r="F13">
        <f t="shared" si="0"/>
        <v>14.36</v>
      </c>
    </row>
    <row r="14" spans="1:6" x14ac:dyDescent="0.25">
      <c r="A14" s="5" t="s">
        <v>109</v>
      </c>
      <c r="C14" s="8" t="s">
        <v>79</v>
      </c>
      <c r="D14">
        <v>7.2</v>
      </c>
      <c r="E14">
        <v>7.17</v>
      </c>
      <c r="F14">
        <f t="shared" si="0"/>
        <v>14.370000000000001</v>
      </c>
    </row>
    <row r="15" spans="1:6" x14ac:dyDescent="0.25">
      <c r="A15" s="5" t="s">
        <v>109</v>
      </c>
      <c r="C15" s="8" t="s">
        <v>80</v>
      </c>
      <c r="D15">
        <v>7.18</v>
      </c>
      <c r="E15">
        <v>7.2</v>
      </c>
      <c r="F15">
        <f t="shared" si="0"/>
        <v>14.379999999999999</v>
      </c>
    </row>
    <row r="16" spans="1:6" x14ac:dyDescent="0.25">
      <c r="A16" s="5" t="s">
        <v>109</v>
      </c>
      <c r="C16" s="8" t="s">
        <v>81</v>
      </c>
      <c r="D16">
        <v>7.21</v>
      </c>
      <c r="E16">
        <v>7.18</v>
      </c>
      <c r="F16">
        <f t="shared" si="0"/>
        <v>14.39</v>
      </c>
    </row>
    <row r="17" spans="1:6" x14ac:dyDescent="0.25">
      <c r="A17" s="5" t="s">
        <v>109</v>
      </c>
      <c r="C17" s="9" t="s">
        <v>82</v>
      </c>
      <c r="D17">
        <v>6.91</v>
      </c>
      <c r="E17">
        <v>6.92</v>
      </c>
      <c r="F17">
        <f t="shared" si="0"/>
        <v>13.83</v>
      </c>
    </row>
    <row r="18" spans="1:6" x14ac:dyDescent="0.25">
      <c r="A18" s="5" t="s">
        <v>109</v>
      </c>
      <c r="C18" s="9" t="s">
        <v>83</v>
      </c>
      <c r="D18">
        <v>6.93</v>
      </c>
      <c r="E18">
        <v>6.9</v>
      </c>
      <c r="F18">
        <f t="shared" si="0"/>
        <v>13.83</v>
      </c>
    </row>
    <row r="19" spans="1:6" x14ac:dyDescent="0.25">
      <c r="A19" s="5" t="s">
        <v>109</v>
      </c>
      <c r="C19" s="9" t="s">
        <v>84</v>
      </c>
      <c r="D19">
        <v>6.93</v>
      </c>
      <c r="E19">
        <v>6.9</v>
      </c>
      <c r="F19">
        <f t="shared" si="0"/>
        <v>13.83</v>
      </c>
    </row>
    <row r="20" spans="1:6" x14ac:dyDescent="0.25">
      <c r="A20" s="5" t="s">
        <v>109</v>
      </c>
      <c r="C20" s="9" t="s">
        <v>85</v>
      </c>
      <c r="D20">
        <v>6.91</v>
      </c>
      <c r="E20">
        <v>6.9</v>
      </c>
      <c r="F20">
        <f t="shared" si="0"/>
        <v>13.81</v>
      </c>
    </row>
    <row r="21" spans="1:6" x14ac:dyDescent="0.25">
      <c r="A21" s="5" t="s">
        <v>109</v>
      </c>
      <c r="C21" s="9" t="s">
        <v>86</v>
      </c>
      <c r="D21">
        <v>6.92</v>
      </c>
      <c r="E21">
        <v>6.9</v>
      </c>
      <c r="F21">
        <f t="shared" si="0"/>
        <v>13.82</v>
      </c>
    </row>
    <row r="22" spans="1:6" x14ac:dyDescent="0.25">
      <c r="A22" s="5" t="s">
        <v>109</v>
      </c>
      <c r="C22" s="8" t="s">
        <v>123</v>
      </c>
      <c r="D22">
        <v>6.92</v>
      </c>
      <c r="E22">
        <v>6.91</v>
      </c>
      <c r="F22">
        <f t="shared" si="0"/>
        <v>13.83</v>
      </c>
    </row>
    <row r="23" spans="1:6" x14ac:dyDescent="0.25">
      <c r="A23" s="5" t="s">
        <v>109</v>
      </c>
      <c r="C23" s="8" t="s">
        <v>14</v>
      </c>
    </row>
    <row r="24" spans="1:6" x14ac:dyDescent="0.25">
      <c r="A24" s="5" t="s">
        <v>109</v>
      </c>
      <c r="C24" s="10" t="s">
        <v>7</v>
      </c>
    </row>
    <row r="25" spans="1:6" x14ac:dyDescent="0.25">
      <c r="A25" s="5" t="s">
        <v>109</v>
      </c>
      <c r="C25" s="8" t="s">
        <v>87</v>
      </c>
      <c r="D25">
        <v>3.43</v>
      </c>
      <c r="E25">
        <v>3.45</v>
      </c>
      <c r="F25">
        <f t="shared" si="0"/>
        <v>6.8800000000000008</v>
      </c>
    </row>
    <row r="26" spans="1:6" x14ac:dyDescent="0.25">
      <c r="A26" s="5" t="s">
        <v>109</v>
      </c>
      <c r="C26" s="8" t="s">
        <v>88</v>
      </c>
      <c r="D26">
        <v>3.44</v>
      </c>
      <c r="E26">
        <v>3.43</v>
      </c>
      <c r="F26">
        <f t="shared" si="0"/>
        <v>6.87</v>
      </c>
    </row>
    <row r="27" spans="1:6" x14ac:dyDescent="0.25">
      <c r="A27" s="5" t="s">
        <v>109</v>
      </c>
      <c r="C27" s="8" t="s">
        <v>89</v>
      </c>
      <c r="D27">
        <v>3.45</v>
      </c>
      <c r="E27">
        <v>3.43</v>
      </c>
      <c r="F27">
        <f t="shared" si="0"/>
        <v>6.8800000000000008</v>
      </c>
    </row>
    <row r="28" spans="1:6" x14ac:dyDescent="0.25">
      <c r="A28" s="5" t="s">
        <v>109</v>
      </c>
      <c r="C28" s="8" t="s">
        <v>90</v>
      </c>
      <c r="D28">
        <v>3.45</v>
      </c>
      <c r="E28">
        <v>3.41</v>
      </c>
      <c r="F28">
        <f t="shared" si="0"/>
        <v>6.86</v>
      </c>
    </row>
    <row r="29" spans="1:6" x14ac:dyDescent="0.25">
      <c r="A29" s="5" t="s">
        <v>109</v>
      </c>
      <c r="C29" s="8" t="s">
        <v>91</v>
      </c>
      <c r="D29">
        <v>3.42</v>
      </c>
      <c r="E29">
        <v>3.44</v>
      </c>
      <c r="F29">
        <f t="shared" si="0"/>
        <v>6.8599999999999994</v>
      </c>
    </row>
    <row r="30" spans="1:6" x14ac:dyDescent="0.25">
      <c r="A30" s="5" t="s">
        <v>109</v>
      </c>
      <c r="C30" s="9" t="s">
        <v>92</v>
      </c>
      <c r="D30">
        <v>3.44</v>
      </c>
      <c r="E30">
        <v>3.42</v>
      </c>
      <c r="F30">
        <f t="shared" si="0"/>
        <v>6.8599999999999994</v>
      </c>
    </row>
    <row r="31" spans="1:6" x14ac:dyDescent="0.25">
      <c r="A31" s="5" t="s">
        <v>109</v>
      </c>
      <c r="C31" s="9" t="s">
        <v>93</v>
      </c>
      <c r="D31">
        <v>3.44</v>
      </c>
      <c r="E31">
        <v>3.42</v>
      </c>
      <c r="F31">
        <f t="shared" si="0"/>
        <v>6.8599999999999994</v>
      </c>
    </row>
    <row r="32" spans="1:6" x14ac:dyDescent="0.25">
      <c r="A32" s="5" t="s">
        <v>109</v>
      </c>
      <c r="C32" s="9" t="s">
        <v>94</v>
      </c>
      <c r="D32">
        <v>3.45</v>
      </c>
      <c r="E32">
        <v>3.42</v>
      </c>
      <c r="F32">
        <f t="shared" si="0"/>
        <v>6.87</v>
      </c>
    </row>
    <row r="33" spans="1:6" x14ac:dyDescent="0.25">
      <c r="A33" s="5" t="s">
        <v>109</v>
      </c>
      <c r="C33" s="9" t="s">
        <v>95</v>
      </c>
      <c r="D33">
        <v>3.44</v>
      </c>
      <c r="E33">
        <v>3.44</v>
      </c>
      <c r="F33">
        <f t="shared" si="0"/>
        <v>6.88</v>
      </c>
    </row>
    <row r="34" spans="1:6" x14ac:dyDescent="0.25">
      <c r="A34" s="5" t="s">
        <v>109</v>
      </c>
      <c r="C34" s="9" t="s">
        <v>96</v>
      </c>
      <c r="D34">
        <v>3.46</v>
      </c>
      <c r="E34">
        <v>3.44</v>
      </c>
      <c r="F34">
        <f t="shared" si="0"/>
        <v>6.9</v>
      </c>
    </row>
    <row r="35" spans="1:6" x14ac:dyDescent="0.25">
      <c r="A35" s="5" t="s">
        <v>109</v>
      </c>
      <c r="C35" s="8" t="s">
        <v>97</v>
      </c>
      <c r="D35">
        <v>3.42</v>
      </c>
      <c r="E35">
        <v>3.43</v>
      </c>
      <c r="F35">
        <f t="shared" si="0"/>
        <v>6.85</v>
      </c>
    </row>
    <row r="36" spans="1:6" x14ac:dyDescent="0.25">
      <c r="A36" s="5" t="s">
        <v>109</v>
      </c>
      <c r="C36" s="8" t="s">
        <v>98</v>
      </c>
      <c r="D36">
        <v>3.43</v>
      </c>
      <c r="E36">
        <v>3.43</v>
      </c>
      <c r="F36">
        <f t="shared" si="0"/>
        <v>6.86</v>
      </c>
    </row>
    <row r="37" spans="1:6" x14ac:dyDescent="0.25">
      <c r="A37" s="5" t="s">
        <v>109</v>
      </c>
      <c r="C37" s="8" t="s">
        <v>99</v>
      </c>
      <c r="D37">
        <v>3.43</v>
      </c>
      <c r="E37">
        <v>3.43</v>
      </c>
      <c r="F37">
        <f t="shared" si="0"/>
        <v>6.86</v>
      </c>
    </row>
    <row r="38" spans="1:6" x14ac:dyDescent="0.25">
      <c r="A38" s="5" t="s">
        <v>109</v>
      </c>
      <c r="C38" s="8" t="s">
        <v>100</v>
      </c>
      <c r="D38">
        <v>3.43</v>
      </c>
      <c r="E38">
        <v>3.43</v>
      </c>
      <c r="F38">
        <f t="shared" si="0"/>
        <v>6.86</v>
      </c>
    </row>
    <row r="39" spans="1:6" x14ac:dyDescent="0.25">
      <c r="A39" s="5" t="s">
        <v>109</v>
      </c>
      <c r="C39" s="8" t="s">
        <v>101</v>
      </c>
      <c r="D39">
        <v>3.44</v>
      </c>
      <c r="E39">
        <v>3.43</v>
      </c>
      <c r="F39">
        <f t="shared" si="0"/>
        <v>6.87</v>
      </c>
    </row>
    <row r="40" spans="1:6" x14ac:dyDescent="0.25">
      <c r="A40" s="5" t="s">
        <v>109</v>
      </c>
      <c r="C40" s="9" t="s">
        <v>102</v>
      </c>
      <c r="D40">
        <v>3.45</v>
      </c>
      <c r="E40">
        <v>3.45</v>
      </c>
      <c r="F40">
        <f t="shared" si="0"/>
        <v>6.9</v>
      </c>
    </row>
    <row r="41" spans="1:6" x14ac:dyDescent="0.25">
      <c r="A41" s="5" t="s">
        <v>109</v>
      </c>
      <c r="C41" s="9" t="s">
        <v>103</v>
      </c>
      <c r="D41">
        <v>3.45</v>
      </c>
      <c r="E41">
        <v>3.45</v>
      </c>
      <c r="F41">
        <f t="shared" si="0"/>
        <v>6.9</v>
      </c>
    </row>
    <row r="42" spans="1:6" x14ac:dyDescent="0.25">
      <c r="A42" s="5" t="s">
        <v>109</v>
      </c>
      <c r="C42" s="9" t="s">
        <v>104</v>
      </c>
      <c r="D42">
        <v>3.45</v>
      </c>
      <c r="E42">
        <v>3.45</v>
      </c>
      <c r="F42">
        <f t="shared" si="0"/>
        <v>6.9</v>
      </c>
    </row>
    <row r="43" spans="1:6" x14ac:dyDescent="0.25">
      <c r="A43" s="5" t="s">
        <v>109</v>
      </c>
      <c r="C43" s="9" t="s">
        <v>105</v>
      </c>
      <c r="D43">
        <v>3.45</v>
      </c>
      <c r="E43">
        <v>3.45</v>
      </c>
      <c r="F43">
        <f t="shared" si="0"/>
        <v>6.9</v>
      </c>
    </row>
    <row r="44" spans="1:6" x14ac:dyDescent="0.25">
      <c r="A44" s="5" t="s">
        <v>109</v>
      </c>
      <c r="C44" s="9" t="s">
        <v>106</v>
      </c>
      <c r="D44">
        <v>3.46</v>
      </c>
      <c r="E44">
        <v>3.45</v>
      </c>
      <c r="F44">
        <f t="shared" si="0"/>
        <v>6.91</v>
      </c>
    </row>
    <row r="45" spans="1:6" x14ac:dyDescent="0.25">
      <c r="A45" s="5" t="s">
        <v>109</v>
      </c>
      <c r="C45" s="8" t="s">
        <v>124</v>
      </c>
      <c r="D45">
        <v>3.45</v>
      </c>
      <c r="E45">
        <v>3.45</v>
      </c>
      <c r="F45">
        <f t="shared" si="0"/>
        <v>6.9</v>
      </c>
    </row>
    <row r="46" spans="1:6" x14ac:dyDescent="0.25">
      <c r="A46" s="5" t="s">
        <v>109</v>
      </c>
      <c r="C46" s="8" t="s">
        <v>14</v>
      </c>
    </row>
    <row r="47" spans="1:6" x14ac:dyDescent="0.25">
      <c r="A47" s="5" t="s">
        <v>109</v>
      </c>
      <c r="C47" s="10" t="s">
        <v>7</v>
      </c>
    </row>
    <row r="48" spans="1:6" x14ac:dyDescent="0.25">
      <c r="A48" s="5" t="s">
        <v>107</v>
      </c>
      <c r="C48" s="8" t="s">
        <v>67</v>
      </c>
      <c r="D48">
        <v>6.76</v>
      </c>
      <c r="E48">
        <v>6.76</v>
      </c>
      <c r="F48">
        <f t="shared" si="0"/>
        <v>13.52</v>
      </c>
    </row>
    <row r="49" spans="1:6" x14ac:dyDescent="0.25">
      <c r="A49" s="5" t="s">
        <v>107</v>
      </c>
      <c r="C49" s="8" t="s">
        <v>68</v>
      </c>
      <c r="D49">
        <v>6.58</v>
      </c>
      <c r="E49">
        <v>6.58</v>
      </c>
      <c r="F49">
        <f t="shared" si="0"/>
        <v>13.16</v>
      </c>
    </row>
    <row r="50" spans="1:6" x14ac:dyDescent="0.25">
      <c r="A50" s="5" t="s">
        <v>107</v>
      </c>
      <c r="C50" s="8" t="s">
        <v>69</v>
      </c>
      <c r="D50">
        <v>6.83</v>
      </c>
      <c r="E50">
        <v>6.83</v>
      </c>
      <c r="F50">
        <f t="shared" si="0"/>
        <v>13.66</v>
      </c>
    </row>
    <row r="51" spans="1:6" x14ac:dyDescent="0.25">
      <c r="A51" s="5" t="s">
        <v>107</v>
      </c>
      <c r="C51" s="8" t="s">
        <v>70</v>
      </c>
      <c r="D51">
        <v>6.56</v>
      </c>
      <c r="E51">
        <v>6.57</v>
      </c>
      <c r="F51">
        <f t="shared" si="0"/>
        <v>13.129999999999999</v>
      </c>
    </row>
    <row r="52" spans="1:6" x14ac:dyDescent="0.25">
      <c r="A52" s="5" t="s">
        <v>107</v>
      </c>
      <c r="C52" s="8" t="s">
        <v>71</v>
      </c>
      <c r="D52">
        <v>6.61</v>
      </c>
      <c r="E52">
        <v>6.61</v>
      </c>
      <c r="F52">
        <f t="shared" si="0"/>
        <v>13.22</v>
      </c>
    </row>
    <row r="53" spans="1:6" x14ac:dyDescent="0.25">
      <c r="A53" s="5" t="s">
        <v>107</v>
      </c>
      <c r="C53" s="9" t="s">
        <v>72</v>
      </c>
      <c r="D53">
        <v>6.51</v>
      </c>
      <c r="E53">
        <v>6.49</v>
      </c>
      <c r="F53">
        <f t="shared" si="0"/>
        <v>13</v>
      </c>
    </row>
    <row r="54" spans="1:6" x14ac:dyDescent="0.25">
      <c r="A54" s="5" t="s">
        <v>107</v>
      </c>
      <c r="C54" s="9" t="s">
        <v>73</v>
      </c>
      <c r="D54">
        <v>6.61</v>
      </c>
      <c r="E54">
        <v>6.61</v>
      </c>
      <c r="F54">
        <f t="shared" si="0"/>
        <v>13.22</v>
      </c>
    </row>
    <row r="55" spans="1:6" x14ac:dyDescent="0.25">
      <c r="A55" s="5" t="s">
        <v>107</v>
      </c>
      <c r="C55" s="9" t="s">
        <v>74</v>
      </c>
      <c r="D55">
        <v>6.58</v>
      </c>
      <c r="E55">
        <v>6.6</v>
      </c>
      <c r="F55">
        <f t="shared" si="0"/>
        <v>13.18</v>
      </c>
    </row>
    <row r="56" spans="1:6" x14ac:dyDescent="0.25">
      <c r="A56" s="5" t="s">
        <v>107</v>
      </c>
      <c r="C56" s="9" t="s">
        <v>75</v>
      </c>
      <c r="D56">
        <v>6.67</v>
      </c>
      <c r="E56">
        <v>6.68</v>
      </c>
      <c r="F56">
        <f t="shared" si="0"/>
        <v>13.35</v>
      </c>
    </row>
    <row r="57" spans="1:6" x14ac:dyDescent="0.25">
      <c r="A57" s="5" t="s">
        <v>107</v>
      </c>
      <c r="C57" s="9" t="s">
        <v>76</v>
      </c>
      <c r="D57">
        <v>6.2</v>
      </c>
      <c r="E57">
        <v>6.2</v>
      </c>
      <c r="F57">
        <f t="shared" si="0"/>
        <v>12.4</v>
      </c>
    </row>
    <row r="58" spans="1:6" x14ac:dyDescent="0.25">
      <c r="A58" s="5" t="s">
        <v>107</v>
      </c>
      <c r="C58" s="8" t="s">
        <v>77</v>
      </c>
      <c r="D58">
        <v>6.52</v>
      </c>
      <c r="E58">
        <v>6.52</v>
      </c>
      <c r="F58">
        <f t="shared" si="0"/>
        <v>13.04</v>
      </c>
    </row>
    <row r="59" spans="1:6" x14ac:dyDescent="0.25">
      <c r="A59" s="5" t="s">
        <v>107</v>
      </c>
      <c r="C59" s="8" t="s">
        <v>78</v>
      </c>
      <c r="D59">
        <v>6.24</v>
      </c>
      <c r="E59">
        <v>6.24</v>
      </c>
      <c r="F59">
        <f t="shared" si="0"/>
        <v>12.48</v>
      </c>
    </row>
    <row r="60" spans="1:6" x14ac:dyDescent="0.25">
      <c r="A60" s="5" t="s">
        <v>107</v>
      </c>
      <c r="C60" s="8" t="s">
        <v>79</v>
      </c>
      <c r="D60">
        <v>6.21</v>
      </c>
      <c r="E60">
        <v>6.21</v>
      </c>
      <c r="F60">
        <f t="shared" si="0"/>
        <v>12.42</v>
      </c>
    </row>
    <row r="61" spans="1:6" x14ac:dyDescent="0.25">
      <c r="A61" s="5" t="s">
        <v>107</v>
      </c>
      <c r="C61" s="8" t="s">
        <v>80</v>
      </c>
      <c r="D61">
        <v>6.5</v>
      </c>
      <c r="E61">
        <v>6.5</v>
      </c>
      <c r="F61">
        <f t="shared" si="0"/>
        <v>13</v>
      </c>
    </row>
    <row r="62" spans="1:6" x14ac:dyDescent="0.25">
      <c r="A62" s="5" t="s">
        <v>107</v>
      </c>
      <c r="C62" s="8" t="s">
        <v>81</v>
      </c>
      <c r="D62">
        <v>6.51</v>
      </c>
      <c r="E62">
        <v>6.51</v>
      </c>
      <c r="F62">
        <f t="shared" si="0"/>
        <v>13.02</v>
      </c>
    </row>
    <row r="63" spans="1:6" x14ac:dyDescent="0.25">
      <c r="A63" s="5" t="s">
        <v>107</v>
      </c>
      <c r="C63" s="9" t="s">
        <v>82</v>
      </c>
      <c r="D63">
        <v>6.17</v>
      </c>
      <c r="E63">
        <v>6.17</v>
      </c>
      <c r="F63">
        <f t="shared" si="0"/>
        <v>12.34</v>
      </c>
    </row>
    <row r="64" spans="1:6" x14ac:dyDescent="0.25">
      <c r="A64" s="5" t="s">
        <v>107</v>
      </c>
      <c r="C64" s="9" t="s">
        <v>83</v>
      </c>
      <c r="D64">
        <v>6.22</v>
      </c>
      <c r="E64">
        <v>6.23</v>
      </c>
      <c r="F64">
        <f t="shared" si="0"/>
        <v>12.45</v>
      </c>
    </row>
    <row r="65" spans="1:6" x14ac:dyDescent="0.25">
      <c r="A65" s="5" t="s">
        <v>107</v>
      </c>
      <c r="C65" s="9" t="s">
        <v>84</v>
      </c>
      <c r="D65">
        <v>6.15</v>
      </c>
      <c r="E65">
        <v>6.15</v>
      </c>
      <c r="F65">
        <f t="shared" si="0"/>
        <v>12.3</v>
      </c>
    </row>
    <row r="66" spans="1:6" x14ac:dyDescent="0.25">
      <c r="A66" s="5" t="s">
        <v>107</v>
      </c>
      <c r="C66" s="9" t="s">
        <v>85</v>
      </c>
      <c r="D66">
        <v>6.05</v>
      </c>
      <c r="E66">
        <v>6.05</v>
      </c>
      <c r="F66">
        <f t="shared" si="0"/>
        <v>12.1</v>
      </c>
    </row>
    <row r="67" spans="1:6" x14ac:dyDescent="0.25">
      <c r="A67" s="5" t="s">
        <v>107</v>
      </c>
      <c r="C67" s="9" t="s">
        <v>86</v>
      </c>
      <c r="D67">
        <v>6.41</v>
      </c>
      <c r="E67">
        <v>6.4</v>
      </c>
      <c r="F67">
        <f t="shared" ref="F67:F91" si="1">D67+E67</f>
        <v>12.81</v>
      </c>
    </row>
    <row r="68" spans="1:6" x14ac:dyDescent="0.25">
      <c r="A68" s="5" t="s">
        <v>107</v>
      </c>
      <c r="C68" s="8" t="s">
        <v>121</v>
      </c>
      <c r="D68">
        <v>6.15</v>
      </c>
      <c r="E68">
        <v>6.15</v>
      </c>
      <c r="F68">
        <f t="shared" si="1"/>
        <v>12.3</v>
      </c>
    </row>
    <row r="69" spans="1:6" x14ac:dyDescent="0.25">
      <c r="A69" s="5" t="s">
        <v>107</v>
      </c>
      <c r="C69" s="8" t="s">
        <v>14</v>
      </c>
    </row>
    <row r="70" spans="1:6" x14ac:dyDescent="0.25">
      <c r="A70" s="5" t="s">
        <v>107</v>
      </c>
      <c r="C70" s="10" t="s">
        <v>7</v>
      </c>
    </row>
    <row r="71" spans="1:6" x14ac:dyDescent="0.25">
      <c r="A71" s="5" t="s">
        <v>107</v>
      </c>
      <c r="C71" s="8" t="s">
        <v>87</v>
      </c>
      <c r="D71">
        <v>3.1</v>
      </c>
      <c r="E71">
        <v>3.09</v>
      </c>
      <c r="F71">
        <f t="shared" si="1"/>
        <v>6.1899999999999995</v>
      </c>
    </row>
    <row r="72" spans="1:6" x14ac:dyDescent="0.25">
      <c r="A72" s="5" t="s">
        <v>107</v>
      </c>
      <c r="C72" s="8" t="s">
        <v>88</v>
      </c>
      <c r="D72">
        <v>3.11</v>
      </c>
      <c r="E72">
        <v>3.1</v>
      </c>
      <c r="F72">
        <f t="shared" si="1"/>
        <v>6.21</v>
      </c>
    </row>
    <row r="73" spans="1:6" x14ac:dyDescent="0.25">
      <c r="A73" s="5" t="s">
        <v>107</v>
      </c>
      <c r="C73" s="8" t="s">
        <v>89</v>
      </c>
      <c r="D73">
        <v>3.19</v>
      </c>
      <c r="E73">
        <v>3.18</v>
      </c>
      <c r="F73">
        <f t="shared" si="1"/>
        <v>6.37</v>
      </c>
    </row>
    <row r="74" spans="1:6" x14ac:dyDescent="0.25">
      <c r="A74" s="5" t="s">
        <v>107</v>
      </c>
      <c r="C74" s="8" t="s">
        <v>90</v>
      </c>
      <c r="D74">
        <v>3.04</v>
      </c>
      <c r="E74">
        <v>3.07</v>
      </c>
      <c r="F74">
        <f t="shared" si="1"/>
        <v>6.1099999999999994</v>
      </c>
    </row>
    <row r="75" spans="1:6" x14ac:dyDescent="0.25">
      <c r="A75" s="5" t="s">
        <v>107</v>
      </c>
      <c r="C75" s="8" t="s">
        <v>91</v>
      </c>
      <c r="D75">
        <v>3.06</v>
      </c>
      <c r="E75">
        <v>3.05</v>
      </c>
      <c r="F75">
        <f t="shared" si="1"/>
        <v>6.1099999999999994</v>
      </c>
    </row>
    <row r="76" spans="1:6" x14ac:dyDescent="0.25">
      <c r="A76" s="5" t="s">
        <v>107</v>
      </c>
      <c r="C76" s="9" t="s">
        <v>92</v>
      </c>
      <c r="D76">
        <v>3.14</v>
      </c>
      <c r="E76">
        <v>3.12</v>
      </c>
      <c r="F76">
        <f t="shared" si="1"/>
        <v>6.26</v>
      </c>
    </row>
    <row r="77" spans="1:6" x14ac:dyDescent="0.25">
      <c r="A77" s="5" t="s">
        <v>107</v>
      </c>
      <c r="C77" s="9" t="s">
        <v>93</v>
      </c>
      <c r="D77">
        <v>3.02</v>
      </c>
      <c r="E77">
        <v>3.02</v>
      </c>
      <c r="F77">
        <f t="shared" si="1"/>
        <v>6.04</v>
      </c>
    </row>
    <row r="78" spans="1:6" x14ac:dyDescent="0.25">
      <c r="A78" s="5" t="s">
        <v>107</v>
      </c>
      <c r="C78" s="9" t="s">
        <v>94</v>
      </c>
      <c r="D78">
        <v>3.04</v>
      </c>
      <c r="E78">
        <v>3.06</v>
      </c>
      <c r="F78">
        <f t="shared" si="1"/>
        <v>6.1</v>
      </c>
    </row>
    <row r="79" spans="1:6" x14ac:dyDescent="0.25">
      <c r="A79" s="5" t="s">
        <v>107</v>
      </c>
      <c r="C79" s="9" t="s">
        <v>95</v>
      </c>
      <c r="D79">
        <v>3.17</v>
      </c>
      <c r="E79">
        <v>3.15</v>
      </c>
      <c r="F79">
        <f t="shared" si="1"/>
        <v>6.32</v>
      </c>
    </row>
    <row r="80" spans="1:6" x14ac:dyDescent="0.25">
      <c r="A80" s="5" t="s">
        <v>107</v>
      </c>
      <c r="C80" s="9" t="s">
        <v>96</v>
      </c>
      <c r="D80">
        <v>3.04</v>
      </c>
      <c r="E80">
        <v>3.05</v>
      </c>
      <c r="F80">
        <f t="shared" si="1"/>
        <v>6.09</v>
      </c>
    </row>
    <row r="81" spans="1:6" x14ac:dyDescent="0.25">
      <c r="A81" s="5" t="s">
        <v>107</v>
      </c>
      <c r="C81" s="8" t="s">
        <v>97</v>
      </c>
      <c r="D81">
        <v>2.94</v>
      </c>
      <c r="E81">
        <v>2.93</v>
      </c>
      <c r="F81">
        <f t="shared" si="1"/>
        <v>5.87</v>
      </c>
    </row>
    <row r="82" spans="1:6" x14ac:dyDescent="0.25">
      <c r="A82" s="5" t="s">
        <v>107</v>
      </c>
      <c r="C82" s="8" t="s">
        <v>98</v>
      </c>
      <c r="D82">
        <v>2.97</v>
      </c>
      <c r="E82">
        <v>2.98</v>
      </c>
      <c r="F82">
        <f t="shared" si="1"/>
        <v>5.95</v>
      </c>
    </row>
    <row r="83" spans="1:6" x14ac:dyDescent="0.25">
      <c r="A83" s="5" t="s">
        <v>107</v>
      </c>
      <c r="C83" s="8" t="s">
        <v>99</v>
      </c>
      <c r="D83">
        <v>2.99</v>
      </c>
      <c r="E83">
        <v>3</v>
      </c>
      <c r="F83">
        <f t="shared" si="1"/>
        <v>5.99</v>
      </c>
    </row>
    <row r="84" spans="1:6" x14ac:dyDescent="0.25">
      <c r="A84" s="5" t="s">
        <v>107</v>
      </c>
      <c r="C84" s="8" t="s">
        <v>100</v>
      </c>
      <c r="D84">
        <v>3.03</v>
      </c>
      <c r="E84">
        <v>3.03</v>
      </c>
      <c r="F84">
        <f t="shared" si="1"/>
        <v>6.06</v>
      </c>
    </row>
    <row r="85" spans="1:6" x14ac:dyDescent="0.25">
      <c r="A85" s="5" t="s">
        <v>107</v>
      </c>
      <c r="C85" s="8" t="s">
        <v>101</v>
      </c>
      <c r="D85">
        <v>3.12</v>
      </c>
      <c r="E85">
        <v>3.12</v>
      </c>
      <c r="F85">
        <f t="shared" si="1"/>
        <v>6.24</v>
      </c>
    </row>
    <row r="86" spans="1:6" x14ac:dyDescent="0.25">
      <c r="A86" s="5" t="s">
        <v>107</v>
      </c>
      <c r="C86" s="9" t="s">
        <v>102</v>
      </c>
      <c r="D86">
        <v>2.77</v>
      </c>
      <c r="E86">
        <v>2.77</v>
      </c>
      <c r="F86">
        <f t="shared" si="1"/>
        <v>5.54</v>
      </c>
    </row>
    <row r="87" spans="1:6" x14ac:dyDescent="0.25">
      <c r="A87" s="5" t="s">
        <v>107</v>
      </c>
      <c r="C87" s="9" t="s">
        <v>103</v>
      </c>
      <c r="D87">
        <v>2.69</v>
      </c>
      <c r="E87">
        <v>2.68</v>
      </c>
      <c r="F87">
        <f t="shared" si="1"/>
        <v>5.37</v>
      </c>
    </row>
    <row r="88" spans="1:6" x14ac:dyDescent="0.25">
      <c r="A88" s="5" t="s">
        <v>107</v>
      </c>
      <c r="C88" s="9" t="s">
        <v>104</v>
      </c>
      <c r="D88">
        <v>2.71</v>
      </c>
      <c r="E88">
        <v>2.71</v>
      </c>
      <c r="F88">
        <f t="shared" si="1"/>
        <v>5.42</v>
      </c>
    </row>
    <row r="89" spans="1:6" x14ac:dyDescent="0.25">
      <c r="A89" s="5" t="s">
        <v>107</v>
      </c>
      <c r="C89" s="9" t="s">
        <v>105</v>
      </c>
      <c r="D89">
        <v>2.68</v>
      </c>
      <c r="E89">
        <v>2.68</v>
      </c>
      <c r="F89">
        <f t="shared" si="1"/>
        <v>5.36</v>
      </c>
    </row>
    <row r="90" spans="1:6" x14ac:dyDescent="0.25">
      <c r="A90" s="5" t="s">
        <v>107</v>
      </c>
      <c r="C90" s="9" t="s">
        <v>106</v>
      </c>
      <c r="D90">
        <v>3.02</v>
      </c>
      <c r="E90">
        <v>3.01</v>
      </c>
      <c r="F90">
        <f t="shared" si="1"/>
        <v>6.0299999999999994</v>
      </c>
    </row>
    <row r="91" spans="1:6" x14ac:dyDescent="0.25">
      <c r="A91" s="5" t="s">
        <v>107</v>
      </c>
      <c r="C91" s="8" t="s">
        <v>122</v>
      </c>
      <c r="D91">
        <v>2.68</v>
      </c>
      <c r="E91">
        <v>2.69</v>
      </c>
      <c r="F91">
        <f t="shared" si="1"/>
        <v>5.37</v>
      </c>
    </row>
    <row r="92" spans="1:6" x14ac:dyDescent="0.25">
      <c r="A92" s="5" t="s">
        <v>107</v>
      </c>
      <c r="C92" s="8" t="s">
        <v>14</v>
      </c>
    </row>
    <row r="93" spans="1:6" x14ac:dyDescent="0.25">
      <c r="A93" s="5" t="s">
        <v>107</v>
      </c>
      <c r="C93" s="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DOC Raw Data</vt:lpstr>
      <vt:lpstr>DOC calculations</vt:lpstr>
      <vt:lpstr>Sheet4</vt:lpstr>
      <vt:lpstr>SUVA</vt:lpstr>
      <vt:lpstr>DOC soil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Kaizad Patel</cp:lastModifiedBy>
  <cp:lastPrinted>2016-08-15T19:28:59Z</cp:lastPrinted>
  <dcterms:created xsi:type="dcterms:W3CDTF">2015-05-18T23:35:27Z</dcterms:created>
  <dcterms:modified xsi:type="dcterms:W3CDTF">2017-06-20T13:01:21Z</dcterms:modified>
</cp:coreProperties>
</file>