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zad\Google Drive\DATA ANALYSIS RESULTS\LAB STUDY RESULTS\"/>
    </mc:Choice>
  </mc:AlternateContent>
  <bookViews>
    <workbookView xWindow="0" yWindow="0" windowWidth="28800" windowHeight="12435" activeTab="3"/>
  </bookViews>
  <sheets>
    <sheet name="NOTES" sheetId="6" r:id="rId1"/>
    <sheet name="PNNM_raw data" sheetId="4" r:id="rId2"/>
    <sheet name="PNNM_halfdetect" sheetId="12" r:id="rId3"/>
    <sheet name="PNNM_FINAL" sheetId="13" r:id="rId4"/>
    <sheet name="PNNM moisture" sheetId="7" r:id="rId5"/>
  </sheets>
  <calcPr calcId="171027"/>
</workbook>
</file>

<file path=xl/calcChain.xml><?xml version="1.0" encoding="utf-8"?>
<calcChain xmlns="http://schemas.openxmlformats.org/spreadsheetml/2006/main">
  <c r="AH63" i="12" l="1"/>
  <c r="AI63" i="12" s="1"/>
  <c r="S63" i="12"/>
  <c r="R63" i="12"/>
  <c r="AG63" i="12"/>
  <c r="AG27" i="12"/>
  <c r="AI27" i="12" s="1"/>
  <c r="AH27" i="12"/>
  <c r="AG28" i="12"/>
  <c r="AI28" i="12" s="1"/>
  <c r="AH28" i="12"/>
  <c r="AG29" i="12"/>
  <c r="AH29" i="12"/>
  <c r="AI29" i="12"/>
  <c r="AG30" i="12"/>
  <c r="AH30" i="12"/>
  <c r="AI30" i="12"/>
  <c r="AG31" i="12"/>
  <c r="AI31" i="12" s="1"/>
  <c r="AH31" i="12"/>
  <c r="AG32" i="12"/>
  <c r="AI32" i="12" s="1"/>
  <c r="AH32" i="12"/>
  <c r="AG33" i="12"/>
  <c r="AH33" i="12"/>
  <c r="AI33" i="12"/>
  <c r="AG34" i="12"/>
  <c r="AH34" i="12"/>
  <c r="AI34" i="12"/>
  <c r="AG35" i="12"/>
  <c r="AI35" i="12" s="1"/>
  <c r="AH35" i="12"/>
  <c r="AG36" i="12"/>
  <c r="AI36" i="12" s="1"/>
  <c r="AH36" i="12"/>
  <c r="AG37" i="12"/>
  <c r="AH37" i="12"/>
  <c r="AI37" i="12"/>
  <c r="AG38" i="12"/>
  <c r="AH38" i="12"/>
  <c r="AI38" i="12"/>
  <c r="AG39" i="12"/>
  <c r="AI39" i="12" s="1"/>
  <c r="AH39" i="12"/>
  <c r="AG40" i="12"/>
  <c r="AI40" i="12" s="1"/>
  <c r="AH40" i="12"/>
  <c r="AG41" i="12"/>
  <c r="AH41" i="12"/>
  <c r="AI41" i="12"/>
  <c r="AG42" i="12"/>
  <c r="AH42" i="12"/>
  <c r="AI42" i="12"/>
  <c r="AG43" i="12"/>
  <c r="AI43" i="12" s="1"/>
  <c r="AH43" i="12"/>
  <c r="AG44" i="12"/>
  <c r="AI44" i="12" s="1"/>
  <c r="AH44" i="12"/>
  <c r="AG45" i="12"/>
  <c r="AH45" i="12"/>
  <c r="AI45" i="12"/>
  <c r="AG46" i="12"/>
  <c r="AH46" i="12"/>
  <c r="AI46" i="12"/>
  <c r="AG47" i="12"/>
  <c r="AI47" i="12" s="1"/>
  <c r="AH47" i="12"/>
  <c r="AG51" i="12"/>
  <c r="AI51" i="12" s="1"/>
  <c r="AH51" i="12"/>
  <c r="AG52" i="12"/>
  <c r="AI52" i="12" s="1"/>
  <c r="AH52" i="12"/>
  <c r="AG53" i="12"/>
  <c r="AH53" i="12"/>
  <c r="AI53" i="12"/>
  <c r="AG54" i="12"/>
  <c r="AH54" i="12"/>
  <c r="AI54" i="12"/>
  <c r="AG55" i="12"/>
  <c r="AI55" i="12" s="1"/>
  <c r="AH55" i="12"/>
  <c r="AG56" i="12"/>
  <c r="AI56" i="12" s="1"/>
  <c r="AH56" i="12"/>
  <c r="AG57" i="12"/>
  <c r="AH57" i="12"/>
  <c r="AI57" i="12"/>
  <c r="AG58" i="12"/>
  <c r="AH58" i="12"/>
  <c r="AI58" i="12"/>
  <c r="AG59" i="12"/>
  <c r="AI59" i="12" s="1"/>
  <c r="AH59" i="12"/>
  <c r="AG60" i="12"/>
  <c r="AI60" i="12" s="1"/>
  <c r="AH60" i="12"/>
  <c r="AG61" i="12"/>
  <c r="AH61" i="12"/>
  <c r="AI61" i="12"/>
  <c r="AG62" i="12"/>
  <c r="AH62" i="12"/>
  <c r="AI62" i="12"/>
  <c r="AG64" i="12"/>
  <c r="AI64" i="12" s="1"/>
  <c r="AH64" i="12"/>
  <c r="AG65" i="12"/>
  <c r="AH65" i="12"/>
  <c r="AI65" i="12"/>
  <c r="AG66" i="12"/>
  <c r="AH66" i="12"/>
  <c r="AI66" i="12"/>
  <c r="AG67" i="12"/>
  <c r="AI67" i="12" s="1"/>
  <c r="AH67" i="12"/>
  <c r="AG68" i="12"/>
  <c r="AI68" i="12" s="1"/>
  <c r="AH68" i="12"/>
  <c r="AG69" i="12"/>
  <c r="AH69" i="12"/>
  <c r="AI69" i="12"/>
  <c r="AG71" i="12"/>
  <c r="AI71" i="12" s="1"/>
  <c r="AH71" i="12"/>
  <c r="AG75" i="12"/>
  <c r="AI75" i="12" s="1"/>
  <c r="AH75" i="12"/>
  <c r="AG76" i="12"/>
  <c r="AI76" i="12" s="1"/>
  <c r="AH76" i="12"/>
  <c r="AG77" i="12"/>
  <c r="AH77" i="12"/>
  <c r="AI77" i="12"/>
  <c r="AG78" i="12"/>
  <c r="AH78" i="12"/>
  <c r="AI78" i="12"/>
  <c r="AG79" i="12"/>
  <c r="AI79" i="12" s="1"/>
  <c r="AH79" i="12"/>
  <c r="AG80" i="12"/>
  <c r="AI80" i="12" s="1"/>
  <c r="AH80" i="12"/>
  <c r="AG81" i="12"/>
  <c r="AH81" i="12"/>
  <c r="AI81" i="12"/>
  <c r="AG82" i="12"/>
  <c r="AH82" i="12"/>
  <c r="AI82" i="12"/>
  <c r="AG83" i="12"/>
  <c r="AI83" i="12" s="1"/>
  <c r="AH83" i="12"/>
  <c r="AG84" i="12"/>
  <c r="AI84" i="12" s="1"/>
  <c r="AH84" i="12"/>
  <c r="AG85" i="12"/>
  <c r="AH85" i="12"/>
  <c r="AI85" i="12"/>
  <c r="AG86" i="12"/>
  <c r="AH86" i="12"/>
  <c r="AI86" i="12"/>
  <c r="AG87" i="12"/>
  <c r="AI87" i="12" s="1"/>
  <c r="AH87" i="12"/>
  <c r="AG88" i="12"/>
  <c r="AI88" i="12" s="1"/>
  <c r="AH88" i="12"/>
  <c r="AG89" i="12"/>
  <c r="AH89" i="12"/>
  <c r="AI89" i="12"/>
  <c r="AG90" i="12"/>
  <c r="AH90" i="12"/>
  <c r="AI90" i="12"/>
  <c r="AG91" i="12"/>
  <c r="AI91" i="12" s="1"/>
  <c r="AH91" i="12"/>
  <c r="AG92" i="12"/>
  <c r="AI92" i="12" s="1"/>
  <c r="AH92" i="12"/>
  <c r="AG93" i="12"/>
  <c r="AH93" i="12"/>
  <c r="AI93" i="12"/>
  <c r="AG94" i="12"/>
  <c r="AH94" i="12"/>
  <c r="AI94" i="12"/>
  <c r="AG95" i="12"/>
  <c r="AI95" i="12" s="1"/>
  <c r="AH95" i="12"/>
  <c r="AG4" i="12"/>
  <c r="AH4" i="12"/>
  <c r="AI4" i="12"/>
  <c r="AG5" i="12"/>
  <c r="AI5" i="12" s="1"/>
  <c r="AH5" i="12"/>
  <c r="AG6" i="12"/>
  <c r="AI6" i="12" s="1"/>
  <c r="AH6" i="12"/>
  <c r="AG7" i="12"/>
  <c r="AH7" i="12"/>
  <c r="AI7" i="12"/>
  <c r="AG8" i="12"/>
  <c r="AH8" i="12"/>
  <c r="AI8" i="12"/>
  <c r="AG9" i="12"/>
  <c r="AI9" i="12" s="1"/>
  <c r="AH9" i="12"/>
  <c r="AG10" i="12"/>
  <c r="AI10" i="12" s="1"/>
  <c r="AH10" i="12"/>
  <c r="AG11" i="12"/>
  <c r="AH11" i="12"/>
  <c r="AI11" i="12"/>
  <c r="AG12" i="12"/>
  <c r="AH12" i="12"/>
  <c r="AI12" i="12"/>
  <c r="AG13" i="12"/>
  <c r="AI13" i="12" s="1"/>
  <c r="AH13" i="12"/>
  <c r="AG14" i="12"/>
  <c r="AI14" i="12" s="1"/>
  <c r="AH14" i="12"/>
  <c r="AG15" i="12"/>
  <c r="AH15" i="12"/>
  <c r="AI15" i="12"/>
  <c r="AG16" i="12"/>
  <c r="AH16" i="12"/>
  <c r="AI16" i="12"/>
  <c r="AG17" i="12"/>
  <c r="AI17" i="12" s="1"/>
  <c r="AH17" i="12"/>
  <c r="AG18" i="12"/>
  <c r="AI18" i="12" s="1"/>
  <c r="AH18" i="12"/>
  <c r="AG19" i="12"/>
  <c r="AH19" i="12"/>
  <c r="AI19" i="12"/>
  <c r="AG20" i="12"/>
  <c r="AH20" i="12"/>
  <c r="AI20" i="12"/>
  <c r="AG21" i="12"/>
  <c r="AI21" i="12" s="1"/>
  <c r="AH21" i="12"/>
  <c r="AG22" i="12"/>
  <c r="AI22" i="12" s="1"/>
  <c r="AH22" i="12"/>
  <c r="AG23" i="12"/>
  <c r="AH23" i="12"/>
  <c r="AI23" i="12"/>
  <c r="AI3" i="12"/>
  <c r="AG3" i="12"/>
  <c r="AH3" i="12"/>
  <c r="AF34" i="12"/>
  <c r="AC91" i="12"/>
  <c r="AF88" i="12"/>
  <c r="AC80" i="12"/>
  <c r="AC77" i="12"/>
  <c r="AE77" i="12" s="1"/>
  <c r="AC75" i="12"/>
  <c r="AF75" i="12" s="1"/>
  <c r="AC70" i="12"/>
  <c r="AC68" i="12"/>
  <c r="AC63" i="12"/>
  <c r="AE60" i="12"/>
  <c r="AC56" i="12"/>
  <c r="AE56" i="12" s="1"/>
  <c r="AC52" i="12"/>
  <c r="AC10" i="12"/>
  <c r="AC15" i="12"/>
  <c r="AC17" i="12"/>
  <c r="AF17" i="12" s="1"/>
  <c r="AC21" i="12"/>
  <c r="AF3" i="12"/>
  <c r="P94" i="12"/>
  <c r="R94" i="12" s="1"/>
  <c r="P91" i="12"/>
  <c r="S91" i="12" s="1"/>
  <c r="R86" i="12"/>
  <c r="P84" i="12"/>
  <c r="S84" i="12" s="1"/>
  <c r="P80" i="12"/>
  <c r="S80" i="12" s="1"/>
  <c r="R78" i="12"/>
  <c r="P69" i="12"/>
  <c r="R69" i="12" s="1"/>
  <c r="P66" i="12"/>
  <c r="R66" i="12" s="1"/>
  <c r="P64" i="12"/>
  <c r="P59" i="12"/>
  <c r="R57" i="12"/>
  <c r="R37" i="12"/>
  <c r="R29" i="12"/>
  <c r="O97" i="12"/>
  <c r="O96" i="12"/>
  <c r="AB95" i="12"/>
  <c r="AC95" i="12" s="1"/>
  <c r="AF95" i="12" s="1"/>
  <c r="Z95" i="12"/>
  <c r="Y95" i="12"/>
  <c r="O95" i="12"/>
  <c r="P95" i="12" s="1"/>
  <c r="M95" i="12"/>
  <c r="L95" i="12"/>
  <c r="AB94" i="12"/>
  <c r="AC94" i="12" s="1"/>
  <c r="Z94" i="12"/>
  <c r="Y94" i="12"/>
  <c r="O94" i="12"/>
  <c r="M94" i="12"/>
  <c r="S94" i="12" s="1"/>
  <c r="L94" i="12"/>
  <c r="AB93" i="12"/>
  <c r="AC93" i="12" s="1"/>
  <c r="AE93" i="12" s="1"/>
  <c r="Z93" i="12"/>
  <c r="Y93" i="12"/>
  <c r="O93" i="12"/>
  <c r="P93" i="12" s="1"/>
  <c r="M93" i="12"/>
  <c r="L93" i="12"/>
  <c r="AB92" i="12"/>
  <c r="AC92" i="12" s="1"/>
  <c r="AE92" i="12" s="1"/>
  <c r="Z92" i="12"/>
  <c r="AF92" i="12" s="1"/>
  <c r="O92" i="12"/>
  <c r="P92" i="12" s="1"/>
  <c r="S92" i="12" s="1"/>
  <c r="M92" i="12"/>
  <c r="L92" i="12"/>
  <c r="AB91" i="12"/>
  <c r="Z91" i="12"/>
  <c r="Y91" i="12"/>
  <c r="O91" i="12"/>
  <c r="M91" i="12"/>
  <c r="AB90" i="12"/>
  <c r="AC90" i="12" s="1"/>
  <c r="AE90" i="12" s="1"/>
  <c r="Z90" i="12"/>
  <c r="Y90" i="12"/>
  <c r="O90" i="12"/>
  <c r="P90" i="12" s="1"/>
  <c r="R90" i="12" s="1"/>
  <c r="M90" i="12"/>
  <c r="S90" i="12" s="1"/>
  <c r="AB89" i="12"/>
  <c r="AC89" i="12" s="1"/>
  <c r="AE89" i="12" s="1"/>
  <c r="Z89" i="12"/>
  <c r="AF89" i="12" s="1"/>
  <c r="Y89" i="12"/>
  <c r="O89" i="12"/>
  <c r="P89" i="12" s="1"/>
  <c r="M89" i="12"/>
  <c r="AB88" i="12"/>
  <c r="AC88" i="12" s="1"/>
  <c r="Z88" i="12"/>
  <c r="Y88" i="12"/>
  <c r="AE88" i="12" s="1"/>
  <c r="O88" i="12"/>
  <c r="P88" i="12" s="1"/>
  <c r="S88" i="12" s="1"/>
  <c r="M88" i="12"/>
  <c r="AB87" i="12"/>
  <c r="AC87" i="12" s="1"/>
  <c r="Z87" i="12"/>
  <c r="Y87" i="12"/>
  <c r="O87" i="12"/>
  <c r="P87" i="12" s="1"/>
  <c r="S87" i="12" s="1"/>
  <c r="M87" i="12"/>
  <c r="AB86" i="12"/>
  <c r="AC86" i="12" s="1"/>
  <c r="AE86" i="12" s="1"/>
  <c r="Z86" i="12"/>
  <c r="Y86" i="12"/>
  <c r="O86" i="12"/>
  <c r="P86" i="12" s="1"/>
  <c r="M86" i="12"/>
  <c r="S86" i="12" s="1"/>
  <c r="L86" i="12"/>
  <c r="AB85" i="12"/>
  <c r="AC85" i="12" s="1"/>
  <c r="Z85" i="12"/>
  <c r="AF85" i="12" s="1"/>
  <c r="Y85" i="12"/>
  <c r="O85" i="12"/>
  <c r="P85" i="12" s="1"/>
  <c r="M85" i="12"/>
  <c r="AB84" i="12"/>
  <c r="AC84" i="12" s="1"/>
  <c r="AE84" i="12" s="1"/>
  <c r="Z84" i="12"/>
  <c r="AF84" i="12" s="1"/>
  <c r="Y84" i="12"/>
  <c r="O84" i="12"/>
  <c r="M84" i="12"/>
  <c r="AB83" i="12"/>
  <c r="AC83" i="12" s="1"/>
  <c r="AF83" i="12" s="1"/>
  <c r="Z83" i="12"/>
  <c r="Y83" i="12"/>
  <c r="O83" i="12"/>
  <c r="P83" i="12" s="1"/>
  <c r="R83" i="12" s="1"/>
  <c r="M83" i="12"/>
  <c r="S83" i="12" s="1"/>
  <c r="AB82" i="12"/>
  <c r="AC82" i="12" s="1"/>
  <c r="AE82" i="12" s="1"/>
  <c r="Z82" i="12"/>
  <c r="Y82" i="12"/>
  <c r="O82" i="12"/>
  <c r="P82" i="12" s="1"/>
  <c r="R82" i="12" s="1"/>
  <c r="M82" i="12"/>
  <c r="AB81" i="12"/>
  <c r="AC81" i="12" s="1"/>
  <c r="AF81" i="12" s="1"/>
  <c r="Z81" i="12"/>
  <c r="Y81" i="12"/>
  <c r="O81" i="12"/>
  <c r="P81" i="12" s="1"/>
  <c r="M81" i="12"/>
  <c r="AB80" i="12"/>
  <c r="Z80" i="12"/>
  <c r="AF80" i="12" s="1"/>
  <c r="Y80" i="12"/>
  <c r="O80" i="12"/>
  <c r="M80" i="12"/>
  <c r="AB79" i="12"/>
  <c r="AC79" i="12" s="1"/>
  <c r="AF79" i="12" s="1"/>
  <c r="Z79" i="12"/>
  <c r="O79" i="12"/>
  <c r="P79" i="12" s="1"/>
  <c r="R79" i="12" s="1"/>
  <c r="M79" i="12"/>
  <c r="S79" i="12" s="1"/>
  <c r="AB78" i="12"/>
  <c r="AC78" i="12" s="1"/>
  <c r="AE78" i="12" s="1"/>
  <c r="Z78" i="12"/>
  <c r="Y78" i="12"/>
  <c r="O78" i="12"/>
  <c r="P78" i="12" s="1"/>
  <c r="M78" i="12"/>
  <c r="S78" i="12" s="1"/>
  <c r="AB77" i="12"/>
  <c r="Z77" i="12"/>
  <c r="AF77" i="12" s="1"/>
  <c r="Y77" i="12"/>
  <c r="O77" i="12"/>
  <c r="P77" i="12" s="1"/>
  <c r="M77" i="12"/>
  <c r="AB76" i="12"/>
  <c r="AC76" i="12" s="1"/>
  <c r="AE76" i="12" s="1"/>
  <c r="Z76" i="12"/>
  <c r="AF76" i="12" s="1"/>
  <c r="O76" i="12"/>
  <c r="P76" i="12" s="1"/>
  <c r="S76" i="12" s="1"/>
  <c r="M76" i="12"/>
  <c r="AB75" i="12"/>
  <c r="Z75" i="12"/>
  <c r="Y75" i="12"/>
  <c r="O75" i="12"/>
  <c r="P75" i="12" s="1"/>
  <c r="R75" i="12" s="1"/>
  <c r="M75" i="12"/>
  <c r="S75" i="12" s="1"/>
  <c r="O73" i="12"/>
  <c r="O72" i="12"/>
  <c r="AB71" i="12"/>
  <c r="AC71" i="12" s="1"/>
  <c r="Z71" i="12"/>
  <c r="AF71" i="12" s="1"/>
  <c r="Y71" i="12"/>
  <c r="AE71" i="12" s="1"/>
  <c r="O71" i="12"/>
  <c r="P71" i="12" s="1"/>
  <c r="S71" i="12" s="1"/>
  <c r="M71" i="12"/>
  <c r="AB70" i="12"/>
  <c r="Z70" i="12"/>
  <c r="Y70" i="12"/>
  <c r="O70" i="12"/>
  <c r="P70" i="12" s="1"/>
  <c r="AB69" i="12"/>
  <c r="AC69" i="12" s="1"/>
  <c r="AF69" i="12" s="1"/>
  <c r="Z69" i="12"/>
  <c r="Y69" i="12"/>
  <c r="O69" i="12"/>
  <c r="M69" i="12"/>
  <c r="S69" i="12" s="1"/>
  <c r="AB68" i="12"/>
  <c r="Z68" i="12"/>
  <c r="AF68" i="12" s="1"/>
  <c r="Y68" i="12"/>
  <c r="O68" i="12"/>
  <c r="P68" i="12" s="1"/>
  <c r="S68" i="12" s="1"/>
  <c r="M68" i="12"/>
  <c r="AB67" i="12"/>
  <c r="AC67" i="12" s="1"/>
  <c r="Z67" i="12"/>
  <c r="Y67" i="12"/>
  <c r="O67" i="12"/>
  <c r="P67" i="12" s="1"/>
  <c r="M67" i="12"/>
  <c r="AB66" i="12"/>
  <c r="AC66" i="12" s="1"/>
  <c r="AF66" i="12" s="1"/>
  <c r="Z66" i="12"/>
  <c r="O66" i="12"/>
  <c r="M66" i="12"/>
  <c r="S66" i="12" s="1"/>
  <c r="L66" i="12"/>
  <c r="AB65" i="12"/>
  <c r="AC65" i="12" s="1"/>
  <c r="AF65" i="12" s="1"/>
  <c r="Z65" i="12"/>
  <c r="Y65" i="12"/>
  <c r="O65" i="12"/>
  <c r="P65" i="12" s="1"/>
  <c r="M65" i="12"/>
  <c r="S65" i="12" s="1"/>
  <c r="L65" i="12"/>
  <c r="R65" i="12" s="1"/>
  <c r="AB64" i="12"/>
  <c r="AC64" i="12" s="1"/>
  <c r="AE64" i="12" s="1"/>
  <c r="Z64" i="12"/>
  <c r="Y64" i="12"/>
  <c r="O64" i="12"/>
  <c r="M64" i="12"/>
  <c r="AB63" i="12"/>
  <c r="Z63" i="12"/>
  <c r="AF63" i="12" s="1"/>
  <c r="Y63" i="12"/>
  <c r="AE63" i="12" s="1"/>
  <c r="O63" i="12"/>
  <c r="P63" i="12" s="1"/>
  <c r="AB62" i="12"/>
  <c r="AC62" i="12" s="1"/>
  <c r="AE62" i="12" s="1"/>
  <c r="Z62" i="12"/>
  <c r="Y62" i="12"/>
  <c r="O62" i="12"/>
  <c r="P62" i="12" s="1"/>
  <c r="R62" i="12" s="1"/>
  <c r="M62" i="12"/>
  <c r="AB61" i="12"/>
  <c r="AC61" i="12" s="1"/>
  <c r="AF61" i="12" s="1"/>
  <c r="Z61" i="12"/>
  <c r="Y61" i="12"/>
  <c r="O61" i="12"/>
  <c r="P61" i="12" s="1"/>
  <c r="R61" i="12" s="1"/>
  <c r="M61" i="12"/>
  <c r="AB60" i="12"/>
  <c r="AC60" i="12" s="1"/>
  <c r="Z60" i="12"/>
  <c r="AF60" i="12" s="1"/>
  <c r="Y60" i="12"/>
  <c r="O60" i="12"/>
  <c r="P60" i="12" s="1"/>
  <c r="S60" i="12" s="1"/>
  <c r="M60" i="12"/>
  <c r="AB59" i="12"/>
  <c r="AC59" i="12" s="1"/>
  <c r="Z59" i="12"/>
  <c r="Y59" i="12"/>
  <c r="O59" i="12"/>
  <c r="M59" i="12"/>
  <c r="AB58" i="12"/>
  <c r="AC58" i="12" s="1"/>
  <c r="AE58" i="12" s="1"/>
  <c r="Z58" i="12"/>
  <c r="Y58" i="12"/>
  <c r="O58" i="12"/>
  <c r="P58" i="12" s="1"/>
  <c r="R58" i="12" s="1"/>
  <c r="M58" i="12"/>
  <c r="AB57" i="12"/>
  <c r="AC57" i="12" s="1"/>
  <c r="AF57" i="12" s="1"/>
  <c r="Z57" i="12"/>
  <c r="Y57" i="12"/>
  <c r="O57" i="12"/>
  <c r="P57" i="12" s="1"/>
  <c r="M57" i="12"/>
  <c r="S57" i="12" s="1"/>
  <c r="AB56" i="12"/>
  <c r="Z56" i="12"/>
  <c r="AF56" i="12" s="1"/>
  <c r="Y56" i="12"/>
  <c r="O56" i="12"/>
  <c r="P56" i="12" s="1"/>
  <c r="S56" i="12" s="1"/>
  <c r="M56" i="12"/>
  <c r="AB55" i="12"/>
  <c r="AC55" i="12" s="1"/>
  <c r="Z55" i="12"/>
  <c r="Y55" i="12"/>
  <c r="O55" i="12"/>
  <c r="P55" i="12" s="1"/>
  <c r="M55" i="12"/>
  <c r="AB54" i="12"/>
  <c r="AC54" i="12" s="1"/>
  <c r="AF54" i="12" s="1"/>
  <c r="Z54" i="12"/>
  <c r="O54" i="12"/>
  <c r="P54" i="12" s="1"/>
  <c r="R54" i="12" s="1"/>
  <c r="M54" i="12"/>
  <c r="S54" i="12" s="1"/>
  <c r="AB53" i="12"/>
  <c r="AC53" i="12" s="1"/>
  <c r="AF53" i="12" s="1"/>
  <c r="Z53" i="12"/>
  <c r="Y53" i="12"/>
  <c r="O53" i="12"/>
  <c r="P53" i="12" s="1"/>
  <c r="R53" i="12" s="1"/>
  <c r="M53" i="12"/>
  <c r="AB52" i="12"/>
  <c r="Z52" i="12"/>
  <c r="Y52" i="12"/>
  <c r="O52" i="12"/>
  <c r="P52" i="12" s="1"/>
  <c r="S52" i="12" s="1"/>
  <c r="M52" i="12"/>
  <c r="L52" i="12"/>
  <c r="AB51" i="12"/>
  <c r="AC51" i="12" s="1"/>
  <c r="Z51" i="12"/>
  <c r="Y51" i="12"/>
  <c r="O51" i="12"/>
  <c r="P51" i="12" s="1"/>
  <c r="M51" i="12"/>
  <c r="L51" i="12"/>
  <c r="O49" i="12"/>
  <c r="O48" i="12"/>
  <c r="AB47" i="12"/>
  <c r="AC47" i="12" s="1"/>
  <c r="AE47" i="12" s="1"/>
  <c r="Z47" i="12"/>
  <c r="O47" i="12"/>
  <c r="P47" i="12" s="1"/>
  <c r="M47" i="12"/>
  <c r="S47" i="12" s="1"/>
  <c r="L47" i="12"/>
  <c r="R47" i="12" s="1"/>
  <c r="AB46" i="12"/>
  <c r="AC46" i="12" s="1"/>
  <c r="AF46" i="12" s="1"/>
  <c r="Z46" i="12"/>
  <c r="Y46" i="12"/>
  <c r="AE46" i="12" s="1"/>
  <c r="O46" i="12"/>
  <c r="P46" i="12" s="1"/>
  <c r="R46" i="12" s="1"/>
  <c r="M46" i="12"/>
  <c r="AB45" i="12"/>
  <c r="AC45" i="12" s="1"/>
  <c r="AE45" i="12" s="1"/>
  <c r="Z45" i="12"/>
  <c r="AF45" i="12" s="1"/>
  <c r="O45" i="12"/>
  <c r="P45" i="12" s="1"/>
  <c r="S45" i="12" s="1"/>
  <c r="M45" i="12"/>
  <c r="L45" i="12"/>
  <c r="AB44" i="12"/>
  <c r="AC44" i="12" s="1"/>
  <c r="AE44" i="12" s="1"/>
  <c r="Z44" i="12"/>
  <c r="AF44" i="12" s="1"/>
  <c r="O44" i="12"/>
  <c r="P44" i="12" s="1"/>
  <c r="S44" i="12" s="1"/>
  <c r="M44" i="12"/>
  <c r="L44" i="12"/>
  <c r="AB43" i="12"/>
  <c r="AC43" i="12" s="1"/>
  <c r="AE43" i="12" s="1"/>
  <c r="Z43" i="12"/>
  <c r="O43" i="12"/>
  <c r="P43" i="12" s="1"/>
  <c r="M43" i="12"/>
  <c r="S43" i="12" s="1"/>
  <c r="L43" i="12"/>
  <c r="R43" i="12" s="1"/>
  <c r="AB42" i="12"/>
  <c r="AC42" i="12" s="1"/>
  <c r="Z42" i="12"/>
  <c r="O42" i="12"/>
  <c r="P42" i="12" s="1"/>
  <c r="R42" i="12" s="1"/>
  <c r="M42" i="12"/>
  <c r="S42" i="12" s="1"/>
  <c r="L42" i="12"/>
  <c r="AB41" i="12"/>
  <c r="AC41" i="12" s="1"/>
  <c r="Z41" i="12"/>
  <c r="AF41" i="12" s="1"/>
  <c r="Y41" i="12"/>
  <c r="AE41" i="12" s="1"/>
  <c r="O41" i="12"/>
  <c r="P41" i="12" s="1"/>
  <c r="S41" i="12" s="1"/>
  <c r="M41" i="12"/>
  <c r="AB40" i="12"/>
  <c r="AC40" i="12" s="1"/>
  <c r="Z40" i="12"/>
  <c r="AF40" i="12" s="1"/>
  <c r="Y40" i="12"/>
  <c r="O40" i="12"/>
  <c r="P40" i="12" s="1"/>
  <c r="S40" i="12" s="1"/>
  <c r="M40" i="12"/>
  <c r="AB39" i="12"/>
  <c r="AC39" i="12" s="1"/>
  <c r="Z39" i="12"/>
  <c r="Y39" i="12"/>
  <c r="O39" i="12"/>
  <c r="P39" i="12" s="1"/>
  <c r="R39" i="12" s="1"/>
  <c r="M39" i="12"/>
  <c r="S39" i="12" s="1"/>
  <c r="AB38" i="12"/>
  <c r="AC38" i="12" s="1"/>
  <c r="AF38" i="12" s="1"/>
  <c r="Z38" i="12"/>
  <c r="Y38" i="12"/>
  <c r="AE38" i="12" s="1"/>
  <c r="O38" i="12"/>
  <c r="P38" i="12" s="1"/>
  <c r="R38" i="12" s="1"/>
  <c r="M38" i="12"/>
  <c r="AB37" i="12"/>
  <c r="AC37" i="12" s="1"/>
  <c r="Z37" i="12"/>
  <c r="AF37" i="12" s="1"/>
  <c r="Y37" i="12"/>
  <c r="AE37" i="12" s="1"/>
  <c r="O37" i="12"/>
  <c r="P37" i="12" s="1"/>
  <c r="S37" i="12" s="1"/>
  <c r="M37" i="12"/>
  <c r="AB36" i="12"/>
  <c r="AC36" i="12" s="1"/>
  <c r="Z36" i="12"/>
  <c r="AF36" i="12" s="1"/>
  <c r="Y36" i="12"/>
  <c r="O36" i="12"/>
  <c r="P36" i="12" s="1"/>
  <c r="S36" i="12" s="1"/>
  <c r="M36" i="12"/>
  <c r="AB35" i="12"/>
  <c r="AC35" i="12" s="1"/>
  <c r="Z35" i="12"/>
  <c r="Y35" i="12"/>
  <c r="O35" i="12"/>
  <c r="P35" i="12" s="1"/>
  <c r="R35" i="12" s="1"/>
  <c r="M35" i="12"/>
  <c r="S35" i="12" s="1"/>
  <c r="AB34" i="12"/>
  <c r="AC34" i="12" s="1"/>
  <c r="Z34" i="12"/>
  <c r="Y34" i="12"/>
  <c r="AE34" i="12" s="1"/>
  <c r="O34" i="12"/>
  <c r="P34" i="12" s="1"/>
  <c r="R34" i="12" s="1"/>
  <c r="M34" i="12"/>
  <c r="AB33" i="12"/>
  <c r="AC33" i="12" s="1"/>
  <c r="Z33" i="12"/>
  <c r="AF33" i="12" s="1"/>
  <c r="Y33" i="12"/>
  <c r="AE33" i="12" s="1"/>
  <c r="O33" i="12"/>
  <c r="P33" i="12" s="1"/>
  <c r="S33" i="12" s="1"/>
  <c r="M33" i="12"/>
  <c r="AB32" i="12"/>
  <c r="AC32" i="12" s="1"/>
  <c r="Z32" i="12"/>
  <c r="AF32" i="12" s="1"/>
  <c r="Y32" i="12"/>
  <c r="O32" i="12"/>
  <c r="P32" i="12" s="1"/>
  <c r="S32" i="12" s="1"/>
  <c r="M32" i="12"/>
  <c r="AB31" i="12"/>
  <c r="AC31" i="12" s="1"/>
  <c r="Z31" i="12"/>
  <c r="Y31" i="12"/>
  <c r="O31" i="12"/>
  <c r="P31" i="12" s="1"/>
  <c r="R31" i="12" s="1"/>
  <c r="M31" i="12"/>
  <c r="S31" i="12" s="1"/>
  <c r="AB30" i="12"/>
  <c r="AC30" i="12" s="1"/>
  <c r="AF30" i="12" s="1"/>
  <c r="Z30" i="12"/>
  <c r="Y30" i="12"/>
  <c r="O30" i="12"/>
  <c r="P30" i="12" s="1"/>
  <c r="R30" i="12" s="1"/>
  <c r="M30" i="12"/>
  <c r="AB29" i="12"/>
  <c r="AC29" i="12" s="1"/>
  <c r="Z29" i="12"/>
  <c r="AF29" i="12" s="1"/>
  <c r="Y29" i="12"/>
  <c r="AE29" i="12" s="1"/>
  <c r="O29" i="12"/>
  <c r="P29" i="12" s="1"/>
  <c r="S29" i="12" s="1"/>
  <c r="M29" i="12"/>
  <c r="AB28" i="12"/>
  <c r="AC28" i="12" s="1"/>
  <c r="Z28" i="12"/>
  <c r="AF28" i="12" s="1"/>
  <c r="Y28" i="12"/>
  <c r="AE28" i="12" s="1"/>
  <c r="O28" i="12"/>
  <c r="P28" i="12" s="1"/>
  <c r="S28" i="12" s="1"/>
  <c r="M28" i="12"/>
  <c r="AB27" i="12"/>
  <c r="AC27" i="12" s="1"/>
  <c r="Z27" i="12"/>
  <c r="Y27" i="12"/>
  <c r="O27" i="12"/>
  <c r="P27" i="12" s="1"/>
  <c r="R27" i="12" s="1"/>
  <c r="M27" i="12"/>
  <c r="S27" i="12" s="1"/>
  <c r="O25" i="12"/>
  <c r="O24" i="12"/>
  <c r="AB23" i="12"/>
  <c r="AC23" i="12" s="1"/>
  <c r="AE23" i="12" s="1"/>
  <c r="Z23" i="12"/>
  <c r="AF23" i="12" s="1"/>
  <c r="P23" i="12"/>
  <c r="O23" i="12"/>
  <c r="M23" i="12"/>
  <c r="R23" i="12"/>
  <c r="AB22" i="12"/>
  <c r="AC22" i="12" s="1"/>
  <c r="AF22" i="12" s="1"/>
  <c r="Z22" i="12"/>
  <c r="Y22" i="12"/>
  <c r="O22" i="12"/>
  <c r="P22" i="12" s="1"/>
  <c r="R22" i="12" s="1"/>
  <c r="M22" i="12"/>
  <c r="AB21" i="12"/>
  <c r="Z21" i="12"/>
  <c r="Y21" i="12"/>
  <c r="AE21" i="12" s="1"/>
  <c r="O21" i="12"/>
  <c r="P21" i="12" s="1"/>
  <c r="M21" i="12"/>
  <c r="S21" i="12" s="1"/>
  <c r="AB20" i="12"/>
  <c r="AC20" i="12" s="1"/>
  <c r="AE20" i="12" s="1"/>
  <c r="Z20" i="12"/>
  <c r="Y20" i="12"/>
  <c r="O20" i="12"/>
  <c r="P20" i="12" s="1"/>
  <c r="R20" i="12" s="1"/>
  <c r="M20" i="12"/>
  <c r="AB19" i="12"/>
  <c r="AC19" i="12" s="1"/>
  <c r="AE19" i="12" s="1"/>
  <c r="Z19" i="12"/>
  <c r="Y19" i="12"/>
  <c r="P19" i="12"/>
  <c r="O19" i="12"/>
  <c r="M19" i="12"/>
  <c r="R19" i="12"/>
  <c r="AB18" i="12"/>
  <c r="AC18" i="12" s="1"/>
  <c r="AF18" i="12" s="1"/>
  <c r="Z18" i="12"/>
  <c r="Y18" i="12"/>
  <c r="O18" i="12"/>
  <c r="P18" i="12" s="1"/>
  <c r="R18" i="12" s="1"/>
  <c r="M18" i="12"/>
  <c r="AB17" i="12"/>
  <c r="Z17" i="12"/>
  <c r="Y17" i="12"/>
  <c r="O17" i="12"/>
  <c r="P17" i="12" s="1"/>
  <c r="M17" i="12"/>
  <c r="AB16" i="12"/>
  <c r="AC16" i="12" s="1"/>
  <c r="AE16" i="12" s="1"/>
  <c r="Z16" i="12"/>
  <c r="Y16" i="12"/>
  <c r="O16" i="12"/>
  <c r="P16" i="12" s="1"/>
  <c r="M16" i="12"/>
  <c r="S16" i="12" s="1"/>
  <c r="R16" i="12"/>
  <c r="AB15" i="12"/>
  <c r="Z15" i="12"/>
  <c r="AF15" i="12" s="1"/>
  <c r="Y15" i="12"/>
  <c r="AE15" i="12" s="1"/>
  <c r="P15" i="12"/>
  <c r="O15" i="12"/>
  <c r="M15" i="12"/>
  <c r="R15" i="12"/>
  <c r="AB14" i="12"/>
  <c r="AC14" i="12" s="1"/>
  <c r="Z14" i="12"/>
  <c r="AF14" i="12" s="1"/>
  <c r="Y14" i="12"/>
  <c r="AE14" i="12" s="1"/>
  <c r="O14" i="12"/>
  <c r="P14" i="12" s="1"/>
  <c r="M14" i="12"/>
  <c r="AB13" i="12"/>
  <c r="AC13" i="12" s="1"/>
  <c r="AF13" i="12" s="1"/>
  <c r="Z13" i="12"/>
  <c r="Y13" i="12"/>
  <c r="AE13" i="12" s="1"/>
  <c r="O13" i="12"/>
  <c r="P13" i="12" s="1"/>
  <c r="R13" i="12" s="1"/>
  <c r="M13" i="12"/>
  <c r="AB12" i="12"/>
  <c r="AC12" i="12" s="1"/>
  <c r="AE12" i="12" s="1"/>
  <c r="Z12" i="12"/>
  <c r="Y12" i="12"/>
  <c r="O12" i="12"/>
  <c r="P12" i="12" s="1"/>
  <c r="M12" i="12"/>
  <c r="S12" i="12" s="1"/>
  <c r="AB11" i="12"/>
  <c r="AC11" i="12" s="1"/>
  <c r="AE11" i="12" s="1"/>
  <c r="Z11" i="12"/>
  <c r="Y11" i="12"/>
  <c r="P11" i="12"/>
  <c r="R11" i="12" s="1"/>
  <c r="O11" i="12"/>
  <c r="M11" i="12"/>
  <c r="AB10" i="12"/>
  <c r="Z10" i="12"/>
  <c r="AF10" i="12" s="1"/>
  <c r="Y10" i="12"/>
  <c r="O10" i="12"/>
  <c r="P10" i="12" s="1"/>
  <c r="M10" i="12"/>
  <c r="AB9" i="12"/>
  <c r="AC9" i="12" s="1"/>
  <c r="AF9" i="12" s="1"/>
  <c r="Z9" i="12"/>
  <c r="Y9" i="12"/>
  <c r="O9" i="12"/>
  <c r="P9" i="12" s="1"/>
  <c r="R9" i="12" s="1"/>
  <c r="M9" i="12"/>
  <c r="AB8" i="12"/>
  <c r="AC8" i="12" s="1"/>
  <c r="AE8" i="12" s="1"/>
  <c r="Z8" i="12"/>
  <c r="Y8" i="12"/>
  <c r="O8" i="12"/>
  <c r="P8" i="12" s="1"/>
  <c r="M8" i="12"/>
  <c r="AB7" i="12"/>
  <c r="AC7" i="12" s="1"/>
  <c r="AF7" i="12" s="1"/>
  <c r="Z7" i="12"/>
  <c r="Y7" i="12"/>
  <c r="AE7" i="12" s="1"/>
  <c r="O7" i="12"/>
  <c r="P7" i="12" s="1"/>
  <c r="R7" i="12" s="1"/>
  <c r="M7" i="12"/>
  <c r="AB6" i="12"/>
  <c r="AC6" i="12" s="1"/>
  <c r="Z6" i="12"/>
  <c r="AF6" i="12" s="1"/>
  <c r="Y6" i="12"/>
  <c r="AE6" i="12" s="1"/>
  <c r="O6" i="12"/>
  <c r="P6" i="12" s="1"/>
  <c r="R6" i="12" s="1"/>
  <c r="M6" i="12"/>
  <c r="AB5" i="12"/>
  <c r="AC5" i="12" s="1"/>
  <c r="AF5" i="12" s="1"/>
  <c r="Z5" i="12"/>
  <c r="Y5" i="12"/>
  <c r="O5" i="12"/>
  <c r="P5" i="12" s="1"/>
  <c r="M5" i="12"/>
  <c r="S5" i="12" s="1"/>
  <c r="AB4" i="12"/>
  <c r="AC4" i="12" s="1"/>
  <c r="AE4" i="12" s="1"/>
  <c r="Z4" i="12"/>
  <c r="Y4" i="12"/>
  <c r="O4" i="12"/>
  <c r="P4" i="12" s="1"/>
  <c r="R4" i="12" s="1"/>
  <c r="M4" i="12"/>
  <c r="AB3" i="12"/>
  <c r="AC3" i="12" s="1"/>
  <c r="Z3" i="12"/>
  <c r="Y3" i="12"/>
  <c r="AE3" i="12" s="1"/>
  <c r="O3" i="12"/>
  <c r="P3" i="12" s="1"/>
  <c r="M3" i="12"/>
  <c r="Z95" i="4"/>
  <c r="Y95" i="4"/>
  <c r="Z94" i="4"/>
  <c r="Y94" i="4"/>
  <c r="Z93" i="4"/>
  <c r="Y93" i="4"/>
  <c r="Z92" i="4"/>
  <c r="Y92" i="4"/>
  <c r="Z91" i="4"/>
  <c r="Y91" i="4"/>
  <c r="Z90" i="4"/>
  <c r="Y90" i="4"/>
  <c r="Z89" i="4"/>
  <c r="Y89" i="4"/>
  <c r="Z88" i="4"/>
  <c r="Y88" i="4"/>
  <c r="Z87" i="4"/>
  <c r="Y87" i="4"/>
  <c r="Z86" i="4"/>
  <c r="Y86" i="4"/>
  <c r="Z85" i="4"/>
  <c r="Y85" i="4"/>
  <c r="Z84" i="4"/>
  <c r="Y84" i="4"/>
  <c r="Z83" i="4"/>
  <c r="Y83" i="4"/>
  <c r="Z82" i="4"/>
  <c r="Y82" i="4"/>
  <c r="Z81" i="4"/>
  <c r="Y81" i="4"/>
  <c r="Z80" i="4"/>
  <c r="Y80" i="4"/>
  <c r="Z79" i="4"/>
  <c r="Y79" i="4"/>
  <c r="Z78" i="4"/>
  <c r="Y78" i="4"/>
  <c r="Z77" i="4"/>
  <c r="Y77" i="4"/>
  <c r="Z76" i="4"/>
  <c r="Y76" i="4"/>
  <c r="Z75" i="4"/>
  <c r="Y75" i="4"/>
  <c r="Z71" i="4"/>
  <c r="Y71" i="4"/>
  <c r="Z70" i="4"/>
  <c r="Y70" i="4"/>
  <c r="Z69" i="4"/>
  <c r="Y69" i="4"/>
  <c r="Z68" i="4"/>
  <c r="Y68" i="4"/>
  <c r="Z67" i="4"/>
  <c r="Y67" i="4"/>
  <c r="Z66" i="4"/>
  <c r="Y66" i="4"/>
  <c r="Z65" i="4"/>
  <c r="Y65" i="4"/>
  <c r="Z64" i="4"/>
  <c r="Y64" i="4"/>
  <c r="Z63" i="4"/>
  <c r="Y63" i="4"/>
  <c r="Z62" i="4"/>
  <c r="Y62" i="4"/>
  <c r="Z61" i="4"/>
  <c r="Y61" i="4"/>
  <c r="Z60" i="4"/>
  <c r="Y60" i="4"/>
  <c r="Z59" i="4"/>
  <c r="Y59" i="4"/>
  <c r="Z58" i="4"/>
  <c r="Y58" i="4"/>
  <c r="Z57" i="4"/>
  <c r="Y57" i="4"/>
  <c r="Z56" i="4"/>
  <c r="Y56" i="4"/>
  <c r="Z55" i="4"/>
  <c r="Y55" i="4"/>
  <c r="Z54" i="4"/>
  <c r="Y54" i="4"/>
  <c r="Z53" i="4"/>
  <c r="Y53" i="4"/>
  <c r="Z52" i="4"/>
  <c r="Y52" i="4"/>
  <c r="Z51" i="4"/>
  <c r="Y51" i="4"/>
  <c r="Z47" i="4"/>
  <c r="Y47" i="4"/>
  <c r="Z46" i="4"/>
  <c r="Y46" i="4"/>
  <c r="Z45" i="4"/>
  <c r="Y45" i="4"/>
  <c r="Z44" i="4"/>
  <c r="Y44" i="4"/>
  <c r="Z43" i="4"/>
  <c r="Y43" i="4"/>
  <c r="Z42" i="4"/>
  <c r="Y42" i="4"/>
  <c r="Z41" i="4"/>
  <c r="Y41" i="4"/>
  <c r="Z40" i="4"/>
  <c r="Y40" i="4"/>
  <c r="Z39" i="4"/>
  <c r="Y39" i="4"/>
  <c r="Z38" i="4"/>
  <c r="Y38" i="4"/>
  <c r="Z37" i="4"/>
  <c r="Y37" i="4"/>
  <c r="Z36" i="4"/>
  <c r="Y36" i="4"/>
  <c r="Z35" i="4"/>
  <c r="Y35" i="4"/>
  <c r="Z34" i="4"/>
  <c r="Y34" i="4"/>
  <c r="Z33" i="4"/>
  <c r="Y33" i="4"/>
  <c r="Z32" i="4"/>
  <c r="Y32" i="4"/>
  <c r="Z31" i="4"/>
  <c r="Y31" i="4"/>
  <c r="Z30" i="4"/>
  <c r="Y30" i="4"/>
  <c r="Z29" i="4"/>
  <c r="Y29" i="4"/>
  <c r="Z28" i="4"/>
  <c r="Y28" i="4"/>
  <c r="Z27" i="4"/>
  <c r="Y27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3" i="4"/>
  <c r="Z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3" i="4"/>
  <c r="S3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M75" i="4"/>
  <c r="L75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4" i="4"/>
  <c r="M64" i="4"/>
  <c r="L65" i="4"/>
  <c r="M65" i="4"/>
  <c r="L66" i="4"/>
  <c r="M66" i="4"/>
  <c r="L67" i="4"/>
  <c r="M67" i="4"/>
  <c r="L68" i="4"/>
  <c r="M68" i="4"/>
  <c r="L69" i="4"/>
  <c r="M69" i="4"/>
  <c r="L71" i="4"/>
  <c r="M71" i="4"/>
  <c r="M51" i="4"/>
  <c r="L51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M27" i="4"/>
  <c r="L27" i="4"/>
  <c r="P4" i="4"/>
  <c r="P5" i="4"/>
  <c r="P6" i="4"/>
  <c r="P7" i="4"/>
  <c r="S7" i="4" s="1"/>
  <c r="P8" i="4"/>
  <c r="P9" i="4"/>
  <c r="P10" i="4"/>
  <c r="P11" i="4"/>
  <c r="S11" i="4" s="1"/>
  <c r="P12" i="4"/>
  <c r="P13" i="4"/>
  <c r="P14" i="4"/>
  <c r="P15" i="4"/>
  <c r="S15" i="4" s="1"/>
  <c r="P16" i="4"/>
  <c r="P17" i="4"/>
  <c r="P18" i="4"/>
  <c r="P19" i="4"/>
  <c r="S19" i="4" s="1"/>
  <c r="P20" i="4"/>
  <c r="P21" i="4"/>
  <c r="P22" i="4"/>
  <c r="P23" i="4"/>
  <c r="S23" i="4" s="1"/>
  <c r="S4" i="4"/>
  <c r="S5" i="4"/>
  <c r="S6" i="4"/>
  <c r="S8" i="4"/>
  <c r="S9" i="4"/>
  <c r="S10" i="4"/>
  <c r="S12" i="4"/>
  <c r="S13" i="4"/>
  <c r="S14" i="4"/>
  <c r="S16" i="4"/>
  <c r="S17" i="4"/>
  <c r="S18" i="4"/>
  <c r="S20" i="4"/>
  <c r="S21" i="4"/>
  <c r="S22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M3" i="4"/>
  <c r="L3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46" i="4"/>
  <c r="AB4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27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H170" i="7"/>
  <c r="G170" i="7"/>
  <c r="H169" i="7"/>
  <c r="G169" i="7"/>
  <c r="H168" i="7"/>
  <c r="I168" i="7" s="1"/>
  <c r="G168" i="7"/>
  <c r="H167" i="7"/>
  <c r="G167" i="7"/>
  <c r="H166" i="7"/>
  <c r="G166" i="7"/>
  <c r="H165" i="7"/>
  <c r="I165" i="7" s="1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I142" i="7" s="1"/>
  <c r="G142" i="7"/>
  <c r="H141" i="7"/>
  <c r="G141" i="7"/>
  <c r="H140" i="7"/>
  <c r="G140" i="7"/>
  <c r="I140" i="7" s="1"/>
  <c r="H139" i="7"/>
  <c r="G139" i="7"/>
  <c r="H138" i="7"/>
  <c r="G138" i="7"/>
  <c r="H137" i="7"/>
  <c r="G137" i="7"/>
  <c r="H136" i="7"/>
  <c r="G136" i="7"/>
  <c r="H135" i="7"/>
  <c r="G135" i="7"/>
  <c r="I135" i="7" s="1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I127" i="7" s="1"/>
  <c r="H126" i="7"/>
  <c r="G126" i="7"/>
  <c r="H125" i="7"/>
  <c r="G125" i="7"/>
  <c r="H124" i="7"/>
  <c r="G124" i="7"/>
  <c r="H123" i="7"/>
  <c r="G123" i="7"/>
  <c r="H122" i="7"/>
  <c r="G122" i="7"/>
  <c r="H121" i="7"/>
  <c r="G121" i="7"/>
  <c r="I121" i="7" s="1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I108" i="7" s="1"/>
  <c r="H107" i="7"/>
  <c r="G107" i="7"/>
  <c r="H106" i="7"/>
  <c r="G106" i="7"/>
  <c r="H105" i="7"/>
  <c r="G105" i="7"/>
  <c r="H104" i="7"/>
  <c r="G104" i="7"/>
  <c r="H103" i="7"/>
  <c r="G103" i="7"/>
  <c r="H102" i="7"/>
  <c r="I102" i="7" s="1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I96" i="7" s="1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I88" i="7" s="1"/>
  <c r="H87" i="7"/>
  <c r="G87" i="7"/>
  <c r="H27" i="7"/>
  <c r="G27" i="7"/>
  <c r="H26" i="7"/>
  <c r="G26" i="7"/>
  <c r="S89" i="12" l="1"/>
  <c r="R89" i="12"/>
  <c r="S77" i="12"/>
  <c r="R77" i="12"/>
  <c r="R45" i="12"/>
  <c r="AE52" i="12"/>
  <c r="AE22" i="12"/>
  <c r="AE30" i="12"/>
  <c r="S51" i="12"/>
  <c r="AF52" i="12"/>
  <c r="S55" i="12"/>
  <c r="S67" i="12"/>
  <c r="AF87" i="12"/>
  <c r="S93" i="12"/>
  <c r="S95" i="12"/>
  <c r="S59" i="12"/>
  <c r="AE54" i="12"/>
  <c r="AE70" i="12"/>
  <c r="AF91" i="12"/>
  <c r="AE5" i="12"/>
  <c r="AE9" i="12"/>
  <c r="AF11" i="12"/>
  <c r="AE17" i="12"/>
  <c r="AE27" i="12"/>
  <c r="AE31" i="12"/>
  <c r="AE35" i="12"/>
  <c r="AE39" i="12"/>
  <c r="AE51" i="12"/>
  <c r="AE55" i="12"/>
  <c r="AE59" i="12"/>
  <c r="AE67" i="12"/>
  <c r="AE81" i="12"/>
  <c r="AE85" i="12"/>
  <c r="AE94" i="12"/>
  <c r="R33" i="12"/>
  <c r="R41" i="12"/>
  <c r="S61" i="12"/>
  <c r="AF21" i="12"/>
  <c r="AE10" i="12"/>
  <c r="AE18" i="12"/>
  <c r="AF19" i="12"/>
  <c r="AF27" i="12"/>
  <c r="S30" i="12"/>
  <c r="AF31" i="12"/>
  <c r="AE32" i="12"/>
  <c r="S34" i="12"/>
  <c r="AF35" i="12"/>
  <c r="AE36" i="12"/>
  <c r="S38" i="12"/>
  <c r="AF39" i="12"/>
  <c r="AE40" i="12"/>
  <c r="AE42" i="12"/>
  <c r="AF42" i="12"/>
  <c r="AF43" i="12"/>
  <c r="S46" i="12"/>
  <c r="AF47" i="12"/>
  <c r="AF51" i="12"/>
  <c r="S53" i="12"/>
  <c r="AF55" i="12"/>
  <c r="S58" i="12"/>
  <c r="AF59" i="12"/>
  <c r="S62" i="12"/>
  <c r="AF64" i="12"/>
  <c r="AF67" i="12"/>
  <c r="AE68" i="12"/>
  <c r="AE80" i="12"/>
  <c r="S81" i="12"/>
  <c r="R81" i="12"/>
  <c r="S82" i="12"/>
  <c r="S85" i="12"/>
  <c r="R85" i="12"/>
  <c r="R93" i="12"/>
  <c r="AF93" i="12"/>
  <c r="S64" i="12"/>
  <c r="AE66" i="12"/>
  <c r="S15" i="12"/>
  <c r="S19" i="12"/>
  <c r="S23" i="12"/>
  <c r="S11" i="12"/>
  <c r="S7" i="12"/>
  <c r="S9" i="12"/>
  <c r="S14" i="12"/>
  <c r="S18" i="12"/>
  <c r="AF78" i="12"/>
  <c r="AF82" i="12"/>
  <c r="AF86" i="12"/>
  <c r="AF90" i="12"/>
  <c r="AF94" i="12"/>
  <c r="AE75" i="12"/>
  <c r="AE79" i="12"/>
  <c r="AE83" i="12"/>
  <c r="AE87" i="12"/>
  <c r="AE91" i="12"/>
  <c r="AE95" i="12"/>
  <c r="AE53" i="12"/>
  <c r="AE57" i="12"/>
  <c r="AF58" i="12"/>
  <c r="AE61" i="12"/>
  <c r="AF62" i="12"/>
  <c r="AE65" i="12"/>
  <c r="AE69" i="12"/>
  <c r="AF70" i="12"/>
  <c r="AF20" i="12"/>
  <c r="AF16" i="12"/>
  <c r="AF12" i="12"/>
  <c r="AF8" i="12"/>
  <c r="AF4" i="12"/>
  <c r="R76" i="12"/>
  <c r="R80" i="12"/>
  <c r="R84" i="12"/>
  <c r="R88" i="12"/>
  <c r="R92" i="12"/>
  <c r="R87" i="12"/>
  <c r="R91" i="12"/>
  <c r="R95" i="12"/>
  <c r="R52" i="12"/>
  <c r="R56" i="12"/>
  <c r="R60" i="12"/>
  <c r="R64" i="12"/>
  <c r="R68" i="12"/>
  <c r="R51" i="12"/>
  <c r="R55" i="12"/>
  <c r="R59" i="12"/>
  <c r="R67" i="12"/>
  <c r="R71" i="12"/>
  <c r="R28" i="12"/>
  <c r="R32" i="12"/>
  <c r="R36" i="12"/>
  <c r="R40" i="12"/>
  <c r="R44" i="12"/>
  <c r="R3" i="12"/>
  <c r="S4" i="12"/>
  <c r="S6" i="12"/>
  <c r="R8" i="12"/>
  <c r="R10" i="12"/>
  <c r="S13" i="12"/>
  <c r="R17" i="12"/>
  <c r="S20" i="12"/>
  <c r="S22" i="12"/>
  <c r="S3" i="12"/>
  <c r="R5" i="12"/>
  <c r="S8" i="12"/>
  <c r="S10" i="12"/>
  <c r="R12" i="12"/>
  <c r="R14" i="12"/>
  <c r="S17" i="12"/>
  <c r="R21" i="12"/>
  <c r="I169" i="7"/>
  <c r="I167" i="7"/>
  <c r="J167" i="7" s="1"/>
  <c r="I162" i="7"/>
  <c r="I160" i="7"/>
  <c r="I159" i="7"/>
  <c r="I152" i="7"/>
  <c r="I151" i="7"/>
  <c r="I166" i="7"/>
  <c r="I158" i="7"/>
  <c r="I157" i="7"/>
  <c r="I150" i="7"/>
  <c r="I170" i="7"/>
  <c r="J169" i="7" s="1"/>
  <c r="J165" i="7"/>
  <c r="I164" i="7"/>
  <c r="I163" i="7"/>
  <c r="I161" i="7"/>
  <c r="J161" i="7" s="1"/>
  <c r="J159" i="7"/>
  <c r="J157" i="7"/>
  <c r="I156" i="7"/>
  <c r="I155" i="7"/>
  <c r="I154" i="7"/>
  <c r="I153" i="7"/>
  <c r="J153" i="7" s="1"/>
  <c r="J151" i="7"/>
  <c r="I149" i="7"/>
  <c r="J149" i="7" s="1"/>
  <c r="I144" i="7"/>
  <c r="I143" i="7"/>
  <c r="I137" i="7"/>
  <c r="I136" i="7"/>
  <c r="J135" i="7" s="1"/>
  <c r="I133" i="7"/>
  <c r="I148" i="7"/>
  <c r="I147" i="7"/>
  <c r="J147" i="7" s="1"/>
  <c r="I146" i="7"/>
  <c r="I145" i="7"/>
  <c r="J143" i="7"/>
  <c r="I141" i="7"/>
  <c r="J141" i="7" s="1"/>
  <c r="I139" i="7"/>
  <c r="J139" i="7" s="1"/>
  <c r="J137" i="7"/>
  <c r="I138" i="7"/>
  <c r="I134" i="7"/>
  <c r="I132" i="7"/>
  <c r="I131" i="7"/>
  <c r="I130" i="7"/>
  <c r="I129" i="7"/>
  <c r="I128" i="7"/>
  <c r="I126" i="7"/>
  <c r="I120" i="7"/>
  <c r="I119" i="7"/>
  <c r="I112" i="7"/>
  <c r="I111" i="7"/>
  <c r="I107" i="7"/>
  <c r="J107" i="7" s="1"/>
  <c r="I118" i="7"/>
  <c r="I110" i="7"/>
  <c r="J127" i="7"/>
  <c r="I125" i="7"/>
  <c r="J125" i="7" s="1"/>
  <c r="I124" i="7"/>
  <c r="I123" i="7"/>
  <c r="J121" i="7"/>
  <c r="I122" i="7"/>
  <c r="J119" i="7"/>
  <c r="I117" i="7"/>
  <c r="I116" i="7"/>
  <c r="I115" i="7"/>
  <c r="J115" i="7" s="1"/>
  <c r="I114" i="7"/>
  <c r="I113" i="7"/>
  <c r="J111" i="7"/>
  <c r="I109" i="7"/>
  <c r="J109" i="7" s="1"/>
  <c r="I104" i="7"/>
  <c r="I103" i="7"/>
  <c r="I100" i="7"/>
  <c r="I95" i="7"/>
  <c r="I87" i="7"/>
  <c r="I101" i="7"/>
  <c r="J101" i="7" s="1"/>
  <c r="I106" i="7"/>
  <c r="I105" i="7"/>
  <c r="J105" i="7" s="1"/>
  <c r="J103" i="7"/>
  <c r="I99" i="7"/>
  <c r="J99" i="7" s="1"/>
  <c r="I98" i="7"/>
  <c r="I97" i="7"/>
  <c r="J95" i="7"/>
  <c r="I94" i="7"/>
  <c r="I93" i="7"/>
  <c r="J93" i="7" s="1"/>
  <c r="I92" i="7"/>
  <c r="I91" i="7"/>
  <c r="J91" i="7" s="1"/>
  <c r="I90" i="7"/>
  <c r="I89" i="7"/>
  <c r="J87" i="7"/>
  <c r="I26" i="7"/>
  <c r="I27" i="7"/>
  <c r="H85" i="7"/>
  <c r="G85" i="7"/>
  <c r="H84" i="7"/>
  <c r="G84" i="7"/>
  <c r="H83" i="7"/>
  <c r="G83" i="7"/>
  <c r="H82" i="7"/>
  <c r="G82" i="7"/>
  <c r="J163" i="7" l="1"/>
  <c r="J155" i="7"/>
  <c r="J133" i="7"/>
  <c r="J145" i="7"/>
  <c r="J131" i="7"/>
  <c r="J129" i="7"/>
  <c r="J117" i="7"/>
  <c r="J123" i="7"/>
  <c r="J113" i="7"/>
  <c r="J97" i="7"/>
  <c r="J89" i="7"/>
  <c r="J26" i="7"/>
  <c r="I82" i="7"/>
  <c r="I84" i="7"/>
  <c r="I83" i="7"/>
  <c r="I85" i="7"/>
  <c r="J82" i="7" l="1"/>
  <c r="J84" i="7"/>
  <c r="AB3" i="4" l="1"/>
  <c r="AC3" i="4" s="1"/>
  <c r="G22" i="7"/>
  <c r="H22" i="7"/>
  <c r="G23" i="7"/>
  <c r="H23" i="7"/>
  <c r="G24" i="7"/>
  <c r="H24" i="7"/>
  <c r="G25" i="7"/>
  <c r="H25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AF3" i="4" l="1"/>
  <c r="I71" i="7"/>
  <c r="I55" i="7"/>
  <c r="I53" i="7"/>
  <c r="I39" i="7"/>
  <c r="I37" i="7"/>
  <c r="I31" i="7"/>
  <c r="I29" i="7"/>
  <c r="I38" i="7"/>
  <c r="I52" i="7"/>
  <c r="I50" i="7"/>
  <c r="I46" i="7"/>
  <c r="I51" i="7"/>
  <c r="I49" i="7"/>
  <c r="I47" i="7"/>
  <c r="I80" i="7"/>
  <c r="I79" i="7"/>
  <c r="I78" i="7"/>
  <c r="I77" i="7"/>
  <c r="I76" i="7"/>
  <c r="I74" i="7"/>
  <c r="I72" i="7"/>
  <c r="I70" i="7"/>
  <c r="I69" i="7"/>
  <c r="I68" i="7"/>
  <c r="I67" i="7"/>
  <c r="I66" i="7"/>
  <c r="I65" i="7"/>
  <c r="I64" i="7"/>
  <c r="I63" i="7"/>
  <c r="I81" i="7"/>
  <c r="I75" i="7"/>
  <c r="I73" i="7"/>
  <c r="I62" i="7"/>
  <c r="J62" i="7" s="1"/>
  <c r="I61" i="7"/>
  <c r="I60" i="7"/>
  <c r="I58" i="7"/>
  <c r="I56" i="7"/>
  <c r="I54" i="7"/>
  <c r="J54" i="7" s="1"/>
  <c r="I48" i="7"/>
  <c r="I45" i="7"/>
  <c r="I44" i="7"/>
  <c r="I42" i="7"/>
  <c r="I59" i="7"/>
  <c r="I57" i="7"/>
  <c r="I43" i="7"/>
  <c r="I40" i="7"/>
  <c r="I36" i="7"/>
  <c r="I34" i="7"/>
  <c r="I32" i="7"/>
  <c r="I30" i="7"/>
  <c r="J30" i="7" s="1"/>
  <c r="I28" i="7"/>
  <c r="J28" i="7" s="1"/>
  <c r="I25" i="7"/>
  <c r="I24" i="7"/>
  <c r="I41" i="7"/>
  <c r="I35" i="7"/>
  <c r="I33" i="7"/>
  <c r="I23" i="7"/>
  <c r="I22" i="7"/>
  <c r="I20" i="7"/>
  <c r="I16" i="7"/>
  <c r="I7" i="7"/>
  <c r="I21" i="7"/>
  <c r="I19" i="7"/>
  <c r="I18" i="7"/>
  <c r="I17" i="7"/>
  <c r="I13" i="7"/>
  <c r="I12" i="7"/>
  <c r="I11" i="7"/>
  <c r="I9" i="7"/>
  <c r="I5" i="7"/>
  <c r="I3" i="7"/>
  <c r="I4" i="7"/>
  <c r="I6" i="7"/>
  <c r="J6" i="7" s="1"/>
  <c r="I15" i="7"/>
  <c r="I10" i="7"/>
  <c r="I2" i="7"/>
  <c r="I8" i="7"/>
  <c r="I14" i="7"/>
  <c r="J52" i="7" l="1"/>
  <c r="J50" i="7"/>
  <c r="J48" i="7"/>
  <c r="J36" i="7"/>
  <c r="J70" i="7"/>
  <c r="J38" i="7"/>
  <c r="J44" i="7"/>
  <c r="J66" i="7"/>
  <c r="J78" i="7"/>
  <c r="J24" i="7"/>
  <c r="J60" i="7"/>
  <c r="J42" i="7"/>
  <c r="J58" i="7"/>
  <c r="J74" i="7"/>
  <c r="J32" i="7"/>
  <c r="J20" i="7"/>
  <c r="J34" i="7"/>
  <c r="J16" i="7"/>
  <c r="J56" i="7"/>
  <c r="J64" i="7"/>
  <c r="J80" i="7"/>
  <c r="J46" i="7"/>
  <c r="J10" i="7"/>
  <c r="J2" i="7"/>
  <c r="J4" i="7"/>
  <c r="J40" i="7"/>
  <c r="J68" i="7"/>
  <c r="J76" i="7"/>
  <c r="J72" i="7"/>
  <c r="J22" i="7"/>
  <c r="J12" i="7"/>
  <c r="J18" i="7"/>
  <c r="J8" i="7"/>
  <c r="J14" i="7"/>
  <c r="O3" i="4" l="1"/>
  <c r="P3" i="4" s="1"/>
</calcChain>
</file>

<file path=xl/comments1.xml><?xml version="1.0" encoding="utf-8"?>
<comments xmlns="http://schemas.openxmlformats.org/spreadsheetml/2006/main">
  <authors>
    <author>Kaizad Patel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have been checked for code-sample matching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includes soil water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Kaizaincludes soil water</t>
        </r>
      </text>
    </comment>
  </commentList>
</comments>
</file>

<file path=xl/comments2.xml><?xml version="1.0" encoding="utf-8"?>
<comments xmlns="http://schemas.openxmlformats.org/spreadsheetml/2006/main">
  <authors>
    <author>Kaizad Patel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have been checked for code-sample matching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includes soil water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Kaizaincludes soil water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We didn't have these extracts, so I'm using the average of the entire pre-freeze set.</t>
        </r>
      </text>
    </comment>
  </commentList>
</comments>
</file>

<file path=xl/comments3.xml><?xml version="1.0" encoding="utf-8"?>
<comments xmlns="http://schemas.openxmlformats.org/spreadsheetml/2006/main">
  <authors>
    <author>Kaizad Patel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includes soil water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REP being used</t>
        </r>
      </text>
    </comment>
  </commentList>
</comments>
</file>

<file path=xl/comments4.xml><?xml version="1.0" encoding="utf-8"?>
<comments xmlns="http://schemas.openxmlformats.org/spreadsheetml/2006/main">
  <authors>
    <author>Kaizad Patel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Populate these cells with data from the lab sheet on the oven.</t>
        </r>
      </text>
    </comment>
  </commentList>
</comments>
</file>

<file path=xl/sharedStrings.xml><?xml version="1.0" encoding="utf-8"?>
<sst xmlns="http://schemas.openxmlformats.org/spreadsheetml/2006/main" count="1926" uniqueCount="281">
  <si>
    <t>Collection</t>
  </si>
  <si>
    <t>Collection No.</t>
  </si>
  <si>
    <t xml:space="preserve">Plot No. </t>
  </si>
  <si>
    <t>Plot Type</t>
  </si>
  <si>
    <t>% moisture</t>
  </si>
  <si>
    <t>Analytical Code</t>
  </si>
  <si>
    <t>NO3-N
mg/L</t>
  </si>
  <si>
    <t>NH4-N
mg/L</t>
  </si>
  <si>
    <t>NO3-N
blank corr
mg/L</t>
  </si>
  <si>
    <t>NH4-N
blank corr
mg/L</t>
  </si>
  <si>
    <t>FM soil
g</t>
  </si>
  <si>
    <t>OD soil
g</t>
  </si>
  <si>
    <t>2M KCl
mL</t>
  </si>
  <si>
    <t>NO3-N soil
mg/kg</t>
  </si>
  <si>
    <t>NH4-N soil
mg/kg</t>
  </si>
  <si>
    <t>OT 1 PNNM to be done</t>
  </si>
  <si>
    <t>Kaizad</t>
  </si>
  <si>
    <t>REP</t>
  </si>
  <si>
    <t>%LOI</t>
  </si>
  <si>
    <t>INITIAL</t>
  </si>
  <si>
    <t>FINAL</t>
  </si>
  <si>
    <t>cup moisture</t>
  </si>
  <si>
    <t>gravi moisture
%</t>
  </si>
  <si>
    <t>Tray #</t>
  </si>
  <si>
    <t>Wt. tray
g</t>
  </si>
  <si>
    <t>Wt. 
tray + FM
g</t>
  </si>
  <si>
    <t>Wt. 
tray + OD
g</t>
  </si>
  <si>
    <t>FM
g</t>
  </si>
  <si>
    <t>OD
g</t>
  </si>
  <si>
    <t>Moisture
%</t>
  </si>
  <si>
    <t>Average 
Moisture
%</t>
  </si>
  <si>
    <t>Soil water
mL</t>
  </si>
  <si>
    <t>Date</t>
  </si>
  <si>
    <t>Sample</t>
  </si>
  <si>
    <t>Field Plot Rep</t>
  </si>
  <si>
    <t>OT 1,2,9,13 done</t>
  </si>
  <si>
    <t>Nitrate values: many are -ve after blank correction. Those have been ignored in the mg/kg column</t>
  </si>
  <si>
    <t>OT 1,2,9,13 PNNM done</t>
  </si>
  <si>
    <t>PNNM tab: all calculations</t>
  </si>
  <si>
    <t>PNNM with halfdetect: -ve values, 0 values changed to half-detect (0.005 ppm)</t>
  </si>
  <si>
    <t>PNNM final: final values for nitrification, ammonification, PNNM</t>
  </si>
  <si>
    <t>PNNM values normalized for LOI: PNNM soil * 100/ LOI%</t>
  </si>
  <si>
    <t>Soil water included in calculation on OD soil basis</t>
  </si>
  <si>
    <t>Filter Blank</t>
  </si>
  <si>
    <t>Solution Blank</t>
  </si>
  <si>
    <t>OTO-101</t>
  </si>
  <si>
    <t>OTO-102</t>
  </si>
  <si>
    <t>OTO-103</t>
  </si>
  <si>
    <t>OTO-104</t>
  </si>
  <si>
    <t>OTO-105</t>
  </si>
  <si>
    <t>OTO-201</t>
  </si>
  <si>
    <t>OTO-202</t>
  </si>
  <si>
    <t>OTO-203</t>
  </si>
  <si>
    <t>OTO-204</t>
  </si>
  <si>
    <t>OTO-205</t>
  </si>
  <si>
    <t>OTO-301</t>
  </si>
  <si>
    <t>OTO-302</t>
  </si>
  <si>
    <t>OTO-303</t>
  </si>
  <si>
    <t>OTO-304</t>
  </si>
  <si>
    <t>OTO-305</t>
  </si>
  <si>
    <t>OTO-401</t>
  </si>
  <si>
    <t>OTO-402</t>
  </si>
  <si>
    <t>OTO-403</t>
  </si>
  <si>
    <t>OTO-404</t>
  </si>
  <si>
    <t>OTO-405</t>
  </si>
  <si>
    <t>Post-Freeze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</si>
  <si>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</si>
  <si>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</si>
  <si>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</si>
  <si>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</si>
  <si>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</si>
  <si>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</si>
  <si>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</si>
  <si>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</si>
  <si>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</si>
  <si>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</si>
  <si>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</si>
  <si>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</si>
  <si>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</si>
  <si>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</si>
  <si>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</si>
  <si>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</si>
  <si>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</si>
  <si>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</si>
  <si>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</si>
  <si>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</si>
  <si>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</si>
  <si>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</si>
  <si>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</si>
  <si>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</si>
  <si>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</si>
  <si>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</si>
  <si>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</si>
  <si>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</si>
  <si>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</si>
  <si>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</si>
  <si>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</si>
  <si>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</si>
  <si>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</si>
  <si>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</si>
  <si>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</si>
  <si>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</si>
  <si>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</si>
  <si>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</si>
  <si>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</si>
  <si>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</si>
  <si>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</si>
  <si>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</si>
  <si>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</si>
  <si>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</si>
  <si>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</si>
  <si>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</si>
  <si>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OTB-101</t>
  </si>
  <si>
    <t>OTB-102</t>
  </si>
  <si>
    <t>OTB-103</t>
  </si>
  <si>
    <t>OTB-104</t>
  </si>
  <si>
    <t>OTB-105</t>
  </si>
  <si>
    <t>OTB-201</t>
  </si>
  <si>
    <t>OTB-202</t>
  </si>
  <si>
    <t>OTB-203</t>
  </si>
  <si>
    <t>OTB-204</t>
  </si>
  <si>
    <t>OTB-205</t>
  </si>
  <si>
    <t>OTB-301</t>
  </si>
  <si>
    <t>OTB-302</t>
  </si>
  <si>
    <t>OTB-303</t>
  </si>
  <si>
    <t>OTB-304</t>
  </si>
  <si>
    <t>OTB-305</t>
  </si>
  <si>
    <t>OTB-401</t>
  </si>
  <si>
    <t>OTB-402</t>
  </si>
  <si>
    <t>OTB-403</t>
  </si>
  <si>
    <t>OTB-404</t>
  </si>
  <si>
    <t>OTB-405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</si>
  <si>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</si>
  <si>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</si>
  <si>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</si>
  <si>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</si>
  <si>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</si>
  <si>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</si>
  <si>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</si>
  <si>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</si>
  <si>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</si>
  <si>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</si>
  <si>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</si>
  <si>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</si>
  <si>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</si>
  <si>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</si>
  <si>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</si>
  <si>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</si>
  <si>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</si>
  <si>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</si>
  <si>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</si>
  <si>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</si>
  <si>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</si>
  <si>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</si>
  <si>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</si>
  <si>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</si>
  <si>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</si>
  <si>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</si>
  <si>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</si>
  <si>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</si>
  <si>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</si>
  <si>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</si>
  <si>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</si>
  <si>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</si>
  <si>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</si>
  <si>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</si>
  <si>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</si>
  <si>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</si>
  <si>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</si>
  <si>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</si>
  <si>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</si>
  <si>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</si>
  <si>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</si>
  <si>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</si>
  <si>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</si>
  <si>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</si>
  <si>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</si>
  <si>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</si>
  <si>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REP: OTO-405</t>
  </si>
  <si>
    <t>REP: OTB-405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</si>
  <si>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</si>
  <si>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</si>
  <si>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</si>
  <si>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</si>
  <si>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</si>
  <si>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</si>
  <si>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</si>
  <si>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</si>
  <si>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</si>
  <si>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</si>
  <si>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</si>
  <si>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</si>
  <si>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L014</t>
  </si>
  <si>
    <t>L015</t>
  </si>
  <si>
    <t>L016</t>
  </si>
  <si>
    <t>L017</t>
  </si>
  <si>
    <t>L018</t>
  </si>
  <si>
    <t>L019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</si>
  <si>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</si>
  <si>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</si>
  <si>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</si>
  <si>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</si>
  <si>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</si>
  <si>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</si>
  <si>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</si>
  <si>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</si>
  <si>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</si>
  <si>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</si>
  <si>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</si>
  <si>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</si>
  <si>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</si>
  <si>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</si>
  <si>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</si>
  <si>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</si>
  <si>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</si>
  <si>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</si>
  <si>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</si>
  <si>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</si>
  <si>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</si>
  <si>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</si>
  <si>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</si>
  <si>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</si>
  <si>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</si>
  <si>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</si>
  <si>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</si>
  <si>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</si>
  <si>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</si>
  <si>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</si>
  <si>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</si>
  <si>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</si>
  <si>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</si>
  <si>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</si>
  <si>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</si>
  <si>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</si>
  <si>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</si>
  <si>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</si>
  <si>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</si>
  <si>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</si>
  <si>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</si>
  <si>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</si>
  <si>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</si>
  <si>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</si>
  <si>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</si>
  <si>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</si>
  <si>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</si>
  <si>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</si>
  <si>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</si>
  <si>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</si>
  <si>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</si>
  <si>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</si>
  <si>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</si>
  <si>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</si>
  <si>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</si>
  <si>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</si>
  <si>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</si>
  <si>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</si>
  <si>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</si>
  <si>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</si>
  <si>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</si>
  <si>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</si>
  <si>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</si>
  <si>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</si>
  <si>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</si>
  <si>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</si>
  <si>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</si>
  <si>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</si>
  <si>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</si>
  <si>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</si>
  <si>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</si>
  <si>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</si>
  <si>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Pre-freeze</t>
  </si>
  <si>
    <t>Post-freeze</t>
  </si>
  <si>
    <t>0 thaws</t>
  </si>
  <si>
    <t>1 thaw</t>
  </si>
  <si>
    <t>10 thaws</t>
  </si>
  <si>
    <t>Positive control</t>
  </si>
  <si>
    <t>Nitrification Rate
mg/kg/day</t>
  </si>
  <si>
    <t>Ammonification rate
mg/kg/day</t>
  </si>
  <si>
    <t>PNNM rate
mg/kg/day</t>
  </si>
  <si>
    <t>Extractable NH4-N soil
mg/kg</t>
  </si>
  <si>
    <t>Extractable NO3-N soil
mg/kg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</si>
</sst>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Georgia"/>
      <family val="1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Georgia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6" fillId="0" borderId="0" xfId="0" applyFont="1"/>
    <xf numFmtId="0" fontId="8" fillId="0" borderId="0" xfId="0" applyFont="1" applyFill="1" applyBorder="1"/>
    <xf numFmtId="0" fontId="8" fillId="0" borderId="3" xfId="0" applyFont="1" applyFill="1" applyBorder="1"/>
    <xf numFmtId="2" fontId="8" fillId="0" borderId="3" xfId="0" applyNumberFormat="1" applyFont="1" applyFill="1" applyBorder="1" applyAlignment="1">
      <alignment wrapText="1"/>
    </xf>
    <xf numFmtId="0" fontId="1" fillId="0" borderId="4" xfId="0" applyFont="1" applyFill="1" applyBorder="1"/>
    <xf numFmtId="2" fontId="1" fillId="0" borderId="4" xfId="0" applyNumberFormat="1" applyFont="1" applyFill="1" applyBorder="1"/>
    <xf numFmtId="2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/>
    <xf numFmtId="2" fontId="1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/>
    <xf numFmtId="2" fontId="1" fillId="0" borderId="6" xfId="0" applyNumberFormat="1" applyFont="1" applyFill="1" applyBorder="1"/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2" fontId="1" fillId="0" borderId="3" xfId="0" applyNumberFormat="1" applyFont="1" applyFill="1" applyBorder="1"/>
    <xf numFmtId="2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top"/>
    </xf>
    <xf numFmtId="0" fontId="1" fillId="0" borderId="0" xfId="0" applyFont="1" applyFill="1"/>
    <xf numFmtId="2" fontId="1" fillId="0" borderId="0" xfId="0" applyNumberFormat="1" applyFont="1" applyFill="1"/>
    <xf numFmtId="0" fontId="9" fillId="0" borderId="0" xfId="0" applyFont="1"/>
    <xf numFmtId="2" fontId="1" fillId="2" borderId="5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49" fontId="1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49" fontId="8" fillId="0" borderId="0" xfId="0" applyNumberFormat="1" applyFont="1" applyFill="1" applyBorder="1"/>
    <xf numFmtId="2" fontId="8" fillId="0" borderId="0" xfId="0" applyNumberFormat="1" applyFont="1" applyFill="1" applyBorder="1"/>
    <xf numFmtId="0" fontId="10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wrapText="1"/>
    </xf>
    <xf numFmtId="2" fontId="8" fillId="0" borderId="1" xfId="0" applyNumberFormat="1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right"/>
    </xf>
    <xf numFmtId="2" fontId="1" fillId="0" borderId="1" xfId="0" applyNumberFormat="1" applyFont="1" applyFill="1" applyBorder="1"/>
    <xf numFmtId="2" fontId="9" fillId="0" borderId="0" xfId="0" applyNumberFormat="1" applyFont="1" applyFill="1"/>
    <xf numFmtId="0" fontId="1" fillId="0" borderId="1" xfId="0" applyFont="1" applyFill="1" applyBorder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1" fillId="2" borderId="0" xfId="0" applyNumberFormat="1" applyFont="1" applyFill="1" applyBorder="1"/>
    <xf numFmtId="0" fontId="9" fillId="2" borderId="0" xfId="0" applyFont="1" applyFill="1"/>
    <xf numFmtId="164" fontId="7" fillId="0" borderId="0" xfId="0" applyNumberFormat="1" applyFont="1" applyFill="1" applyBorder="1"/>
    <xf numFmtId="2" fontId="7" fillId="0" borderId="0" xfId="0" applyNumberFormat="1" applyFont="1" applyFill="1" applyBorder="1"/>
    <xf numFmtId="2" fontId="7" fillId="0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F32" sqref="F32"/>
    </sheetView>
  </sheetViews>
  <sheetFormatPr defaultRowHeight="12.75" x14ac:dyDescent="0.2"/>
  <cols>
    <col min="1" max="1" width="11.140625" style="1" bestFit="1" customWidth="1"/>
    <col min="2" max="16384" width="9.140625" style="1"/>
  </cols>
  <sheetData>
    <row r="1" spans="1:2" x14ac:dyDescent="0.2">
      <c r="A1" s="2">
        <v>42444</v>
      </c>
    </row>
    <row r="2" spans="1:2" x14ac:dyDescent="0.2">
      <c r="B2" s="1" t="s">
        <v>15</v>
      </c>
    </row>
    <row r="4" spans="1:2" x14ac:dyDescent="0.2">
      <c r="A4" s="2">
        <v>42567</v>
      </c>
      <c r="B4" s="1" t="s">
        <v>35</v>
      </c>
    </row>
    <row r="5" spans="1:2" x14ac:dyDescent="0.2">
      <c r="B5" s="1" t="s">
        <v>36</v>
      </c>
    </row>
    <row r="7" spans="1:2" x14ac:dyDescent="0.2">
      <c r="A7" s="2">
        <v>42606</v>
      </c>
      <c r="B7" s="1" t="s">
        <v>37</v>
      </c>
    </row>
    <row r="8" spans="1:2" x14ac:dyDescent="0.2">
      <c r="B8" s="1" t="s">
        <v>38</v>
      </c>
    </row>
    <row r="9" spans="1:2" x14ac:dyDescent="0.2">
      <c r="B9" s="1" t="s">
        <v>39</v>
      </c>
    </row>
    <row r="10" spans="1:2" x14ac:dyDescent="0.2">
      <c r="B10" s="3" t="s">
        <v>40</v>
      </c>
    </row>
    <row r="11" spans="1:2" x14ac:dyDescent="0.2">
      <c r="B11" s="1" t="s">
        <v>41</v>
      </c>
    </row>
    <row r="12" spans="1:2" x14ac:dyDescent="0.2">
      <c r="B12" s="1" t="s">
        <v>42</v>
      </c>
    </row>
    <row r="23" spans="2:2" x14ac:dyDescent="0.2">
      <c r="B23" s="1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7"/>
  <sheetViews>
    <sheetView zoomScaleNormal="100" workbookViewId="0">
      <pane xSplit="3" ySplit="2" topLeftCell="P3" activePane="bottomRight" state="frozen"/>
      <selection pane="topRight" activeCell="C1" sqref="C1"/>
      <selection pane="bottomLeft" activeCell="A2" sqref="A2"/>
      <selection pane="bottomRight" activeCell="Z90" sqref="Z90"/>
    </sheetView>
  </sheetViews>
  <sheetFormatPr defaultRowHeight="15" x14ac:dyDescent="0.25"/>
  <cols>
    <col min="1" max="1" width="17.85546875" style="27" bestFit="1" customWidth="1"/>
    <col min="2" max="2" width="7.140625" style="28" bestFit="1" customWidth="1"/>
    <col min="3" max="3" width="15.85546875" style="27" customWidth="1"/>
    <col min="4" max="4" width="15.85546875" style="27" bestFit="1" customWidth="1"/>
    <col min="5" max="5" width="17.7109375" style="27" bestFit="1" customWidth="1"/>
    <col min="6" max="6" width="12.42578125" style="29" bestFit="1" customWidth="1"/>
    <col min="7" max="7" width="7.7109375" style="17" bestFit="1" customWidth="1"/>
    <col min="8" max="8" width="14.28515625" style="17" bestFit="1" customWidth="1"/>
    <col min="9" max="9" width="20" style="16" bestFit="1" customWidth="1"/>
    <col min="10" max="10" width="9.5703125" style="16" bestFit="1" customWidth="1"/>
    <col min="11" max="11" width="9.28515625" style="16" bestFit="1" customWidth="1"/>
    <col min="12" max="13" width="13" style="16" bestFit="1" customWidth="1"/>
    <col min="14" max="14" width="9.5703125" style="17" bestFit="1" customWidth="1"/>
    <col min="15" max="15" width="9.7109375" style="17" bestFit="1" customWidth="1"/>
    <col min="16" max="16" width="12.85546875" style="17" bestFit="1" customWidth="1"/>
    <col min="17" max="17" width="9.5703125" style="16" bestFit="1" customWidth="1"/>
    <col min="18" max="18" width="14.28515625" style="17" bestFit="1" customWidth="1"/>
    <col min="19" max="19" width="14" style="46" bestFit="1" customWidth="1"/>
    <col min="20" max="20" width="16.42578125" style="17" bestFit="1" customWidth="1"/>
    <col min="21" max="21" width="17.7109375" style="17" bestFit="1" customWidth="1"/>
    <col min="22" max="22" width="20" style="16" bestFit="1" customWidth="1"/>
    <col min="23" max="23" width="9.5703125" style="16" bestFit="1" customWidth="1"/>
    <col min="24" max="24" width="9.28515625" style="16" bestFit="1" customWidth="1"/>
    <col min="25" max="26" width="13" style="16" bestFit="1" customWidth="1"/>
    <col min="27" max="27" width="9.5703125" style="17" bestFit="1" customWidth="1"/>
    <col min="28" max="28" width="9.7109375" style="17" bestFit="1" customWidth="1"/>
    <col min="29" max="29" width="12.85546875" style="17" bestFit="1" customWidth="1"/>
    <col min="30" max="30" width="9.5703125" style="16" bestFit="1" customWidth="1"/>
    <col min="31" max="31" width="14.28515625" style="16" bestFit="1" customWidth="1"/>
    <col min="32" max="32" width="14" style="48" bestFit="1" customWidth="1"/>
    <col min="33" max="16384" width="9.140625" style="16"/>
  </cols>
  <sheetData>
    <row r="1" spans="1:32" x14ac:dyDescent="0.25">
      <c r="H1" s="30" t="s">
        <v>19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1"/>
      <c r="T1" s="32"/>
      <c r="U1" s="33" t="s">
        <v>20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45" x14ac:dyDescent="0.25">
      <c r="A2" s="34" t="s">
        <v>1</v>
      </c>
      <c r="B2" s="35" t="s">
        <v>32</v>
      </c>
      <c r="C2" s="4" t="s">
        <v>33</v>
      </c>
      <c r="D2" s="4" t="s">
        <v>33</v>
      </c>
      <c r="E2" s="4" t="s">
        <v>34</v>
      </c>
      <c r="F2" s="36" t="s">
        <v>3</v>
      </c>
      <c r="G2" s="37" t="s">
        <v>18</v>
      </c>
      <c r="H2" s="37" t="s">
        <v>4</v>
      </c>
      <c r="I2" s="4" t="s">
        <v>5</v>
      </c>
      <c r="J2" s="38" t="s">
        <v>6</v>
      </c>
      <c r="K2" s="38" t="s">
        <v>7</v>
      </c>
      <c r="L2" s="39" t="s">
        <v>8</v>
      </c>
      <c r="M2" s="39" t="s">
        <v>9</v>
      </c>
      <c r="N2" s="40" t="s">
        <v>10</v>
      </c>
      <c r="O2" s="40" t="s">
        <v>11</v>
      </c>
      <c r="P2" s="40" t="s">
        <v>31</v>
      </c>
      <c r="Q2" s="39" t="s">
        <v>12</v>
      </c>
      <c r="R2" s="40" t="s">
        <v>13</v>
      </c>
      <c r="S2" s="41" t="s">
        <v>14</v>
      </c>
      <c r="T2" s="40" t="s">
        <v>21</v>
      </c>
      <c r="U2" s="40" t="s">
        <v>22</v>
      </c>
      <c r="V2" s="4" t="s">
        <v>5</v>
      </c>
      <c r="W2" s="38" t="s">
        <v>6</v>
      </c>
      <c r="X2" s="38" t="s">
        <v>7</v>
      </c>
      <c r="Y2" s="39" t="s">
        <v>8</v>
      </c>
      <c r="Z2" s="39" t="s">
        <v>9</v>
      </c>
      <c r="AA2" s="40" t="s">
        <v>10</v>
      </c>
      <c r="AB2" s="40" t="s">
        <v>11</v>
      </c>
      <c r="AC2" s="40" t="s">
        <v>31</v>
      </c>
      <c r="AD2" s="39" t="s">
        <v>12</v>
      </c>
      <c r="AE2" s="40" t="s">
        <v>13</v>
      </c>
      <c r="AF2" s="41" t="s">
        <v>14</v>
      </c>
    </row>
    <row r="3" spans="1:32" ht="14.25" customHeight="1" x14ac:dyDescent="0.25">
      <c r="A3" s="42" t="s">
        <v>65</v>
      </c>
      <c r="B3" s="43"/>
      <c r="C3" s="25" t="s">
        <v>45</v>
      </c>
      <c r="D3" s="25" t="s">
        <v>45</v>
      </c>
      <c r="E3" s="22"/>
      <c r="F3" s="16"/>
      <c r="H3" s="17">
        <v>170.4556412729026</v>
      </c>
      <c r="I3" s="49" t="s">
        <v>66</v>
      </c>
      <c r="J3" s="50">
        <v>2.7E-2</v>
      </c>
      <c r="K3" s="51">
        <v>13.471</v>
      </c>
      <c r="L3" s="44">
        <f>J3-J$24</f>
        <v>-4.0000000000000001E-3</v>
      </c>
      <c r="M3" s="44">
        <f>K3-K$24</f>
        <v>13.387</v>
      </c>
      <c r="N3" s="45">
        <v>27.05</v>
      </c>
      <c r="O3" s="17">
        <f t="shared" ref="O3:O66" si="0">N3/((H3/100)+1)</f>
        <v>10.001640147969871</v>
      </c>
      <c r="P3" s="17">
        <f>N3-O3</f>
        <v>17.048359852030131</v>
      </c>
      <c r="Q3" s="16">
        <v>100</v>
      </c>
      <c r="R3" s="46">
        <f>L3*($Q3+$P3)/$O3</f>
        <v>-4.6811666134894313E-2</v>
      </c>
      <c r="S3" s="46">
        <f>M3*($Q3+$P3)/$O3</f>
        <v>156.66694363695754</v>
      </c>
      <c r="T3" s="17">
        <v>131.03307412709177</v>
      </c>
      <c r="U3" s="47">
        <v>133.14975845410629</v>
      </c>
      <c r="V3" s="49" t="s">
        <v>89</v>
      </c>
      <c r="W3" s="50">
        <v>3.3000000000000002E-2</v>
      </c>
      <c r="X3" s="51">
        <v>13.609</v>
      </c>
      <c r="Y3" s="44">
        <f>W3-W$24</f>
        <v>1.4000000000000002E-2</v>
      </c>
      <c r="Z3" s="44">
        <f>X3-X$24</f>
        <v>13.497999999999999</v>
      </c>
      <c r="AA3" s="17">
        <v>23.11</v>
      </c>
      <c r="AB3" s="17">
        <f>AA3/((U3/100)+1)</f>
        <v>9.9120840412747082</v>
      </c>
      <c r="AC3" s="17">
        <f>AA3-AB3</f>
        <v>13.197915958725291</v>
      </c>
      <c r="AD3" s="16">
        <v>100</v>
      </c>
      <c r="AE3" s="17"/>
      <c r="AF3" s="46">
        <f>Z3*(AD3+AC3)/AB3</f>
        <v>154.14976943782833</v>
      </c>
    </row>
    <row r="4" spans="1:32" x14ac:dyDescent="0.25">
      <c r="A4" s="42" t="s">
        <v>65</v>
      </c>
      <c r="C4" s="25" t="s">
        <v>46</v>
      </c>
      <c r="D4" s="25" t="s">
        <v>46</v>
      </c>
      <c r="H4" s="17">
        <v>163.68309002433085</v>
      </c>
      <c r="I4" s="49" t="s">
        <v>67</v>
      </c>
      <c r="J4" s="50">
        <v>2.4E-2</v>
      </c>
      <c r="K4" s="51">
        <v>11.794</v>
      </c>
      <c r="L4" s="44">
        <f t="shared" ref="L4:L23" si="1">J4-J$24</f>
        <v>-6.9999999999999993E-3</v>
      </c>
      <c r="M4" s="44">
        <f t="shared" ref="M4:M23" si="2">K4-K$24</f>
        <v>11.71</v>
      </c>
      <c r="N4" s="17">
        <v>26.38</v>
      </c>
      <c r="O4" s="17">
        <f t="shared" si="0"/>
        <v>10.004433730492856</v>
      </c>
      <c r="P4" s="17">
        <f t="shared" ref="P4:P23" si="3">N4-O4</f>
        <v>16.375566269507143</v>
      </c>
      <c r="Q4" s="16">
        <v>100</v>
      </c>
      <c r="R4" s="46">
        <f t="shared" ref="R4:R25" si="4">L4*($Q4+$P4)/$O4</f>
        <v>-8.1426793942731057E-2</v>
      </c>
      <c r="S4" s="46">
        <f t="shared" ref="S4:S23" si="5">M4*(Q4+P4)/O4</f>
        <v>136.21539386705442</v>
      </c>
      <c r="T4" s="17">
        <v>123.07837005814281</v>
      </c>
      <c r="U4" s="17">
        <v>134.10736686053141</v>
      </c>
      <c r="V4" s="49" t="s">
        <v>90</v>
      </c>
      <c r="W4" s="50">
        <v>2.1000000000000001E-2</v>
      </c>
      <c r="X4" s="51">
        <v>12.173999999999999</v>
      </c>
      <c r="Y4" s="44">
        <f t="shared" ref="Y4:Y23" si="6">W4-W$24</f>
        <v>2.0000000000000018E-3</v>
      </c>
      <c r="Z4" s="44">
        <f t="shared" ref="Z4:Z23" si="7">X4-X$24</f>
        <v>12.062999999999999</v>
      </c>
      <c r="AA4" s="17">
        <v>22.29</v>
      </c>
      <c r="AB4" s="17">
        <f t="shared" ref="AB4:AB47" si="8">AA4/((U4/100)+1)</f>
        <v>9.5212723541840454</v>
      </c>
      <c r="AD4" s="16">
        <v>100</v>
      </c>
      <c r="AE4" s="17"/>
      <c r="AF4" s="46"/>
    </row>
    <row r="5" spans="1:32" x14ac:dyDescent="0.25">
      <c r="A5" s="42" t="s">
        <v>65</v>
      </c>
      <c r="C5" s="25" t="s">
        <v>47</v>
      </c>
      <c r="D5" s="25" t="s">
        <v>47</v>
      </c>
      <c r="H5" s="17">
        <v>173.30625204276973</v>
      </c>
      <c r="I5" s="49" t="s">
        <v>68</v>
      </c>
      <c r="J5" s="50">
        <v>2.3E-2</v>
      </c>
      <c r="K5" s="51">
        <v>11.419</v>
      </c>
      <c r="L5" s="44">
        <f t="shared" si="1"/>
        <v>-8.0000000000000002E-3</v>
      </c>
      <c r="M5" s="44">
        <f t="shared" si="2"/>
        <v>11.335000000000001</v>
      </c>
      <c r="N5" s="17">
        <v>27.35</v>
      </c>
      <c r="O5" s="17">
        <f t="shared" si="0"/>
        <v>10.007089042266035</v>
      </c>
      <c r="P5" s="17">
        <f t="shared" si="3"/>
        <v>17.342910957733967</v>
      </c>
      <c r="Q5" s="16">
        <v>100</v>
      </c>
      <c r="R5" s="46">
        <f t="shared" si="4"/>
        <v>-9.380782800042918E-2</v>
      </c>
      <c r="S5" s="46">
        <f t="shared" si="5"/>
        <v>132.91396629810811</v>
      </c>
      <c r="T5" s="17">
        <v>132.4032755465729</v>
      </c>
      <c r="U5" s="17">
        <v>127.4024024024024</v>
      </c>
      <c r="V5" s="49" t="s">
        <v>91</v>
      </c>
      <c r="W5" s="50">
        <v>3.2000000000000001E-2</v>
      </c>
      <c r="X5" s="51">
        <v>12.986000000000001</v>
      </c>
      <c r="Y5" s="44">
        <f t="shared" si="6"/>
        <v>1.3000000000000001E-2</v>
      </c>
      <c r="Z5" s="44">
        <f t="shared" si="7"/>
        <v>12.875</v>
      </c>
      <c r="AA5" s="17">
        <v>23.23</v>
      </c>
      <c r="AB5" s="17">
        <f t="shared" si="8"/>
        <v>10.215371409706174</v>
      </c>
      <c r="AD5" s="16">
        <v>100</v>
      </c>
    </row>
    <row r="6" spans="1:32" x14ac:dyDescent="0.25">
      <c r="A6" s="42" t="s">
        <v>65</v>
      </c>
      <c r="C6" s="25" t="s">
        <v>48</v>
      </c>
      <c r="D6" s="25" t="s">
        <v>48</v>
      </c>
      <c r="H6" s="17">
        <v>161.8400671227572</v>
      </c>
      <c r="I6" s="49" t="s">
        <v>69</v>
      </c>
      <c r="J6" s="50">
        <v>2.3E-2</v>
      </c>
      <c r="K6" s="51">
        <v>13.831</v>
      </c>
      <c r="L6" s="44">
        <f t="shared" si="1"/>
        <v>-8.0000000000000002E-3</v>
      </c>
      <c r="M6" s="44">
        <f t="shared" si="2"/>
        <v>13.747</v>
      </c>
      <c r="N6" s="17">
        <v>26.17</v>
      </c>
      <c r="O6" s="17">
        <f t="shared" si="0"/>
        <v>9.9946506612110095</v>
      </c>
      <c r="P6" s="17">
        <f t="shared" si="3"/>
        <v>16.17534933878899</v>
      </c>
      <c r="Q6" s="16">
        <v>100</v>
      </c>
      <c r="R6" s="46">
        <f t="shared" si="4"/>
        <v>-9.2990022984725321E-2</v>
      </c>
      <c r="S6" s="46">
        <f t="shared" si="5"/>
        <v>159.79173074637737</v>
      </c>
      <c r="T6" s="17">
        <v>124.86336947172987</v>
      </c>
      <c r="U6" s="17">
        <v>129.83943973646493</v>
      </c>
      <c r="V6" s="49" t="s">
        <v>92</v>
      </c>
      <c r="W6" s="50">
        <v>2.9000000000000001E-2</v>
      </c>
      <c r="X6" s="51">
        <v>14.288</v>
      </c>
      <c r="Y6" s="44">
        <f t="shared" si="6"/>
        <v>1.0000000000000002E-2</v>
      </c>
      <c r="Z6" s="44">
        <f t="shared" si="7"/>
        <v>14.177</v>
      </c>
      <c r="AA6" s="17">
        <v>22.48</v>
      </c>
      <c r="AB6" s="17">
        <f t="shared" si="8"/>
        <v>9.7807408623061747</v>
      </c>
      <c r="AD6" s="16">
        <v>100</v>
      </c>
    </row>
    <row r="7" spans="1:32" x14ac:dyDescent="0.25">
      <c r="A7" s="42" t="s">
        <v>65</v>
      </c>
      <c r="C7" s="25" t="s">
        <v>49</v>
      </c>
      <c r="D7" s="25" t="s">
        <v>49</v>
      </c>
      <c r="H7" s="17">
        <v>164.5068553737284</v>
      </c>
      <c r="I7" s="49" t="s">
        <v>70</v>
      </c>
      <c r="J7" s="50">
        <v>2.1999999999999999E-2</v>
      </c>
      <c r="K7" s="51">
        <v>12.819000000000001</v>
      </c>
      <c r="L7" s="44">
        <f t="shared" si="1"/>
        <v>-9.0000000000000011E-3</v>
      </c>
      <c r="M7" s="44">
        <f t="shared" si="2"/>
        <v>12.735000000000001</v>
      </c>
      <c r="N7" s="17">
        <v>26.44</v>
      </c>
      <c r="O7" s="17">
        <f t="shared" si="0"/>
        <v>9.995960203996324</v>
      </c>
      <c r="P7" s="17">
        <f t="shared" si="3"/>
        <v>16.444039796003679</v>
      </c>
      <c r="Q7" s="16">
        <v>100</v>
      </c>
      <c r="R7" s="46">
        <f t="shared" si="4"/>
        <v>-0.10484198984156126</v>
      </c>
      <c r="S7" s="46">
        <f t="shared" si="5"/>
        <v>148.35141562580918</v>
      </c>
      <c r="T7" s="17">
        <v>121.10537840043352</v>
      </c>
      <c r="U7" s="17">
        <v>125.02906638762931</v>
      </c>
      <c r="V7" s="49" t="s">
        <v>93</v>
      </c>
      <c r="W7" s="50">
        <v>2.9000000000000001E-2</v>
      </c>
      <c r="X7" s="51">
        <v>12.419</v>
      </c>
      <c r="Y7" s="44">
        <f t="shared" si="6"/>
        <v>1.0000000000000002E-2</v>
      </c>
      <c r="Z7" s="44">
        <f t="shared" si="7"/>
        <v>12.308</v>
      </c>
      <c r="AA7" s="17">
        <v>22.11</v>
      </c>
      <c r="AB7" s="17">
        <f t="shared" si="8"/>
        <v>9.8253973830713406</v>
      </c>
      <c r="AD7" s="16">
        <v>100</v>
      </c>
    </row>
    <row r="8" spans="1:32" x14ac:dyDescent="0.25">
      <c r="A8" s="42" t="s">
        <v>65</v>
      </c>
      <c r="C8" s="25" t="s">
        <v>50</v>
      </c>
      <c r="D8" s="25" t="s">
        <v>50</v>
      </c>
      <c r="H8" s="17">
        <v>159.93924108678215</v>
      </c>
      <c r="I8" s="49" t="s">
        <v>71</v>
      </c>
      <c r="J8" s="50">
        <v>2.1999999999999999E-2</v>
      </c>
      <c r="K8" s="51">
        <v>14.76</v>
      </c>
      <c r="L8" s="44">
        <f t="shared" si="1"/>
        <v>-9.0000000000000011E-3</v>
      </c>
      <c r="M8" s="44">
        <f t="shared" si="2"/>
        <v>14.676</v>
      </c>
      <c r="N8" s="17">
        <v>25.99</v>
      </c>
      <c r="O8" s="17">
        <f t="shared" si="0"/>
        <v>9.9984903746499327</v>
      </c>
      <c r="P8" s="17">
        <f t="shared" si="3"/>
        <v>15.991509625350066</v>
      </c>
      <c r="Q8" s="16">
        <v>100</v>
      </c>
      <c r="R8" s="46">
        <f t="shared" si="4"/>
        <v>-0.10440812037734251</v>
      </c>
      <c r="S8" s="46">
        <f t="shared" si="5"/>
        <v>170.25484162865317</v>
      </c>
      <c r="T8" s="17">
        <v>120.45634671996781</v>
      </c>
      <c r="U8" s="17">
        <v>123.38623788866663</v>
      </c>
      <c r="V8" s="49" t="s">
        <v>94</v>
      </c>
      <c r="W8" s="50">
        <v>2.9000000000000001E-2</v>
      </c>
      <c r="X8" s="51">
        <v>14.208</v>
      </c>
      <c r="Y8" s="44">
        <f t="shared" si="6"/>
        <v>1.0000000000000002E-2</v>
      </c>
      <c r="Z8" s="44">
        <f t="shared" si="7"/>
        <v>14.097</v>
      </c>
      <c r="AA8" s="17">
        <v>22.07</v>
      </c>
      <c r="AB8" s="17">
        <f t="shared" si="8"/>
        <v>9.8797491772968833</v>
      </c>
      <c r="AD8" s="16">
        <v>100</v>
      </c>
    </row>
    <row r="9" spans="1:32" x14ac:dyDescent="0.25">
      <c r="A9" s="42" t="s">
        <v>65</v>
      </c>
      <c r="C9" s="25" t="s">
        <v>51</v>
      </c>
      <c r="D9" s="25" t="s">
        <v>51</v>
      </c>
      <c r="H9" s="17">
        <v>164.39164457907356</v>
      </c>
      <c r="I9" s="49" t="s">
        <v>72</v>
      </c>
      <c r="J9" s="50">
        <v>2.4E-2</v>
      </c>
      <c r="K9" s="51">
        <v>13.311999999999999</v>
      </c>
      <c r="L9" s="44">
        <f t="shared" si="1"/>
        <v>-6.9999999999999993E-3</v>
      </c>
      <c r="M9" s="44">
        <f t="shared" si="2"/>
        <v>13.228</v>
      </c>
      <c r="N9" s="17">
        <v>26.44</v>
      </c>
      <c r="O9" s="17">
        <f t="shared" si="0"/>
        <v>10.000316024394028</v>
      </c>
      <c r="P9" s="17">
        <f t="shared" si="3"/>
        <v>16.439683975605973</v>
      </c>
      <c r="Q9" s="16">
        <v>100</v>
      </c>
      <c r="R9" s="46">
        <f t="shared" si="4"/>
        <v>-8.1505203019684738E-2</v>
      </c>
      <c r="S9" s="46">
        <f t="shared" si="5"/>
        <v>154.02154650634139</v>
      </c>
      <c r="T9" s="17">
        <v>125.31898774472776</v>
      </c>
      <c r="U9" s="17">
        <v>125.22943954379394</v>
      </c>
      <c r="V9" s="49" t="s">
        <v>95</v>
      </c>
      <c r="W9" s="50">
        <v>2.7E-2</v>
      </c>
      <c r="X9" s="51">
        <v>12.941000000000001</v>
      </c>
      <c r="Y9" s="44">
        <f t="shared" si="6"/>
        <v>8.0000000000000002E-3</v>
      </c>
      <c r="Z9" s="44">
        <f t="shared" si="7"/>
        <v>12.83</v>
      </c>
      <c r="AA9" s="17">
        <v>22.53</v>
      </c>
      <c r="AB9" s="17">
        <f t="shared" si="8"/>
        <v>10.003132825635451</v>
      </c>
      <c r="AD9" s="16">
        <v>100</v>
      </c>
    </row>
    <row r="10" spans="1:32" x14ac:dyDescent="0.25">
      <c r="A10" s="42" t="s">
        <v>65</v>
      </c>
      <c r="C10" s="25" t="s">
        <v>52</v>
      </c>
      <c r="D10" s="25" t="s">
        <v>52</v>
      </c>
      <c r="H10" s="17">
        <v>163.29553344133296</v>
      </c>
      <c r="I10" s="49" t="s">
        <v>73</v>
      </c>
      <c r="J10" s="50">
        <v>2.4E-2</v>
      </c>
      <c r="K10" s="51">
        <v>12.212999999999999</v>
      </c>
      <c r="L10" s="44">
        <f t="shared" si="1"/>
        <v>-6.9999999999999993E-3</v>
      </c>
      <c r="M10" s="44">
        <f t="shared" si="2"/>
        <v>12.129</v>
      </c>
      <c r="N10" s="17">
        <v>26.34</v>
      </c>
      <c r="O10" s="17">
        <f t="shared" si="0"/>
        <v>10.003967654038851</v>
      </c>
      <c r="P10" s="17">
        <f t="shared" si="3"/>
        <v>16.336032345961151</v>
      </c>
      <c r="Q10" s="16">
        <v>100</v>
      </c>
      <c r="R10" s="46">
        <f t="shared" si="4"/>
        <v>-8.1402924777845873E-2</v>
      </c>
      <c r="S10" s="46">
        <f t="shared" si="5"/>
        <v>141.04801066149898</v>
      </c>
      <c r="T10" s="17">
        <v>140.10879760685918</v>
      </c>
      <c r="U10" s="17">
        <v>140.25288167490004</v>
      </c>
      <c r="V10" s="49" t="s">
        <v>96</v>
      </c>
      <c r="W10" s="50">
        <v>2.8000000000000001E-2</v>
      </c>
      <c r="X10" s="51">
        <v>15.333</v>
      </c>
      <c r="Y10" s="44">
        <f t="shared" si="6"/>
        <v>9.0000000000000011E-3</v>
      </c>
      <c r="Z10" s="44">
        <f t="shared" si="7"/>
        <v>15.222</v>
      </c>
      <c r="AA10" s="17">
        <v>24</v>
      </c>
      <c r="AB10" s="17">
        <f t="shared" si="8"/>
        <v>9.9894743541414748</v>
      </c>
      <c r="AD10" s="16">
        <v>100</v>
      </c>
    </row>
    <row r="11" spans="1:32" x14ac:dyDescent="0.25">
      <c r="A11" s="42" t="s">
        <v>65</v>
      </c>
      <c r="C11" s="25" t="s">
        <v>53</v>
      </c>
      <c r="D11" s="25" t="s">
        <v>53</v>
      </c>
      <c r="H11" s="17">
        <v>166.98932926829258</v>
      </c>
      <c r="I11" s="49" t="s">
        <v>74</v>
      </c>
      <c r="J11" s="50">
        <v>2.4E-2</v>
      </c>
      <c r="K11" s="51">
        <v>15.74</v>
      </c>
      <c r="L11" s="44">
        <f t="shared" si="1"/>
        <v>-6.9999999999999993E-3</v>
      </c>
      <c r="M11" s="44">
        <f t="shared" si="2"/>
        <v>15.656000000000001</v>
      </c>
      <c r="N11" s="17">
        <v>26.7</v>
      </c>
      <c r="O11" s="17">
        <f t="shared" si="0"/>
        <v>10.000399668845816</v>
      </c>
      <c r="P11" s="17">
        <f t="shared" si="3"/>
        <v>16.699600331154183</v>
      </c>
      <c r="Q11" s="16">
        <v>100</v>
      </c>
      <c r="R11" s="46">
        <f t="shared" si="4"/>
        <v>-8.1686455478669928E-2</v>
      </c>
      <c r="S11" s="46">
        <f t="shared" si="5"/>
        <v>182.69759242486523</v>
      </c>
      <c r="T11" s="17">
        <v>131.88714653580791</v>
      </c>
      <c r="U11" s="17">
        <v>115.72562358276645</v>
      </c>
      <c r="V11" s="49" t="s">
        <v>97</v>
      </c>
      <c r="W11" s="50">
        <v>2.8000000000000001E-2</v>
      </c>
      <c r="X11" s="51">
        <v>15.907999999999999</v>
      </c>
      <c r="Y11" s="44">
        <f t="shared" si="6"/>
        <v>9.0000000000000011E-3</v>
      </c>
      <c r="Z11" s="44">
        <f t="shared" si="7"/>
        <v>15.796999999999999</v>
      </c>
      <c r="AA11" s="17">
        <v>23.18</v>
      </c>
      <c r="AB11" s="17">
        <f t="shared" si="8"/>
        <v>10.7451306038787</v>
      </c>
      <c r="AD11" s="16">
        <v>100</v>
      </c>
    </row>
    <row r="12" spans="1:32" x14ac:dyDescent="0.25">
      <c r="A12" s="42" t="s">
        <v>65</v>
      </c>
      <c r="C12" s="25" t="s">
        <v>54</v>
      </c>
      <c r="D12" s="25" t="s">
        <v>54</v>
      </c>
      <c r="H12" s="17">
        <v>148.16454048424887</v>
      </c>
      <c r="I12" s="49" t="s">
        <v>75</v>
      </c>
      <c r="J12" s="50">
        <v>2.3E-2</v>
      </c>
      <c r="K12" s="51">
        <v>13.961</v>
      </c>
      <c r="L12" s="44">
        <f t="shared" si="1"/>
        <v>-8.0000000000000002E-3</v>
      </c>
      <c r="M12" s="44">
        <f t="shared" si="2"/>
        <v>13.877000000000001</v>
      </c>
      <c r="N12" s="17">
        <v>24.82</v>
      </c>
      <c r="O12" s="17">
        <f t="shared" si="0"/>
        <v>10.001428871170795</v>
      </c>
      <c r="P12" s="17">
        <f t="shared" si="3"/>
        <v>14.818571128829205</v>
      </c>
      <c r="Q12" s="16">
        <v>100</v>
      </c>
      <c r="R12" s="46">
        <f t="shared" si="4"/>
        <v>-9.1841733902478462E-2</v>
      </c>
      <c r="S12" s="46">
        <f t="shared" si="5"/>
        <v>159.31096767058671</v>
      </c>
      <c r="T12" s="17">
        <v>121.23195469526067</v>
      </c>
      <c r="U12" s="17">
        <v>117.57874382629765</v>
      </c>
      <c r="V12" s="49" t="s">
        <v>98</v>
      </c>
      <c r="W12" s="50">
        <v>2.8000000000000001E-2</v>
      </c>
      <c r="X12" s="51">
        <v>17.670999999999999</v>
      </c>
      <c r="Y12" s="44">
        <f t="shared" si="6"/>
        <v>9.0000000000000011E-3</v>
      </c>
      <c r="Z12" s="44">
        <f t="shared" si="7"/>
        <v>17.559999999999999</v>
      </c>
      <c r="AA12" s="17">
        <v>22.1</v>
      </c>
      <c r="AB12" s="17">
        <f t="shared" si="8"/>
        <v>10.157242206363398</v>
      </c>
      <c r="AD12" s="16">
        <v>100</v>
      </c>
    </row>
    <row r="13" spans="1:32" x14ac:dyDescent="0.25">
      <c r="A13" s="42" t="s">
        <v>65</v>
      </c>
      <c r="C13" s="25" t="s">
        <v>55</v>
      </c>
      <c r="D13" s="25" t="s">
        <v>55</v>
      </c>
      <c r="H13" s="17">
        <v>160.48900462962965</v>
      </c>
      <c r="I13" s="49" t="s">
        <v>76</v>
      </c>
      <c r="J13" s="50">
        <v>2.4E-2</v>
      </c>
      <c r="K13" s="51">
        <v>13.712</v>
      </c>
      <c r="L13" s="44">
        <f t="shared" si="1"/>
        <v>-6.9999999999999993E-3</v>
      </c>
      <c r="M13" s="44">
        <f t="shared" si="2"/>
        <v>13.628</v>
      </c>
      <c r="N13" s="17">
        <v>26.04</v>
      </c>
      <c r="O13" s="17">
        <f t="shared" si="0"/>
        <v>9.9965831713412925</v>
      </c>
      <c r="P13" s="17">
        <f t="shared" si="3"/>
        <v>16.043416828658707</v>
      </c>
      <c r="Q13" s="16">
        <v>100</v>
      </c>
      <c r="R13" s="46">
        <f t="shared" si="4"/>
        <v>-8.1258156299780962E-2</v>
      </c>
      <c r="S13" s="46">
        <f t="shared" si="5"/>
        <v>158.19802200763073</v>
      </c>
      <c r="T13" s="17">
        <v>123.7749525294019</v>
      </c>
      <c r="U13" s="17">
        <v>123.7279449447251</v>
      </c>
      <c r="V13" s="49" t="s">
        <v>99</v>
      </c>
      <c r="W13" s="50">
        <v>2.9000000000000001E-2</v>
      </c>
      <c r="X13" s="51">
        <v>12.198</v>
      </c>
      <c r="Y13" s="44">
        <f t="shared" si="6"/>
        <v>1.0000000000000002E-2</v>
      </c>
      <c r="Z13" s="44">
        <f t="shared" si="7"/>
        <v>12.087</v>
      </c>
      <c r="AA13" s="17">
        <v>22.4</v>
      </c>
      <c r="AB13" s="17">
        <f t="shared" si="8"/>
        <v>10.012160083772374</v>
      </c>
      <c r="AD13" s="16">
        <v>100</v>
      </c>
    </row>
    <row r="14" spans="1:32" x14ac:dyDescent="0.25">
      <c r="A14" s="42" t="s">
        <v>65</v>
      </c>
      <c r="C14" s="25" t="s">
        <v>56</v>
      </c>
      <c r="D14" s="25" t="s">
        <v>56</v>
      </c>
      <c r="H14" s="17">
        <v>149.49735449735454</v>
      </c>
      <c r="I14" s="49" t="s">
        <v>77</v>
      </c>
      <c r="J14" s="50">
        <v>2.3E-2</v>
      </c>
      <c r="K14" s="51">
        <v>14.608000000000001</v>
      </c>
      <c r="L14" s="44">
        <f t="shared" si="1"/>
        <v>-8.0000000000000002E-3</v>
      </c>
      <c r="M14" s="44">
        <f t="shared" si="2"/>
        <v>14.524000000000001</v>
      </c>
      <c r="N14" s="17">
        <v>24.95</v>
      </c>
      <c r="O14" s="17">
        <f t="shared" si="0"/>
        <v>10.000106033294452</v>
      </c>
      <c r="P14" s="17">
        <f t="shared" si="3"/>
        <v>14.949893966705547</v>
      </c>
      <c r="Q14" s="16">
        <v>100</v>
      </c>
      <c r="R14" s="46">
        <f t="shared" si="4"/>
        <v>-9.1958940102427097E-2</v>
      </c>
      <c r="S14" s="46">
        <f t="shared" si="5"/>
        <v>166.9514557559564</v>
      </c>
      <c r="T14" s="17">
        <v>115.74835592504679</v>
      </c>
      <c r="U14" s="17">
        <v>118.27749305883255</v>
      </c>
      <c r="V14" s="49" t="s">
        <v>100</v>
      </c>
      <c r="W14" s="50">
        <v>3.1E-2</v>
      </c>
      <c r="X14" s="51">
        <v>17.579999999999998</v>
      </c>
      <c r="Y14" s="44">
        <f t="shared" si="6"/>
        <v>1.2E-2</v>
      </c>
      <c r="Z14" s="44">
        <f t="shared" si="7"/>
        <v>17.468999999999998</v>
      </c>
      <c r="AA14" s="17">
        <v>21.55</v>
      </c>
      <c r="AB14" s="17">
        <f t="shared" si="8"/>
        <v>9.8727540334136084</v>
      </c>
      <c r="AD14" s="16">
        <v>100</v>
      </c>
    </row>
    <row r="15" spans="1:32" x14ac:dyDescent="0.25">
      <c r="A15" s="42" t="s">
        <v>65</v>
      </c>
      <c r="C15" s="25" t="s">
        <v>57</v>
      </c>
      <c r="D15" s="25" t="s">
        <v>57</v>
      </c>
      <c r="H15" s="17">
        <v>148.515625</v>
      </c>
      <c r="I15" s="49" t="s">
        <v>78</v>
      </c>
      <c r="J15" s="50">
        <v>1.6E-2</v>
      </c>
      <c r="K15" s="51">
        <v>14.962</v>
      </c>
      <c r="L15" s="44">
        <f t="shared" si="1"/>
        <v>-1.4999999999999999E-2</v>
      </c>
      <c r="M15" s="44">
        <f t="shared" si="2"/>
        <v>14.878</v>
      </c>
      <c r="N15" s="17">
        <v>24.87</v>
      </c>
      <c r="O15" s="17">
        <f t="shared" si="0"/>
        <v>10.007419050613015</v>
      </c>
      <c r="P15" s="17">
        <f t="shared" si="3"/>
        <v>14.862580949386986</v>
      </c>
      <c r="Q15" s="16">
        <v>100</v>
      </c>
      <c r="R15" s="46">
        <f t="shared" si="4"/>
        <v>-0.17216614049306392</v>
      </c>
      <c r="S15" s="46">
        <f t="shared" si="5"/>
        <v>170.76585588372035</v>
      </c>
      <c r="T15" s="17">
        <v>105.73303930854847</v>
      </c>
      <c r="U15" s="17">
        <v>114.64119772844606</v>
      </c>
      <c r="V15" s="49" t="s">
        <v>101</v>
      </c>
      <c r="W15" s="50">
        <v>2.8000000000000001E-2</v>
      </c>
      <c r="X15" s="51">
        <v>17.364999999999998</v>
      </c>
      <c r="Y15" s="44">
        <f t="shared" si="6"/>
        <v>9.0000000000000011E-3</v>
      </c>
      <c r="Z15" s="44">
        <f t="shared" si="7"/>
        <v>17.253999999999998</v>
      </c>
      <c r="AA15" s="17">
        <v>20.55</v>
      </c>
      <c r="AB15" s="17">
        <f t="shared" si="8"/>
        <v>9.5741172791995393</v>
      </c>
      <c r="AD15" s="16">
        <v>100</v>
      </c>
    </row>
    <row r="16" spans="1:32" x14ac:dyDescent="0.25">
      <c r="A16" s="42" t="s">
        <v>65</v>
      </c>
      <c r="C16" s="25" t="s">
        <v>58</v>
      </c>
      <c r="D16" s="25" t="s">
        <v>58</v>
      </c>
      <c r="H16" s="17">
        <v>159.94074074074075</v>
      </c>
      <c r="I16" s="49" t="s">
        <v>79</v>
      </c>
      <c r="J16" s="50">
        <v>0.03</v>
      </c>
      <c r="K16" s="51">
        <v>14.47</v>
      </c>
      <c r="L16" s="44">
        <f t="shared" si="1"/>
        <v>-1.0000000000000009E-3</v>
      </c>
      <c r="M16" s="44">
        <f t="shared" si="2"/>
        <v>14.386000000000001</v>
      </c>
      <c r="N16" s="17">
        <v>26.01</v>
      </c>
      <c r="O16" s="17">
        <f t="shared" si="0"/>
        <v>10.00612675253619</v>
      </c>
      <c r="P16" s="17">
        <f t="shared" si="3"/>
        <v>16.003873247463812</v>
      </c>
      <c r="Q16" s="16">
        <v>100</v>
      </c>
      <c r="R16" s="46">
        <f t="shared" si="4"/>
        <v>-1.1593284406282496E-2</v>
      </c>
      <c r="S16" s="46">
        <f t="shared" si="5"/>
        <v>166.78098946877984</v>
      </c>
      <c r="T16" s="17">
        <v>121.67658770401577</v>
      </c>
      <c r="U16" s="17">
        <v>117.6</v>
      </c>
      <c r="V16" s="49" t="s">
        <v>102</v>
      </c>
      <c r="W16" s="50">
        <v>2.7E-2</v>
      </c>
      <c r="X16" s="51">
        <v>15.596</v>
      </c>
      <c r="Y16" s="44">
        <f t="shared" si="6"/>
        <v>8.0000000000000002E-3</v>
      </c>
      <c r="Z16" s="44">
        <f t="shared" si="7"/>
        <v>15.484999999999999</v>
      </c>
      <c r="AA16" s="17">
        <v>22.17</v>
      </c>
      <c r="AB16" s="17">
        <f t="shared" si="8"/>
        <v>10.188419117647058</v>
      </c>
      <c r="AD16" s="16">
        <v>100</v>
      </c>
    </row>
    <row r="17" spans="1:30" x14ac:dyDescent="0.25">
      <c r="A17" s="42" t="s">
        <v>65</v>
      </c>
      <c r="C17" s="25" t="s">
        <v>59</v>
      </c>
      <c r="D17" s="25" t="s">
        <v>59</v>
      </c>
      <c r="H17" s="17">
        <v>160.30981067125643</v>
      </c>
      <c r="I17" s="49" t="s">
        <v>80</v>
      </c>
      <c r="J17" s="50">
        <v>2.4E-2</v>
      </c>
      <c r="K17" s="51">
        <v>14.04</v>
      </c>
      <c r="L17" s="44">
        <f t="shared" si="1"/>
        <v>-6.9999999999999993E-3</v>
      </c>
      <c r="M17" s="44">
        <f t="shared" si="2"/>
        <v>13.956</v>
      </c>
      <c r="N17" s="17">
        <v>26.04</v>
      </c>
      <c r="O17" s="17">
        <f t="shared" si="0"/>
        <v>10.003464691880456</v>
      </c>
      <c r="P17" s="17">
        <f t="shared" si="3"/>
        <v>16.036535308119543</v>
      </c>
      <c r="Q17" s="16">
        <v>100</v>
      </c>
      <c r="R17" s="46">
        <f t="shared" si="4"/>
        <v>-8.1197442303777304E-2</v>
      </c>
      <c r="S17" s="46">
        <f t="shared" si="5"/>
        <v>161.88450068450231</v>
      </c>
      <c r="T17" s="17">
        <v>127.17502500103078</v>
      </c>
      <c r="U17" s="17">
        <v>122.8293045316875</v>
      </c>
      <c r="V17" s="49" t="s">
        <v>103</v>
      </c>
      <c r="W17" s="50">
        <v>3.4000000000000002E-2</v>
      </c>
      <c r="X17" s="51">
        <v>15.974</v>
      </c>
      <c r="Y17" s="44">
        <f t="shared" si="6"/>
        <v>1.5000000000000003E-2</v>
      </c>
      <c r="Z17" s="44">
        <f t="shared" si="7"/>
        <v>15.863</v>
      </c>
      <c r="AA17" s="17">
        <v>22.73</v>
      </c>
      <c r="AB17" s="17">
        <f t="shared" si="8"/>
        <v>10.200633192196529</v>
      </c>
      <c r="AD17" s="16">
        <v>100</v>
      </c>
    </row>
    <row r="18" spans="1:30" x14ac:dyDescent="0.25">
      <c r="A18" s="42" t="s">
        <v>65</v>
      </c>
      <c r="C18" s="25" t="s">
        <v>60</v>
      </c>
      <c r="D18" s="25" t="s">
        <v>60</v>
      </c>
      <c r="H18" s="17">
        <v>146.91756272401437</v>
      </c>
      <c r="I18" s="49" t="s">
        <v>81</v>
      </c>
      <c r="J18" s="50">
        <v>2.4E-2</v>
      </c>
      <c r="K18" s="51">
        <v>6.6909999999999998</v>
      </c>
      <c r="L18" s="44">
        <f t="shared" si="1"/>
        <v>-6.9999999999999993E-3</v>
      </c>
      <c r="M18" s="44">
        <f t="shared" si="2"/>
        <v>6.6070000000000002</v>
      </c>
      <c r="N18" s="17">
        <v>24.69</v>
      </c>
      <c r="O18" s="17">
        <f t="shared" si="0"/>
        <v>9.9992887211496573</v>
      </c>
      <c r="P18" s="17">
        <f t="shared" si="3"/>
        <v>14.690711278850344</v>
      </c>
      <c r="Q18" s="16">
        <v>100</v>
      </c>
      <c r="R18" s="46">
        <f t="shared" si="4"/>
        <v>-8.0289208696800909E-2</v>
      </c>
      <c r="S18" s="46">
        <f t="shared" si="5"/>
        <v>75.781543122823379</v>
      </c>
      <c r="T18" s="17">
        <v>117.03212328738282</v>
      </c>
      <c r="U18" s="17">
        <v>118.97817625029978</v>
      </c>
      <c r="V18" s="49" t="s">
        <v>104</v>
      </c>
      <c r="W18" s="50">
        <v>2.5999999999999999E-2</v>
      </c>
      <c r="X18" s="51">
        <v>6.774</v>
      </c>
      <c r="Y18" s="44">
        <f t="shared" si="6"/>
        <v>6.9999999999999993E-3</v>
      </c>
      <c r="Z18" s="44">
        <f t="shared" si="7"/>
        <v>6.6630000000000003</v>
      </c>
      <c r="AA18" s="17">
        <v>21.7</v>
      </c>
      <c r="AB18" s="17">
        <f t="shared" si="8"/>
        <v>9.909663315122387</v>
      </c>
      <c r="AD18" s="16">
        <v>100</v>
      </c>
    </row>
    <row r="19" spans="1:30" x14ac:dyDescent="0.25">
      <c r="A19" s="42" t="s">
        <v>65</v>
      </c>
      <c r="C19" s="25" t="s">
        <v>61</v>
      </c>
      <c r="D19" s="25" t="s">
        <v>61</v>
      </c>
      <c r="H19" s="17">
        <v>149.05381944444443</v>
      </c>
      <c r="I19" s="49" t="s">
        <v>82</v>
      </c>
      <c r="J19" s="50">
        <v>2.5000000000000001E-2</v>
      </c>
      <c r="K19" s="51">
        <v>6.6120000000000001</v>
      </c>
      <c r="L19" s="44">
        <f t="shared" si="1"/>
        <v>-5.9999999999999984E-3</v>
      </c>
      <c r="M19" s="44">
        <f t="shared" si="2"/>
        <v>6.5280000000000005</v>
      </c>
      <c r="N19" s="17">
        <v>24.9</v>
      </c>
      <c r="O19" s="17">
        <f t="shared" si="0"/>
        <v>9.9978390436025233</v>
      </c>
      <c r="P19" s="17">
        <f t="shared" si="3"/>
        <v>14.902160956397475</v>
      </c>
      <c r="Q19" s="16">
        <v>100</v>
      </c>
      <c r="R19" s="46">
        <f t="shared" si="4"/>
        <v>-6.8956197707496641E-2</v>
      </c>
      <c r="S19" s="46">
        <f t="shared" si="5"/>
        <v>75.024343105756373</v>
      </c>
      <c r="T19" s="17">
        <v>111.22434204940299</v>
      </c>
      <c r="U19" s="17">
        <v>111.55370791998698</v>
      </c>
      <c r="V19" s="49" t="s">
        <v>105</v>
      </c>
      <c r="W19" s="50">
        <v>2.4E-2</v>
      </c>
      <c r="X19" s="51">
        <v>6.8719999999999999</v>
      </c>
      <c r="Y19" s="44">
        <f t="shared" si="6"/>
        <v>5.000000000000001E-3</v>
      </c>
      <c r="Z19" s="44">
        <f t="shared" si="7"/>
        <v>6.7610000000000001</v>
      </c>
      <c r="AA19" s="17">
        <v>21.14</v>
      </c>
      <c r="AB19" s="17">
        <f t="shared" si="8"/>
        <v>9.9927343310831933</v>
      </c>
      <c r="AD19" s="16">
        <v>100</v>
      </c>
    </row>
    <row r="20" spans="1:30" x14ac:dyDescent="0.25">
      <c r="A20" s="42" t="s">
        <v>65</v>
      </c>
      <c r="C20" s="25" t="s">
        <v>62</v>
      </c>
      <c r="D20" s="25" t="s">
        <v>62</v>
      </c>
      <c r="H20" s="17">
        <v>146.1900684931507</v>
      </c>
      <c r="I20" s="49" t="s">
        <v>83</v>
      </c>
      <c r="J20" s="50">
        <v>2.4E-2</v>
      </c>
      <c r="K20" s="51">
        <v>6.3220000000000001</v>
      </c>
      <c r="L20" s="44">
        <f t="shared" si="1"/>
        <v>-6.9999999999999993E-3</v>
      </c>
      <c r="M20" s="44">
        <f t="shared" si="2"/>
        <v>6.2380000000000004</v>
      </c>
      <c r="N20" s="17">
        <v>24.63</v>
      </c>
      <c r="O20" s="17">
        <f t="shared" si="0"/>
        <v>10.004465310380802</v>
      </c>
      <c r="P20" s="17">
        <f t="shared" si="3"/>
        <v>14.625534689619197</v>
      </c>
      <c r="Q20" s="16">
        <v>100</v>
      </c>
      <c r="R20" s="46">
        <f t="shared" si="4"/>
        <v>-8.0202061572923103E-2</v>
      </c>
      <c r="S20" s="46">
        <f t="shared" si="5"/>
        <v>71.47149429884206</v>
      </c>
      <c r="T20" s="17">
        <v>113.94744724916177</v>
      </c>
      <c r="U20" s="17">
        <v>109.04304869442487</v>
      </c>
      <c r="V20" s="49" t="s">
        <v>106</v>
      </c>
      <c r="W20" s="50">
        <v>2.3E-2</v>
      </c>
      <c r="X20" s="51">
        <v>6.6059999999999999</v>
      </c>
      <c r="Y20" s="44">
        <f t="shared" si="6"/>
        <v>4.0000000000000001E-3</v>
      </c>
      <c r="Z20" s="44">
        <f t="shared" si="7"/>
        <v>6.4950000000000001</v>
      </c>
      <c r="AA20" s="17">
        <v>21.39</v>
      </c>
      <c r="AB20" s="17">
        <f t="shared" si="8"/>
        <v>10.232342158034392</v>
      </c>
      <c r="AD20" s="16">
        <v>100</v>
      </c>
    </row>
    <row r="21" spans="1:30" x14ac:dyDescent="0.25">
      <c r="A21" s="42" t="s">
        <v>65</v>
      </c>
      <c r="C21" s="25" t="s">
        <v>63</v>
      </c>
      <c r="D21" s="25" t="s">
        <v>63</v>
      </c>
      <c r="H21" s="17">
        <v>141.46113691872995</v>
      </c>
      <c r="I21" s="49" t="s">
        <v>84</v>
      </c>
      <c r="J21" s="50">
        <v>2.3E-2</v>
      </c>
      <c r="K21" s="51">
        <v>6.782</v>
      </c>
      <c r="L21" s="44">
        <f t="shared" si="1"/>
        <v>-8.0000000000000002E-3</v>
      </c>
      <c r="M21" s="44">
        <f t="shared" si="2"/>
        <v>6.6980000000000004</v>
      </c>
      <c r="N21" s="17">
        <v>24.13</v>
      </c>
      <c r="O21" s="17">
        <f t="shared" si="0"/>
        <v>9.9933265899106498</v>
      </c>
      <c r="P21" s="17">
        <f t="shared" si="3"/>
        <v>14.136673410089349</v>
      </c>
      <c r="Q21" s="16">
        <v>100</v>
      </c>
      <c r="R21" s="46">
        <f t="shared" si="4"/>
        <v>-9.137031388552655E-2</v>
      </c>
      <c r="S21" s="46">
        <f t="shared" si="5"/>
        <v>76.499795300657112</v>
      </c>
      <c r="T21" s="17">
        <v>101.83180263692844</v>
      </c>
      <c r="U21" s="17">
        <v>99.944358385413892</v>
      </c>
      <c r="V21" s="49" t="s">
        <v>107</v>
      </c>
      <c r="W21" s="50">
        <v>2.1999999999999999E-2</v>
      </c>
      <c r="X21" s="51">
        <v>7.1230000000000002</v>
      </c>
      <c r="Y21" s="44">
        <f t="shared" si="6"/>
        <v>2.9999999999999992E-3</v>
      </c>
      <c r="Z21" s="44">
        <f t="shared" si="7"/>
        <v>7.0120000000000005</v>
      </c>
      <c r="AA21" s="17">
        <v>20.18</v>
      </c>
      <c r="AB21" s="17">
        <f t="shared" si="8"/>
        <v>10.092807900636494</v>
      </c>
      <c r="AD21" s="16">
        <v>100</v>
      </c>
    </row>
    <row r="22" spans="1:30" x14ac:dyDescent="0.25">
      <c r="A22" s="42" t="s">
        <v>65</v>
      </c>
      <c r="C22" s="25" t="s">
        <v>64</v>
      </c>
      <c r="D22" s="25" t="s">
        <v>64</v>
      </c>
      <c r="H22" s="17">
        <v>156.53694404591104</v>
      </c>
      <c r="I22" s="49" t="s">
        <v>85</v>
      </c>
      <c r="J22" s="50">
        <v>2.4E-2</v>
      </c>
      <c r="K22" s="51">
        <v>6.5110000000000001</v>
      </c>
      <c r="L22" s="44">
        <f t="shared" si="1"/>
        <v>-6.9999999999999993E-3</v>
      </c>
      <c r="M22" s="44">
        <f t="shared" si="2"/>
        <v>6.4270000000000005</v>
      </c>
      <c r="N22" s="17">
        <v>25.65</v>
      </c>
      <c r="O22" s="17">
        <f t="shared" si="0"/>
        <v>9.9985598937397313</v>
      </c>
      <c r="P22" s="17">
        <f t="shared" si="3"/>
        <v>15.651440106260267</v>
      </c>
      <c r="Q22" s="16">
        <v>100</v>
      </c>
      <c r="R22" s="46">
        <f t="shared" si="4"/>
        <v>-8.0967668278978971E-2</v>
      </c>
      <c r="S22" s="46">
        <f t="shared" si="5"/>
        <v>74.33988628985685</v>
      </c>
      <c r="T22" s="17">
        <v>112.7330073550677</v>
      </c>
      <c r="U22" s="17">
        <v>101.19844725599735</v>
      </c>
      <c r="V22" s="49" t="s">
        <v>108</v>
      </c>
      <c r="W22" s="50">
        <v>1.9E-2</v>
      </c>
      <c r="X22" s="50">
        <v>7.5789999999999997</v>
      </c>
      <c r="Y22" s="44">
        <f t="shared" si="6"/>
        <v>0</v>
      </c>
      <c r="Z22" s="44">
        <f t="shared" si="7"/>
        <v>7.468</v>
      </c>
      <c r="AA22" s="17">
        <v>21.27</v>
      </c>
      <c r="AB22" s="17">
        <f t="shared" si="8"/>
        <v>10.571652162373228</v>
      </c>
      <c r="AD22" s="16">
        <v>100</v>
      </c>
    </row>
    <row r="23" spans="1:30" x14ac:dyDescent="0.25">
      <c r="A23" s="42" t="s">
        <v>65</v>
      </c>
      <c r="C23" s="25" t="s">
        <v>178</v>
      </c>
      <c r="D23" s="25" t="s">
        <v>178</v>
      </c>
      <c r="H23" s="17">
        <v>156.53694404591104</v>
      </c>
      <c r="I23" s="49" t="s">
        <v>86</v>
      </c>
      <c r="J23" s="50">
        <v>2.3E-2</v>
      </c>
      <c r="K23" s="51">
        <v>6.8259999999999996</v>
      </c>
      <c r="L23" s="44">
        <f t="shared" si="1"/>
        <v>-8.0000000000000002E-3</v>
      </c>
      <c r="M23" s="44">
        <f t="shared" si="2"/>
        <v>6.742</v>
      </c>
      <c r="N23" s="17">
        <v>25.67</v>
      </c>
      <c r="O23" s="17">
        <f t="shared" si="0"/>
        <v>10.006356041805027</v>
      </c>
      <c r="P23" s="17">
        <f t="shared" si="3"/>
        <v>15.663643958194974</v>
      </c>
      <c r="Q23" s="16">
        <v>100</v>
      </c>
      <c r="R23" s="46">
        <f t="shared" si="4"/>
        <v>-9.2472139488117291E-2</v>
      </c>
      <c r="S23" s="46">
        <f t="shared" si="5"/>
        <v>77.930895553610853</v>
      </c>
      <c r="T23" s="17">
        <v>114.21381814921094</v>
      </c>
      <c r="U23" s="17">
        <v>101.826533851893</v>
      </c>
      <c r="V23" s="49" t="s">
        <v>109</v>
      </c>
      <c r="W23" s="50">
        <v>1.7999999999999999E-2</v>
      </c>
      <c r="X23" s="50">
        <v>7.7530000000000001</v>
      </c>
      <c r="Y23" s="44">
        <f t="shared" si="6"/>
        <v>-1.0000000000000009E-3</v>
      </c>
      <c r="Z23" s="44">
        <f t="shared" si="7"/>
        <v>7.6420000000000003</v>
      </c>
      <c r="AA23" s="17">
        <v>21.42</v>
      </c>
      <c r="AB23" s="17">
        <f t="shared" si="8"/>
        <v>10.613074302568517</v>
      </c>
      <c r="AD23" s="16">
        <v>100</v>
      </c>
    </row>
    <row r="24" spans="1:30" x14ac:dyDescent="0.25">
      <c r="A24" s="42" t="s">
        <v>65</v>
      </c>
      <c r="C24" s="25" t="s">
        <v>43</v>
      </c>
      <c r="D24" s="25" t="s">
        <v>43</v>
      </c>
      <c r="I24" s="49" t="s">
        <v>87</v>
      </c>
      <c r="J24" s="50">
        <v>3.1E-2</v>
      </c>
      <c r="K24" s="51">
        <v>8.4000000000000005E-2</v>
      </c>
      <c r="O24" s="17">
        <f t="shared" si="0"/>
        <v>0</v>
      </c>
      <c r="Q24" s="16">
        <v>100</v>
      </c>
      <c r="R24" s="46"/>
      <c r="V24" s="49" t="s">
        <v>110</v>
      </c>
      <c r="W24" s="50">
        <v>1.9E-2</v>
      </c>
      <c r="X24" s="50">
        <v>0.111</v>
      </c>
    </row>
    <row r="25" spans="1:30" x14ac:dyDescent="0.25">
      <c r="A25" s="42" t="s">
        <v>65</v>
      </c>
      <c r="C25" s="25" t="s">
        <v>44</v>
      </c>
      <c r="D25" s="25" t="s">
        <v>44</v>
      </c>
      <c r="I25" s="49" t="s">
        <v>88</v>
      </c>
      <c r="J25" s="50">
        <v>3.1E-2</v>
      </c>
      <c r="K25" s="51">
        <v>5.8000000000000003E-2</v>
      </c>
      <c r="O25" s="17">
        <f t="shared" si="0"/>
        <v>0</v>
      </c>
      <c r="Q25" s="16">
        <v>100</v>
      </c>
      <c r="R25" s="46"/>
      <c r="V25" s="49" t="s">
        <v>111</v>
      </c>
      <c r="W25" s="50">
        <v>1.7000000000000001E-2</v>
      </c>
      <c r="X25" s="50">
        <v>5.2999999999999999E-2</v>
      </c>
    </row>
    <row r="26" spans="1:30" x14ac:dyDescent="0.25">
      <c r="A26" s="42"/>
    </row>
    <row r="27" spans="1:30" x14ac:dyDescent="0.25">
      <c r="A27" s="42" t="s">
        <v>65</v>
      </c>
      <c r="C27" s="25" t="s">
        <v>112</v>
      </c>
      <c r="D27" s="25" t="s">
        <v>112</v>
      </c>
      <c r="H27" s="17">
        <v>23.769620169035299</v>
      </c>
      <c r="I27" s="49" t="s">
        <v>132</v>
      </c>
      <c r="J27" s="50">
        <v>1.2999999999999999E-2</v>
      </c>
      <c r="K27" s="50">
        <v>0.69599999999999995</v>
      </c>
      <c r="L27" s="44">
        <f>J27-J$48</f>
        <v>-1.6E-2</v>
      </c>
      <c r="M27" s="44">
        <f>K27-K$48</f>
        <v>0.622</v>
      </c>
      <c r="N27" s="17">
        <v>12.38</v>
      </c>
      <c r="O27" s="17">
        <f t="shared" si="0"/>
        <v>10.002454546674961</v>
      </c>
      <c r="T27" s="17">
        <v>6.4955963858444017</v>
      </c>
      <c r="U27" s="17">
        <v>7.6224646220608605</v>
      </c>
      <c r="V27" s="49" t="s">
        <v>155</v>
      </c>
      <c r="W27" s="50">
        <v>0.03</v>
      </c>
      <c r="X27" s="50">
        <v>1.367</v>
      </c>
      <c r="Y27" s="44">
        <f t="shared" ref="Y27:Y47" si="9">W27-W$48</f>
        <v>1.9999999999999983E-3</v>
      </c>
      <c r="Z27" s="44">
        <f t="shared" ref="Z27:Z47" si="10">X27-X$48</f>
        <v>1.2509999999999999</v>
      </c>
      <c r="AA27" s="17">
        <v>5.3</v>
      </c>
      <c r="AB27" s="17">
        <f t="shared" si="8"/>
        <v>4.9246223998047949</v>
      </c>
      <c r="AD27" s="16">
        <v>50</v>
      </c>
    </row>
    <row r="28" spans="1:30" x14ac:dyDescent="0.25">
      <c r="A28" s="42" t="s">
        <v>65</v>
      </c>
      <c r="C28" s="25" t="s">
        <v>113</v>
      </c>
      <c r="D28" s="25" t="s">
        <v>113</v>
      </c>
      <c r="H28" s="17">
        <v>24.24992481898726</v>
      </c>
      <c r="I28" s="49" t="s">
        <v>133</v>
      </c>
      <c r="J28" s="50">
        <v>1.0999999999999999E-2</v>
      </c>
      <c r="K28" s="50">
        <v>0.77200000000000002</v>
      </c>
      <c r="L28" s="44">
        <f t="shared" ref="L28:L47" si="11">J28-J$48</f>
        <v>-1.8000000000000002E-2</v>
      </c>
      <c r="M28" s="44">
        <f t="shared" ref="M28:M47" si="12">K28-K$48</f>
        <v>0.69800000000000006</v>
      </c>
      <c r="N28" s="17">
        <v>12.41</v>
      </c>
      <c r="O28" s="17">
        <f t="shared" si="0"/>
        <v>9.9879336088769719</v>
      </c>
      <c r="T28" s="17">
        <v>7.2758913737704338</v>
      </c>
      <c r="U28" s="17">
        <v>7.3342620440245785</v>
      </c>
      <c r="V28" s="49" t="s">
        <v>156</v>
      </c>
      <c r="W28" s="50">
        <v>3.1E-2</v>
      </c>
      <c r="X28" s="50">
        <v>1.099</v>
      </c>
      <c r="Y28" s="44">
        <f t="shared" si="9"/>
        <v>2.9999999999999992E-3</v>
      </c>
      <c r="Z28" s="44">
        <f t="shared" si="10"/>
        <v>0.98299999999999998</v>
      </c>
      <c r="AA28" s="17">
        <v>5.35</v>
      </c>
      <c r="AB28" s="17">
        <f t="shared" si="8"/>
        <v>4.9844289214991067</v>
      </c>
      <c r="AD28" s="16">
        <v>50</v>
      </c>
    </row>
    <row r="29" spans="1:30" x14ac:dyDescent="0.25">
      <c r="A29" s="42" t="s">
        <v>65</v>
      </c>
      <c r="C29" s="25" t="s">
        <v>114</v>
      </c>
      <c r="D29" s="25" t="s">
        <v>114</v>
      </c>
      <c r="H29" s="17">
        <v>27.276480707790615</v>
      </c>
      <c r="I29" s="49" t="s">
        <v>134</v>
      </c>
      <c r="J29" s="50">
        <v>1.2E-2</v>
      </c>
      <c r="K29" s="50">
        <v>0.76600000000000001</v>
      </c>
      <c r="L29" s="44">
        <f t="shared" si="11"/>
        <v>-1.7000000000000001E-2</v>
      </c>
      <c r="M29" s="44">
        <f t="shared" si="12"/>
        <v>0.69200000000000006</v>
      </c>
      <c r="N29" s="17">
        <v>12.73</v>
      </c>
      <c r="O29" s="17">
        <f t="shared" si="0"/>
        <v>10.001847889891252</v>
      </c>
      <c r="T29" s="17">
        <v>11.132395050648833</v>
      </c>
      <c r="U29" s="17">
        <v>12.01057458356728</v>
      </c>
      <c r="V29" s="49" t="s">
        <v>157</v>
      </c>
      <c r="W29" s="50">
        <v>3.1E-2</v>
      </c>
      <c r="X29" s="50">
        <v>1.048</v>
      </c>
      <c r="Y29" s="44">
        <f t="shared" si="9"/>
        <v>2.9999999999999992E-3</v>
      </c>
      <c r="Z29" s="44">
        <f t="shared" si="10"/>
        <v>0.93200000000000005</v>
      </c>
      <c r="AA29" s="17">
        <v>5.57</v>
      </c>
      <c r="AB29" s="17">
        <f t="shared" si="8"/>
        <v>4.9727447794176003</v>
      </c>
      <c r="AD29" s="16">
        <v>50</v>
      </c>
    </row>
    <row r="30" spans="1:30" x14ac:dyDescent="0.25">
      <c r="A30" s="42" t="s">
        <v>65</v>
      </c>
      <c r="C30" s="25" t="s">
        <v>115</v>
      </c>
      <c r="D30" s="25" t="s">
        <v>115</v>
      </c>
      <c r="H30" s="17">
        <v>22.036746493791966</v>
      </c>
      <c r="I30" s="49" t="s">
        <v>135</v>
      </c>
      <c r="J30" s="50">
        <v>1.2E-2</v>
      </c>
      <c r="K30" s="50">
        <v>0.74</v>
      </c>
      <c r="L30" s="44">
        <f t="shared" si="11"/>
        <v>-1.7000000000000001E-2</v>
      </c>
      <c r="M30" s="44">
        <f t="shared" si="12"/>
        <v>0.66600000000000004</v>
      </c>
      <c r="N30" s="17">
        <v>12.18</v>
      </c>
      <c r="O30" s="17">
        <f t="shared" si="0"/>
        <v>9.9806003928657656</v>
      </c>
      <c r="T30" s="17">
        <v>5.9062122876786098</v>
      </c>
      <c r="U30" s="17">
        <v>6.1592619975803302</v>
      </c>
      <c r="V30" s="49" t="s">
        <v>158</v>
      </c>
      <c r="W30" s="50">
        <v>2.1999999999999999E-2</v>
      </c>
      <c r="X30" s="50">
        <v>1.6419999999999999</v>
      </c>
      <c r="Y30" s="44">
        <f t="shared" si="9"/>
        <v>-6.0000000000000019E-3</v>
      </c>
      <c r="Z30" s="44">
        <f t="shared" si="10"/>
        <v>1.5259999999999998</v>
      </c>
      <c r="AA30" s="17">
        <v>5.31</v>
      </c>
      <c r="AB30" s="17">
        <f t="shared" si="8"/>
        <v>5.0019187210636691</v>
      </c>
      <c r="AD30" s="16">
        <v>50</v>
      </c>
    </row>
    <row r="31" spans="1:30" x14ac:dyDescent="0.25">
      <c r="A31" s="42" t="s">
        <v>65</v>
      </c>
      <c r="C31" s="25" t="s">
        <v>116</v>
      </c>
      <c r="D31" s="25" t="s">
        <v>116</v>
      </c>
      <c r="H31" s="17">
        <v>22.269585253456228</v>
      </c>
      <c r="I31" s="49" t="s">
        <v>136</v>
      </c>
      <c r="J31" s="50">
        <v>1.2999999999999999E-2</v>
      </c>
      <c r="K31" s="50">
        <v>0.76600000000000001</v>
      </c>
      <c r="L31" s="44">
        <f t="shared" si="11"/>
        <v>-1.6E-2</v>
      </c>
      <c r="M31" s="44">
        <f t="shared" si="12"/>
        <v>0.69200000000000006</v>
      </c>
      <c r="N31" s="17">
        <v>12.23</v>
      </c>
      <c r="O31" s="17">
        <f t="shared" si="0"/>
        <v>10.00248751531141</v>
      </c>
      <c r="T31" s="17">
        <v>8.489113971827642</v>
      </c>
      <c r="U31" s="17">
        <v>8.3035556834318847</v>
      </c>
      <c r="V31" s="49" t="s">
        <v>159</v>
      </c>
      <c r="W31" s="50">
        <v>3.3000000000000002E-2</v>
      </c>
      <c r="X31" s="50">
        <v>1.506</v>
      </c>
      <c r="Y31" s="44">
        <f t="shared" si="9"/>
        <v>5.000000000000001E-3</v>
      </c>
      <c r="Z31" s="44">
        <f t="shared" si="10"/>
        <v>1.39</v>
      </c>
      <c r="AA31" s="17">
        <v>5.44</v>
      </c>
      <c r="AB31" s="17">
        <f t="shared" si="8"/>
        <v>5.022919114401895</v>
      </c>
      <c r="AD31" s="16">
        <v>50</v>
      </c>
    </row>
    <row r="32" spans="1:30" x14ac:dyDescent="0.25">
      <c r="A32" s="42" t="s">
        <v>65</v>
      </c>
      <c r="C32" s="25" t="s">
        <v>117</v>
      </c>
      <c r="D32" s="25" t="s">
        <v>117</v>
      </c>
      <c r="H32" s="17">
        <v>24.772630929900949</v>
      </c>
      <c r="I32" s="49" t="s">
        <v>137</v>
      </c>
      <c r="J32" s="50">
        <v>1.6E-2</v>
      </c>
      <c r="K32" s="50">
        <v>0.84399999999999997</v>
      </c>
      <c r="L32" s="44">
        <f t="shared" si="11"/>
        <v>-1.3000000000000001E-2</v>
      </c>
      <c r="M32" s="44">
        <f t="shared" si="12"/>
        <v>0.77</v>
      </c>
      <c r="N32" s="17">
        <v>12.47</v>
      </c>
      <c r="O32" s="17">
        <f t="shared" si="0"/>
        <v>9.9941789373711494</v>
      </c>
      <c r="T32" s="17">
        <v>9.5829193384347331</v>
      </c>
      <c r="U32" s="17">
        <v>9.5634601011530371</v>
      </c>
      <c r="V32" s="49" t="s">
        <v>160</v>
      </c>
      <c r="W32" s="50">
        <v>3.2000000000000001E-2</v>
      </c>
      <c r="X32" s="50">
        <v>1.359</v>
      </c>
      <c r="Y32" s="44">
        <f t="shared" si="9"/>
        <v>4.0000000000000001E-3</v>
      </c>
      <c r="Z32" s="44">
        <f t="shared" si="10"/>
        <v>1.2429999999999999</v>
      </c>
      <c r="AA32" s="17">
        <v>5.49</v>
      </c>
      <c r="AB32" s="17">
        <f t="shared" si="8"/>
        <v>5.0107946526437095</v>
      </c>
      <c r="AD32" s="16">
        <v>50</v>
      </c>
    </row>
    <row r="33" spans="1:30" x14ac:dyDescent="0.25">
      <c r="A33" s="42" t="s">
        <v>65</v>
      </c>
      <c r="C33" s="25" t="s">
        <v>118</v>
      </c>
      <c r="D33" s="25" t="s">
        <v>118</v>
      </c>
      <c r="H33" s="17">
        <v>21.276627737958009</v>
      </c>
      <c r="I33" s="49" t="s">
        <v>138</v>
      </c>
      <c r="J33" s="50">
        <v>1.7000000000000001E-2</v>
      </c>
      <c r="K33" s="50">
        <v>0.753</v>
      </c>
      <c r="L33" s="44">
        <f t="shared" si="11"/>
        <v>-1.2E-2</v>
      </c>
      <c r="M33" s="44">
        <f t="shared" si="12"/>
        <v>0.67900000000000005</v>
      </c>
      <c r="N33" s="17">
        <v>12.12</v>
      </c>
      <c r="O33" s="17">
        <f t="shared" si="0"/>
        <v>9.9936815741509921</v>
      </c>
      <c r="T33" s="17">
        <v>4.6103383860965303</v>
      </c>
      <c r="U33" s="17">
        <v>5.2406670652017109</v>
      </c>
      <c r="V33" s="49" t="s">
        <v>161</v>
      </c>
      <c r="W33" s="50">
        <v>0.03</v>
      </c>
      <c r="X33" s="50">
        <v>1.5</v>
      </c>
      <c r="Y33" s="44">
        <f t="shared" si="9"/>
        <v>1.9999999999999983E-3</v>
      </c>
      <c r="Z33" s="44">
        <f t="shared" si="10"/>
        <v>1.3839999999999999</v>
      </c>
      <c r="AA33" s="17">
        <v>5.23</v>
      </c>
      <c r="AB33" s="17">
        <f t="shared" si="8"/>
        <v>4.9695618108917543</v>
      </c>
      <c r="AD33" s="16">
        <v>50</v>
      </c>
    </row>
    <row r="34" spans="1:30" x14ac:dyDescent="0.25">
      <c r="A34" s="42" t="s">
        <v>65</v>
      </c>
      <c r="C34" s="25" t="s">
        <v>119</v>
      </c>
      <c r="D34" s="25" t="s">
        <v>119</v>
      </c>
      <c r="H34" s="17">
        <v>22.114937180083754</v>
      </c>
      <c r="I34" s="49" t="s">
        <v>139</v>
      </c>
      <c r="J34" s="50">
        <v>1.9E-2</v>
      </c>
      <c r="K34" s="50">
        <v>0.82699999999999996</v>
      </c>
      <c r="L34" s="44">
        <f t="shared" si="11"/>
        <v>-1.0000000000000002E-2</v>
      </c>
      <c r="M34" s="44">
        <f t="shared" si="12"/>
        <v>0.753</v>
      </c>
      <c r="N34" s="17">
        <v>12.21</v>
      </c>
      <c r="O34" s="17">
        <f t="shared" si="0"/>
        <v>9.9987767933695366</v>
      </c>
      <c r="T34" s="17">
        <v>4.8683301315392633</v>
      </c>
      <c r="U34" s="17">
        <v>4.9714253380863411</v>
      </c>
      <c r="V34" s="49" t="s">
        <v>162</v>
      </c>
      <c r="W34" s="50">
        <v>3.1E-2</v>
      </c>
      <c r="X34" s="50">
        <v>1.4119999999999999</v>
      </c>
      <c r="Y34" s="44">
        <f t="shared" si="9"/>
        <v>2.9999999999999992E-3</v>
      </c>
      <c r="Z34" s="44">
        <f t="shared" si="10"/>
        <v>1.2959999999999998</v>
      </c>
      <c r="AA34" s="17">
        <v>5.24</v>
      </c>
      <c r="AB34" s="17">
        <f t="shared" si="8"/>
        <v>4.9918346665516724</v>
      </c>
      <c r="AD34" s="16">
        <v>50</v>
      </c>
    </row>
    <row r="35" spans="1:30" x14ac:dyDescent="0.25">
      <c r="A35" s="42" t="s">
        <v>65</v>
      </c>
      <c r="C35" s="25" t="s">
        <v>120</v>
      </c>
      <c r="D35" s="25" t="s">
        <v>120</v>
      </c>
      <c r="H35" s="17">
        <v>26.291358369398299</v>
      </c>
      <c r="I35" s="49" t="s">
        <v>140</v>
      </c>
      <c r="J35" s="50">
        <v>0.02</v>
      </c>
      <c r="K35" s="50">
        <v>0.76300000000000001</v>
      </c>
      <c r="L35" s="44">
        <f t="shared" si="11"/>
        <v>-9.0000000000000011E-3</v>
      </c>
      <c r="M35" s="44">
        <f t="shared" si="12"/>
        <v>0.68900000000000006</v>
      </c>
      <c r="N35" s="17">
        <v>12.62</v>
      </c>
      <c r="O35" s="17">
        <f t="shared" si="0"/>
        <v>9.9927660632858899</v>
      </c>
      <c r="T35" s="17">
        <v>7.0403714184716666</v>
      </c>
      <c r="U35" s="17">
        <v>7.3036060884666405</v>
      </c>
      <c r="V35" s="49" t="s">
        <v>163</v>
      </c>
      <c r="W35" s="50">
        <v>3.1E-2</v>
      </c>
      <c r="X35" s="50">
        <v>1.25</v>
      </c>
      <c r="Y35" s="44">
        <f t="shared" si="9"/>
        <v>2.9999999999999992E-3</v>
      </c>
      <c r="Z35" s="44">
        <f t="shared" si="10"/>
        <v>1.1339999999999999</v>
      </c>
      <c r="AA35" s="17">
        <v>5.34</v>
      </c>
      <c r="AB35" s="17">
        <f t="shared" si="8"/>
        <v>4.9765335897448111</v>
      </c>
      <c r="AD35" s="16">
        <v>50</v>
      </c>
    </row>
    <row r="36" spans="1:30" x14ac:dyDescent="0.25">
      <c r="A36" s="42" t="s">
        <v>65</v>
      </c>
      <c r="C36" s="25" t="s">
        <v>121</v>
      </c>
      <c r="D36" s="25" t="s">
        <v>121</v>
      </c>
      <c r="H36" s="17">
        <v>21.841997961264013</v>
      </c>
      <c r="I36" s="49" t="s">
        <v>141</v>
      </c>
      <c r="J36" s="50">
        <v>2.1999999999999999E-2</v>
      </c>
      <c r="K36" s="50">
        <v>0.72099999999999997</v>
      </c>
      <c r="L36" s="44">
        <f t="shared" si="11"/>
        <v>-7.0000000000000027E-3</v>
      </c>
      <c r="M36" s="44">
        <f t="shared" si="12"/>
        <v>0.64700000000000002</v>
      </c>
      <c r="N36" s="17">
        <v>12.18</v>
      </c>
      <c r="O36" s="17">
        <f t="shared" si="0"/>
        <v>9.9965530800572253</v>
      </c>
      <c r="T36" s="17">
        <v>5.9477731511768592</v>
      </c>
      <c r="U36" s="17">
        <v>5.8130001951981338</v>
      </c>
      <c r="V36" s="49" t="s">
        <v>164</v>
      </c>
      <c r="W36" s="50">
        <v>2.9000000000000001E-2</v>
      </c>
      <c r="X36" s="50">
        <v>1.4810000000000001</v>
      </c>
      <c r="Y36" s="44">
        <f t="shared" si="9"/>
        <v>1.0000000000000009E-3</v>
      </c>
      <c r="Z36" s="44">
        <f t="shared" si="10"/>
        <v>1.365</v>
      </c>
      <c r="AA36" s="17">
        <v>5.31</v>
      </c>
      <c r="AB36" s="17">
        <f t="shared" si="8"/>
        <v>5.0182869687131051</v>
      </c>
      <c r="AD36" s="16">
        <v>50</v>
      </c>
    </row>
    <row r="37" spans="1:30" x14ac:dyDescent="0.25">
      <c r="A37" s="42" t="s">
        <v>65</v>
      </c>
      <c r="C37" s="25" t="s">
        <v>122</v>
      </c>
      <c r="D37" s="25" t="s">
        <v>122</v>
      </c>
      <c r="H37" s="17">
        <v>17.170783012367178</v>
      </c>
      <c r="I37" s="49" t="s">
        <v>142</v>
      </c>
      <c r="J37" s="50">
        <v>2.5000000000000001E-2</v>
      </c>
      <c r="K37" s="50">
        <v>0.89600000000000002</v>
      </c>
      <c r="L37" s="44">
        <f t="shared" si="11"/>
        <v>-4.0000000000000001E-3</v>
      </c>
      <c r="M37" s="44">
        <f t="shared" si="12"/>
        <v>0.82200000000000006</v>
      </c>
      <c r="N37" s="17">
        <v>11.73</v>
      </c>
      <c r="O37" s="17">
        <f t="shared" si="0"/>
        <v>10.011028089452912</v>
      </c>
      <c r="T37" s="17">
        <v>4.4530287486906941</v>
      </c>
      <c r="U37" s="17">
        <v>5.2625525093036929</v>
      </c>
      <c r="V37" s="49" t="s">
        <v>165</v>
      </c>
      <c r="W37" s="50">
        <v>0.03</v>
      </c>
      <c r="X37" s="50">
        <v>1.3959999999999999</v>
      </c>
      <c r="Y37" s="44">
        <f t="shared" si="9"/>
        <v>1.9999999999999983E-3</v>
      </c>
      <c r="Z37" s="44">
        <f t="shared" si="10"/>
        <v>1.2799999999999998</v>
      </c>
      <c r="AA37" s="17">
        <v>5.23</v>
      </c>
      <c r="AB37" s="17">
        <f t="shared" si="8"/>
        <v>4.9685285748108221</v>
      </c>
      <c r="AD37" s="16">
        <v>50</v>
      </c>
    </row>
    <row r="38" spans="1:30" x14ac:dyDescent="0.25">
      <c r="A38" s="42" t="s">
        <v>65</v>
      </c>
      <c r="C38" s="25" t="s">
        <v>123</v>
      </c>
      <c r="D38" s="25" t="s">
        <v>123</v>
      </c>
      <c r="H38" s="17">
        <v>19.186927666634762</v>
      </c>
      <c r="I38" s="49" t="s">
        <v>143</v>
      </c>
      <c r="J38" s="50">
        <v>2.7E-2</v>
      </c>
      <c r="K38" s="50">
        <v>0.86399999999999999</v>
      </c>
      <c r="L38" s="44">
        <f t="shared" si="11"/>
        <v>-2.0000000000000018E-3</v>
      </c>
      <c r="M38" s="44">
        <f t="shared" si="12"/>
        <v>0.79</v>
      </c>
      <c r="N38" s="17">
        <v>11.91</v>
      </c>
      <c r="O38" s="17">
        <f t="shared" si="0"/>
        <v>9.9927066106714406</v>
      </c>
      <c r="T38" s="17">
        <v>5.563437496119974</v>
      </c>
      <c r="U38" s="17">
        <v>5.5893918405648222</v>
      </c>
      <c r="V38" s="49" t="s">
        <v>166</v>
      </c>
      <c r="W38" s="50">
        <v>0.03</v>
      </c>
      <c r="X38" s="50">
        <v>1.4670000000000001</v>
      </c>
      <c r="Y38" s="44">
        <f t="shared" si="9"/>
        <v>1.9999999999999983E-3</v>
      </c>
      <c r="Z38" s="44">
        <f t="shared" si="10"/>
        <v>1.351</v>
      </c>
      <c r="AA38" s="17">
        <v>5.26</v>
      </c>
      <c r="AB38" s="17">
        <f t="shared" si="8"/>
        <v>4.9815610340311087</v>
      </c>
      <c r="AD38" s="16">
        <v>50</v>
      </c>
    </row>
    <row r="39" spans="1:30" x14ac:dyDescent="0.25">
      <c r="A39" s="42" t="s">
        <v>65</v>
      </c>
      <c r="C39" s="25" t="s">
        <v>124</v>
      </c>
      <c r="D39" s="25" t="s">
        <v>124</v>
      </c>
      <c r="H39" s="17">
        <v>20.183693342776209</v>
      </c>
      <c r="I39" s="49" t="s">
        <v>144</v>
      </c>
      <c r="J39" s="50">
        <v>2.9000000000000001E-2</v>
      </c>
      <c r="K39" s="50">
        <v>0.92100000000000004</v>
      </c>
      <c r="L39" s="44">
        <f t="shared" si="11"/>
        <v>0</v>
      </c>
      <c r="M39" s="44">
        <f t="shared" si="12"/>
        <v>0.84700000000000009</v>
      </c>
      <c r="N39" s="17">
        <v>12.01</v>
      </c>
      <c r="O39" s="17">
        <f t="shared" si="0"/>
        <v>9.9930362147768665</v>
      </c>
      <c r="T39" s="17">
        <v>6.6830584572710263</v>
      </c>
      <c r="U39" s="17">
        <v>6.9720475778521713</v>
      </c>
      <c r="V39" s="49" t="s">
        <v>167</v>
      </c>
      <c r="W39" s="50">
        <v>0.03</v>
      </c>
      <c r="X39" s="50">
        <v>1.5189999999999999</v>
      </c>
      <c r="Y39" s="44">
        <f t="shared" si="9"/>
        <v>1.9999999999999983E-3</v>
      </c>
      <c r="Z39" s="44">
        <f t="shared" si="10"/>
        <v>1.4029999999999998</v>
      </c>
      <c r="AA39" s="17">
        <v>5.34</v>
      </c>
      <c r="AB39" s="17">
        <f t="shared" si="8"/>
        <v>4.9919582927620905</v>
      </c>
      <c r="AD39" s="16">
        <v>50</v>
      </c>
    </row>
    <row r="40" spans="1:30" x14ac:dyDescent="0.25">
      <c r="A40" s="42" t="s">
        <v>65</v>
      </c>
      <c r="C40" s="25" t="s">
        <v>125</v>
      </c>
      <c r="D40" s="25" t="s">
        <v>125</v>
      </c>
      <c r="H40" s="17">
        <v>20.66949152542373</v>
      </c>
      <c r="I40" s="49" t="s">
        <v>145</v>
      </c>
      <c r="J40" s="50">
        <v>2.8000000000000001E-2</v>
      </c>
      <c r="K40" s="50">
        <v>0.96399999999999997</v>
      </c>
      <c r="L40" s="44">
        <f t="shared" si="11"/>
        <v>-1.0000000000000009E-3</v>
      </c>
      <c r="M40" s="44">
        <f t="shared" si="12"/>
        <v>0.89</v>
      </c>
      <c r="N40" s="17">
        <v>12.06</v>
      </c>
      <c r="O40" s="17">
        <f t="shared" si="0"/>
        <v>9.994241168621393</v>
      </c>
      <c r="T40" s="17">
        <v>4.7746333837154085</v>
      </c>
      <c r="U40" s="17">
        <v>4.9624060150375948</v>
      </c>
      <c r="V40" s="49" t="s">
        <v>168</v>
      </c>
      <c r="W40" s="50">
        <v>2.8000000000000001E-2</v>
      </c>
      <c r="X40" s="50">
        <v>1.4</v>
      </c>
      <c r="Y40" s="44">
        <f t="shared" si="9"/>
        <v>0</v>
      </c>
      <c r="Z40" s="44">
        <f t="shared" si="10"/>
        <v>1.2839999999999998</v>
      </c>
      <c r="AA40" s="17">
        <v>5.26</v>
      </c>
      <c r="AB40" s="17">
        <f t="shared" si="8"/>
        <v>5.0113180515759312</v>
      </c>
      <c r="AD40" s="16">
        <v>50</v>
      </c>
    </row>
    <row r="41" spans="1:30" x14ac:dyDescent="0.25">
      <c r="A41" s="42" t="s">
        <v>65</v>
      </c>
      <c r="C41" s="25" t="s">
        <v>126</v>
      </c>
      <c r="D41" s="25" t="s">
        <v>126</v>
      </c>
      <c r="H41" s="17">
        <v>24.743990280308942</v>
      </c>
      <c r="I41" s="49" t="s">
        <v>146</v>
      </c>
      <c r="J41" s="50">
        <v>1.7000000000000001E-2</v>
      </c>
      <c r="K41" s="50">
        <v>0.82099999999999995</v>
      </c>
      <c r="L41" s="44">
        <f t="shared" si="11"/>
        <v>-1.2E-2</v>
      </c>
      <c r="M41" s="44">
        <f t="shared" si="12"/>
        <v>0.747</v>
      </c>
      <c r="N41" s="17">
        <v>12.48</v>
      </c>
      <c r="O41" s="17">
        <f t="shared" si="0"/>
        <v>10.004489973389918</v>
      </c>
      <c r="T41" s="17">
        <v>6.6001193136703327</v>
      </c>
      <c r="U41" s="17">
        <v>7.0997471493912254</v>
      </c>
      <c r="V41" s="49" t="s">
        <v>169</v>
      </c>
      <c r="W41" s="50">
        <v>2.8000000000000001E-2</v>
      </c>
      <c r="X41" s="50">
        <v>1.3149999999999999</v>
      </c>
      <c r="Y41" s="44">
        <f t="shared" si="9"/>
        <v>0</v>
      </c>
      <c r="Z41" s="44">
        <f t="shared" si="10"/>
        <v>1.1989999999999998</v>
      </c>
      <c r="AA41" s="17">
        <v>5.35</v>
      </c>
      <c r="AB41" s="17">
        <f t="shared" si="8"/>
        <v>4.9953432593425218</v>
      </c>
      <c r="AD41" s="16">
        <v>50</v>
      </c>
    </row>
    <row r="42" spans="1:30" x14ac:dyDescent="0.25">
      <c r="A42" s="42" t="s">
        <v>65</v>
      </c>
      <c r="C42" s="25" t="s">
        <v>127</v>
      </c>
      <c r="D42" s="25" t="s">
        <v>127</v>
      </c>
      <c r="H42" s="17">
        <v>10.989530963506226</v>
      </c>
      <c r="I42" s="49" t="s">
        <v>147</v>
      </c>
      <c r="J42" s="50">
        <v>3.1E-2</v>
      </c>
      <c r="K42" s="50">
        <v>0.30099999999999999</v>
      </c>
      <c r="L42" s="44">
        <f t="shared" si="11"/>
        <v>1.9999999999999983E-3</v>
      </c>
      <c r="M42" s="44">
        <f t="shared" si="12"/>
        <v>0.22699999999999998</v>
      </c>
      <c r="N42" s="17">
        <v>11.1</v>
      </c>
      <c r="O42" s="17">
        <f t="shared" si="0"/>
        <v>10.000943245403677</v>
      </c>
      <c r="T42" s="17">
        <v>4.8256410274766814</v>
      </c>
      <c r="U42" s="17">
        <v>4.9468548446882536</v>
      </c>
      <c r="V42" s="49" t="s">
        <v>170</v>
      </c>
      <c r="W42" s="50">
        <v>1.9E-2</v>
      </c>
      <c r="X42" s="50">
        <v>0.54</v>
      </c>
      <c r="Y42" s="44">
        <f t="shared" si="9"/>
        <v>-9.0000000000000011E-3</v>
      </c>
      <c r="Z42" s="44">
        <f t="shared" si="10"/>
        <v>0.42400000000000004</v>
      </c>
      <c r="AA42" s="17">
        <v>5.25</v>
      </c>
      <c r="AB42" s="17">
        <f t="shared" si="8"/>
        <v>5.0025320032406109</v>
      </c>
      <c r="AD42" s="16">
        <v>50</v>
      </c>
    </row>
    <row r="43" spans="1:30" x14ac:dyDescent="0.25">
      <c r="A43" s="42" t="s">
        <v>65</v>
      </c>
      <c r="C43" s="25" t="s">
        <v>128</v>
      </c>
      <c r="D43" s="25" t="s">
        <v>128</v>
      </c>
      <c r="H43" s="17">
        <v>7.2824887292590237</v>
      </c>
      <c r="I43" s="49" t="s">
        <v>148</v>
      </c>
      <c r="J43" s="50">
        <v>0.03</v>
      </c>
      <c r="K43" s="50">
        <v>0.28999999999999998</v>
      </c>
      <c r="L43" s="44">
        <f t="shared" si="11"/>
        <v>9.9999999999999742E-4</v>
      </c>
      <c r="M43" s="44">
        <f t="shared" si="12"/>
        <v>0.21599999999999997</v>
      </c>
      <c r="N43" s="17">
        <v>10.71</v>
      </c>
      <c r="O43" s="17">
        <f t="shared" si="0"/>
        <v>9.9829898866608549</v>
      </c>
      <c r="T43" s="17">
        <v>3.9069795079553895</v>
      </c>
      <c r="U43" s="17">
        <v>4.6799040597534027</v>
      </c>
      <c r="V43" s="49" t="s">
        <v>171</v>
      </c>
      <c r="W43" s="50">
        <v>2.7E-2</v>
      </c>
      <c r="X43" s="50">
        <v>0.47199999999999998</v>
      </c>
      <c r="Y43" s="44">
        <f t="shared" si="9"/>
        <v>-1.0000000000000009E-3</v>
      </c>
      <c r="Z43" s="44">
        <f t="shared" si="10"/>
        <v>0.35599999999999998</v>
      </c>
      <c r="AA43" s="17">
        <v>5.21</v>
      </c>
      <c r="AB43" s="17">
        <f t="shared" si="8"/>
        <v>4.9770775458735868</v>
      </c>
      <c r="AD43" s="16">
        <v>50</v>
      </c>
    </row>
    <row r="44" spans="1:30" x14ac:dyDescent="0.25">
      <c r="A44" s="42" t="s">
        <v>65</v>
      </c>
      <c r="C44" s="25" t="s">
        <v>129</v>
      </c>
      <c r="D44" s="25" t="s">
        <v>129</v>
      </c>
      <c r="H44" s="17">
        <v>8.4432703246696388</v>
      </c>
      <c r="I44" s="49" t="s">
        <v>149</v>
      </c>
      <c r="J44" s="50">
        <v>2.9000000000000001E-2</v>
      </c>
      <c r="K44" s="50">
        <v>0.30099999999999999</v>
      </c>
      <c r="L44" s="44">
        <f t="shared" si="11"/>
        <v>0</v>
      </c>
      <c r="M44" s="44">
        <f t="shared" si="12"/>
        <v>0.22699999999999998</v>
      </c>
      <c r="N44" s="17">
        <v>10.83</v>
      </c>
      <c r="O44" s="17">
        <f t="shared" si="0"/>
        <v>9.9867884540699752</v>
      </c>
      <c r="T44" s="17">
        <v>4.0534569804806235</v>
      </c>
      <c r="U44" s="17">
        <v>4.8015271907361239</v>
      </c>
      <c r="V44" s="49" t="s">
        <v>172</v>
      </c>
      <c r="W44" s="50">
        <v>2.7E-2</v>
      </c>
      <c r="X44" s="50">
        <v>0.44900000000000001</v>
      </c>
      <c r="Y44" s="44">
        <f t="shared" si="9"/>
        <v>-1.0000000000000009E-3</v>
      </c>
      <c r="Z44" s="44">
        <f t="shared" si="10"/>
        <v>0.33300000000000002</v>
      </c>
      <c r="AA44" s="17">
        <v>5.3</v>
      </c>
      <c r="AB44" s="17">
        <f t="shared" si="8"/>
        <v>5.0571782130179592</v>
      </c>
      <c r="AD44" s="16">
        <v>50</v>
      </c>
    </row>
    <row r="45" spans="1:30" x14ac:dyDescent="0.25">
      <c r="A45" s="42" t="s">
        <v>65</v>
      </c>
      <c r="C45" s="25" t="s">
        <v>130</v>
      </c>
      <c r="D45" s="25" t="s">
        <v>130</v>
      </c>
      <c r="H45" s="17">
        <v>7.4399569397527641</v>
      </c>
      <c r="I45" s="49" t="s">
        <v>150</v>
      </c>
      <c r="J45" s="50">
        <v>2.9000000000000001E-2</v>
      </c>
      <c r="K45" s="50">
        <v>0.29699999999999999</v>
      </c>
      <c r="L45" s="44">
        <f t="shared" si="11"/>
        <v>0</v>
      </c>
      <c r="M45" s="44">
        <f t="shared" si="12"/>
        <v>0.22299999999999998</v>
      </c>
      <c r="N45" s="17">
        <v>10.76</v>
      </c>
      <c r="O45" s="17">
        <f t="shared" si="0"/>
        <v>10.014896046573899</v>
      </c>
      <c r="T45" s="17">
        <v>4.1016439919818568</v>
      </c>
      <c r="U45" s="17">
        <v>4.8043331944489003</v>
      </c>
      <c r="V45" s="49" t="s">
        <v>173</v>
      </c>
      <c r="W45" s="50">
        <v>2.5999999999999999E-2</v>
      </c>
      <c r="X45" s="50">
        <v>0.48199999999999998</v>
      </c>
      <c r="Y45" s="44">
        <f t="shared" si="9"/>
        <v>-2.0000000000000018E-3</v>
      </c>
      <c r="Z45" s="44">
        <f t="shared" si="10"/>
        <v>0.36599999999999999</v>
      </c>
      <c r="AA45" s="17">
        <v>5.22</v>
      </c>
      <c r="AB45" s="17">
        <f t="shared" si="8"/>
        <v>4.9807100917431182</v>
      </c>
      <c r="AD45" s="16">
        <v>50</v>
      </c>
    </row>
    <row r="46" spans="1:30" x14ac:dyDescent="0.25">
      <c r="A46" s="42" t="s">
        <v>65</v>
      </c>
      <c r="C46" s="25" t="s">
        <v>131</v>
      </c>
      <c r="D46" s="25" t="s">
        <v>131</v>
      </c>
      <c r="H46" s="17">
        <v>20.839902147322626</v>
      </c>
      <c r="I46" s="49" t="s">
        <v>151</v>
      </c>
      <c r="J46" s="50">
        <v>2.8000000000000001E-2</v>
      </c>
      <c r="K46" s="50">
        <v>0.29299999999999998</v>
      </c>
      <c r="L46" s="44">
        <f t="shared" si="11"/>
        <v>-1.0000000000000009E-3</v>
      </c>
      <c r="M46" s="44">
        <f t="shared" si="12"/>
        <v>0.21899999999999997</v>
      </c>
      <c r="N46" s="17">
        <v>12.1</v>
      </c>
      <c r="O46" s="17">
        <f t="shared" si="0"/>
        <v>10.013248757226084</v>
      </c>
      <c r="T46" s="17">
        <v>6.2278631380963869</v>
      </c>
      <c r="U46" s="17">
        <v>6.1482534761078629</v>
      </c>
      <c r="V46" s="49" t="s">
        <v>174</v>
      </c>
      <c r="W46" s="50">
        <v>2.9000000000000001E-2</v>
      </c>
      <c r="X46" s="50">
        <v>0.62</v>
      </c>
      <c r="Y46" s="44">
        <f t="shared" si="9"/>
        <v>1.0000000000000009E-3</v>
      </c>
      <c r="Z46" s="44">
        <f t="shared" si="10"/>
        <v>0.504</v>
      </c>
      <c r="AA46" s="17">
        <v>5.31</v>
      </c>
      <c r="AB46" s="17">
        <f t="shared" si="8"/>
        <v>5.0024374646872447</v>
      </c>
      <c r="AD46" s="16">
        <v>50</v>
      </c>
    </row>
    <row r="47" spans="1:30" x14ac:dyDescent="0.25">
      <c r="A47" s="42" t="s">
        <v>65</v>
      </c>
      <c r="C47" s="25" t="s">
        <v>179</v>
      </c>
      <c r="D47" s="25" t="s">
        <v>179</v>
      </c>
      <c r="H47" s="17">
        <v>20.839902147322626</v>
      </c>
      <c r="I47" s="49" t="s">
        <v>152</v>
      </c>
      <c r="J47" s="50">
        <v>2.9000000000000001E-2</v>
      </c>
      <c r="K47" s="50">
        <v>0.28799999999999998</v>
      </c>
      <c r="L47" s="44">
        <f t="shared" si="11"/>
        <v>0</v>
      </c>
      <c r="M47" s="44">
        <f t="shared" si="12"/>
        <v>0.21399999999999997</v>
      </c>
      <c r="N47" s="17">
        <v>12.09</v>
      </c>
      <c r="O47" s="17">
        <f t="shared" si="0"/>
        <v>10.004973345030029</v>
      </c>
      <c r="T47" s="17">
        <v>6.8902533866897544</v>
      </c>
      <c r="U47" s="17">
        <v>5.9843141704928371</v>
      </c>
      <c r="V47" s="49" t="s">
        <v>175</v>
      </c>
      <c r="W47" s="50">
        <v>2.5999999999999999E-2</v>
      </c>
      <c r="X47" s="50">
        <v>0.58099999999999996</v>
      </c>
      <c r="Y47" s="44">
        <f t="shared" si="9"/>
        <v>-2.0000000000000018E-3</v>
      </c>
      <c r="Z47" s="44">
        <f t="shared" si="10"/>
        <v>0.46499999999999997</v>
      </c>
      <c r="AA47" s="17">
        <v>5.36</v>
      </c>
      <c r="AB47" s="17">
        <f t="shared" si="8"/>
        <v>5.0573521581482117</v>
      </c>
      <c r="AD47" s="16">
        <v>50</v>
      </c>
    </row>
    <row r="48" spans="1:30" x14ac:dyDescent="0.25">
      <c r="A48" s="42" t="s">
        <v>65</v>
      </c>
      <c r="C48" s="25" t="s">
        <v>43</v>
      </c>
      <c r="D48" s="25" t="s">
        <v>43</v>
      </c>
      <c r="I48" s="49" t="s">
        <v>153</v>
      </c>
      <c r="J48" s="50">
        <v>2.9000000000000001E-2</v>
      </c>
      <c r="K48" s="50">
        <v>7.3999999999999996E-2</v>
      </c>
      <c r="O48" s="17">
        <f t="shared" si="0"/>
        <v>0</v>
      </c>
      <c r="V48" s="49" t="s">
        <v>176</v>
      </c>
      <c r="W48" s="50">
        <v>2.8000000000000001E-2</v>
      </c>
      <c r="X48" s="50">
        <v>0.11600000000000001</v>
      </c>
    </row>
    <row r="49" spans="1:30" x14ac:dyDescent="0.25">
      <c r="A49" s="42" t="s">
        <v>65</v>
      </c>
      <c r="C49" s="25" t="s">
        <v>44</v>
      </c>
      <c r="D49" s="25" t="s">
        <v>44</v>
      </c>
      <c r="I49" s="49" t="s">
        <v>154</v>
      </c>
      <c r="J49" s="50">
        <v>0.03</v>
      </c>
      <c r="K49" s="50">
        <v>6.2E-2</v>
      </c>
      <c r="O49" s="17">
        <f t="shared" si="0"/>
        <v>0</v>
      </c>
      <c r="V49" s="49" t="s">
        <v>177</v>
      </c>
      <c r="W49" s="50">
        <v>2.8000000000000001E-2</v>
      </c>
      <c r="X49" s="50">
        <v>5.8999999999999997E-2</v>
      </c>
    </row>
    <row r="51" spans="1:30" x14ac:dyDescent="0.25">
      <c r="A51" s="27" t="s">
        <v>270</v>
      </c>
      <c r="C51" s="25" t="s">
        <v>45</v>
      </c>
      <c r="D51" s="25" t="s">
        <v>45</v>
      </c>
      <c r="H51" s="17">
        <v>182.55383441882302</v>
      </c>
      <c r="I51" s="49" t="s">
        <v>180</v>
      </c>
      <c r="J51" s="50">
        <v>3.2000000000000001E-2</v>
      </c>
      <c r="K51" s="51">
        <v>3.8260000000000001</v>
      </c>
      <c r="L51" s="44">
        <f>J51-J$72</f>
        <v>6.9999999999999993E-3</v>
      </c>
      <c r="M51" s="44">
        <f>K51-K$72</f>
        <v>3.7389999999999999</v>
      </c>
      <c r="N51" s="17">
        <v>28.26</v>
      </c>
      <c r="O51" s="17">
        <f t="shared" si="0"/>
        <v>10.001633868507641</v>
      </c>
      <c r="T51" s="17">
        <v>117.07519787789158</v>
      </c>
      <c r="U51" s="17">
        <v>119.30246426716427</v>
      </c>
      <c r="V51" s="49" t="s">
        <v>201</v>
      </c>
      <c r="W51" s="50">
        <v>2.5000000000000001E-2</v>
      </c>
      <c r="X51" s="51">
        <v>6.016</v>
      </c>
      <c r="Y51" s="44">
        <f t="shared" ref="Y51:Y71" si="13">W51-W$72</f>
        <v>8.0000000000000002E-3</v>
      </c>
      <c r="Z51" s="44">
        <f t="shared" ref="Z51:Z71" si="14">X51-X$72</f>
        <v>5.9290000000000003</v>
      </c>
      <c r="AA51" s="17">
        <v>21.71</v>
      </c>
      <c r="AB51" s="17">
        <f t="shared" ref="AB51:AB71" si="15">AA51/((U51/100)+1)</f>
        <v>9.89956956140351</v>
      </c>
      <c r="AD51" s="16">
        <v>100</v>
      </c>
    </row>
    <row r="52" spans="1:30" x14ac:dyDescent="0.25">
      <c r="A52" s="27" t="s">
        <v>270</v>
      </c>
      <c r="C52" s="25" t="s">
        <v>46</v>
      </c>
      <c r="D52" s="25" t="s">
        <v>46</v>
      </c>
      <c r="H52" s="17">
        <v>182.55383441882302</v>
      </c>
      <c r="I52" s="49" t="s">
        <v>181</v>
      </c>
      <c r="J52" s="50">
        <v>2.5000000000000001E-2</v>
      </c>
      <c r="K52" s="51">
        <v>3.5979999999999999</v>
      </c>
      <c r="L52" s="44">
        <f t="shared" ref="L52:L71" si="16">J52-J$72</f>
        <v>0</v>
      </c>
      <c r="M52" s="44">
        <f t="shared" ref="M52:M71" si="17">K52-K$72</f>
        <v>3.5109999999999997</v>
      </c>
      <c r="N52" s="17">
        <v>28.25</v>
      </c>
      <c r="O52" s="17">
        <f t="shared" si="0"/>
        <v>9.9980947199342118</v>
      </c>
      <c r="T52" s="17">
        <v>132.16599126325352</v>
      </c>
      <c r="U52" s="17">
        <v>125.82684229843807</v>
      </c>
      <c r="V52" s="49" t="s">
        <v>202</v>
      </c>
      <c r="W52" s="50">
        <v>2.3E-2</v>
      </c>
      <c r="X52" s="51">
        <v>8.4949999999999992</v>
      </c>
      <c r="Y52" s="44">
        <f t="shared" si="13"/>
        <v>5.9999999999999984E-3</v>
      </c>
      <c r="Z52" s="44">
        <f t="shared" si="14"/>
        <v>8.4079999999999995</v>
      </c>
      <c r="AA52" s="17">
        <v>23.22</v>
      </c>
      <c r="AB52" s="17">
        <f t="shared" si="15"/>
        <v>10.282214356659143</v>
      </c>
      <c r="AD52" s="16">
        <v>100</v>
      </c>
    </row>
    <row r="53" spans="1:30" x14ac:dyDescent="0.25">
      <c r="A53" s="27" t="s">
        <v>270</v>
      </c>
      <c r="C53" s="25" t="s">
        <v>47</v>
      </c>
      <c r="D53" s="25" t="s">
        <v>47</v>
      </c>
      <c r="H53" s="17">
        <v>182.55383441882302</v>
      </c>
      <c r="I53" s="49" t="s">
        <v>182</v>
      </c>
      <c r="J53" s="50">
        <v>0.02</v>
      </c>
      <c r="K53" s="51">
        <v>3.62</v>
      </c>
      <c r="L53" s="44">
        <f t="shared" si="16"/>
        <v>-5.000000000000001E-3</v>
      </c>
      <c r="M53" s="44">
        <f t="shared" si="17"/>
        <v>3.5329999999999999</v>
      </c>
      <c r="N53" s="17">
        <v>28.26</v>
      </c>
      <c r="O53" s="17">
        <f t="shared" si="0"/>
        <v>10.001633868507641</v>
      </c>
      <c r="T53" s="17">
        <v>116.76669981196355</v>
      </c>
      <c r="U53" s="17">
        <v>112.36113114990624</v>
      </c>
      <c r="V53" s="49" t="s">
        <v>203</v>
      </c>
      <c r="W53" s="50">
        <v>2.3E-2</v>
      </c>
      <c r="X53" s="51">
        <v>9.3759999999999994</v>
      </c>
      <c r="Y53" s="44">
        <f t="shared" si="13"/>
        <v>5.9999999999999984E-3</v>
      </c>
      <c r="Z53" s="44">
        <f t="shared" si="14"/>
        <v>9.2889999999999997</v>
      </c>
      <c r="AA53" s="17">
        <v>21.68</v>
      </c>
      <c r="AB53" s="17">
        <f t="shared" si="15"/>
        <v>10.209024543524414</v>
      </c>
      <c r="AD53" s="16">
        <v>100</v>
      </c>
    </row>
    <row r="54" spans="1:30" x14ac:dyDescent="0.25">
      <c r="A54" s="27" t="s">
        <v>270</v>
      </c>
      <c r="C54" s="25" t="s">
        <v>48</v>
      </c>
      <c r="D54" s="25" t="s">
        <v>48</v>
      </c>
      <c r="H54" s="17">
        <v>182.55383441882302</v>
      </c>
      <c r="I54" s="49" t="s">
        <v>183</v>
      </c>
      <c r="J54" s="50">
        <v>1.9E-2</v>
      </c>
      <c r="K54" s="51">
        <v>3.5430000000000001</v>
      </c>
      <c r="L54" s="44">
        <f t="shared" si="16"/>
        <v>-6.0000000000000019E-3</v>
      </c>
      <c r="M54" s="44">
        <f t="shared" si="17"/>
        <v>3.456</v>
      </c>
      <c r="N54" s="17">
        <v>28.26</v>
      </c>
      <c r="O54" s="17">
        <f t="shared" si="0"/>
        <v>10.001633868507641</v>
      </c>
      <c r="T54" s="17">
        <v>125.28558556619819</v>
      </c>
      <c r="U54" s="17">
        <v>123.2543305360097</v>
      </c>
      <c r="V54" s="49" t="s">
        <v>204</v>
      </c>
      <c r="W54" s="50">
        <v>1.2999999999999999E-2</v>
      </c>
      <c r="X54" s="51">
        <v>8.4350000000000005</v>
      </c>
      <c r="Y54" s="44">
        <f t="shared" si="13"/>
        <v>-4.0000000000000018E-3</v>
      </c>
      <c r="Z54" s="44">
        <f t="shared" si="14"/>
        <v>8.3480000000000008</v>
      </c>
      <c r="AA54" s="17">
        <v>22.53</v>
      </c>
      <c r="AB54" s="17">
        <f t="shared" si="15"/>
        <v>10.09162955357143</v>
      </c>
      <c r="AD54" s="16">
        <v>100</v>
      </c>
    </row>
    <row r="55" spans="1:30" x14ac:dyDescent="0.25">
      <c r="A55" s="27" t="s">
        <v>270</v>
      </c>
      <c r="C55" s="25" t="s">
        <v>49</v>
      </c>
      <c r="D55" s="25" t="s">
        <v>49</v>
      </c>
      <c r="H55" s="17">
        <v>182.55383441882302</v>
      </c>
      <c r="I55" s="49" t="s">
        <v>184</v>
      </c>
      <c r="J55" s="50">
        <v>1.9E-2</v>
      </c>
      <c r="K55" s="51">
        <v>3.3730000000000002</v>
      </c>
      <c r="L55" s="44">
        <f t="shared" si="16"/>
        <v>-6.0000000000000019E-3</v>
      </c>
      <c r="M55" s="44">
        <f t="shared" si="17"/>
        <v>3.286</v>
      </c>
      <c r="N55" s="17">
        <v>28.26</v>
      </c>
      <c r="O55" s="17">
        <f t="shared" si="0"/>
        <v>10.001633868507641</v>
      </c>
      <c r="T55" s="17">
        <v>140.1109361798467</v>
      </c>
      <c r="U55" s="17">
        <v>136.17343304843303</v>
      </c>
      <c r="V55" s="49" t="s">
        <v>205</v>
      </c>
      <c r="W55" s="50">
        <v>2.9000000000000001E-2</v>
      </c>
      <c r="X55" s="51">
        <v>8.5139999999999993</v>
      </c>
      <c r="Y55" s="44">
        <f t="shared" si="13"/>
        <v>1.2E-2</v>
      </c>
      <c r="Z55" s="44">
        <f t="shared" si="14"/>
        <v>8.4269999999999996</v>
      </c>
      <c r="AA55" s="17">
        <v>24.01</v>
      </c>
      <c r="AB55" s="17">
        <f t="shared" si="15"/>
        <v>10.166257775097073</v>
      </c>
      <c r="AD55" s="16">
        <v>100</v>
      </c>
    </row>
    <row r="56" spans="1:30" x14ac:dyDescent="0.25">
      <c r="A56" s="27" t="s">
        <v>270</v>
      </c>
      <c r="C56" s="25" t="s">
        <v>50</v>
      </c>
      <c r="D56" s="25" t="s">
        <v>50</v>
      </c>
      <c r="H56" s="17">
        <v>181.56445185549146</v>
      </c>
      <c r="I56" s="49" t="s">
        <v>185</v>
      </c>
      <c r="J56" s="50">
        <v>1.9E-2</v>
      </c>
      <c r="K56" s="51">
        <v>3.581</v>
      </c>
      <c r="L56" s="44">
        <f t="shared" si="16"/>
        <v>-6.0000000000000019E-3</v>
      </c>
      <c r="M56" s="44">
        <f t="shared" si="17"/>
        <v>3.4939999999999998</v>
      </c>
      <c r="N56" s="17">
        <v>28.16</v>
      </c>
      <c r="O56" s="17">
        <f t="shared" si="0"/>
        <v>10.001262522462417</v>
      </c>
      <c r="T56" s="17">
        <v>137.76137135156341</v>
      </c>
      <c r="U56" s="17">
        <v>144.5305475367943</v>
      </c>
      <c r="V56" s="49" t="s">
        <v>206</v>
      </c>
      <c r="W56" s="50">
        <v>2.5999999999999999E-2</v>
      </c>
      <c r="X56" s="51">
        <v>9.5139999999999993</v>
      </c>
      <c r="Y56" s="44">
        <f t="shared" si="13"/>
        <v>8.9999999999999976E-3</v>
      </c>
      <c r="Z56" s="44">
        <f t="shared" si="14"/>
        <v>9.4269999999999996</v>
      </c>
      <c r="AA56" s="17">
        <v>23.78</v>
      </c>
      <c r="AB56" s="17">
        <f t="shared" si="15"/>
        <v>9.7247563707441689</v>
      </c>
      <c r="AD56" s="16">
        <v>100</v>
      </c>
    </row>
    <row r="57" spans="1:30" x14ac:dyDescent="0.25">
      <c r="A57" s="27" t="s">
        <v>270</v>
      </c>
      <c r="C57" s="25" t="s">
        <v>51</v>
      </c>
      <c r="D57" s="25" t="s">
        <v>51</v>
      </c>
      <c r="H57" s="17">
        <v>181.56445185549146</v>
      </c>
      <c r="I57" s="49" t="s">
        <v>186</v>
      </c>
      <c r="J57" s="50">
        <v>0.02</v>
      </c>
      <c r="K57" s="51">
        <v>3.3</v>
      </c>
      <c r="L57" s="44">
        <f t="shared" si="16"/>
        <v>-5.000000000000001E-3</v>
      </c>
      <c r="M57" s="44">
        <f t="shared" si="17"/>
        <v>3.2129999999999996</v>
      </c>
      <c r="N57" s="17">
        <v>28.18</v>
      </c>
      <c r="O57" s="17">
        <f t="shared" si="0"/>
        <v>10.008365691867574</v>
      </c>
      <c r="T57" s="17">
        <v>126.61875488323339</v>
      </c>
      <c r="U57" s="17">
        <v>130.1274733637747</v>
      </c>
      <c r="V57" s="49" t="s">
        <v>207</v>
      </c>
      <c r="W57" s="50">
        <v>2.5000000000000001E-2</v>
      </c>
      <c r="X57" s="51">
        <v>8.1129999999999995</v>
      </c>
      <c r="Y57" s="44">
        <f t="shared" si="13"/>
        <v>8.0000000000000002E-3</v>
      </c>
      <c r="Z57" s="44">
        <f t="shared" si="14"/>
        <v>8.0259999999999998</v>
      </c>
      <c r="AA57" s="17">
        <v>22.66</v>
      </c>
      <c r="AB57" s="17">
        <f t="shared" si="15"/>
        <v>9.8467165474763352</v>
      </c>
      <c r="AD57" s="16">
        <v>100</v>
      </c>
    </row>
    <row r="58" spans="1:30" x14ac:dyDescent="0.25">
      <c r="A58" s="27" t="s">
        <v>270</v>
      </c>
      <c r="C58" s="25" t="s">
        <v>52</v>
      </c>
      <c r="D58" s="25" t="s">
        <v>52</v>
      </c>
      <c r="H58" s="17">
        <v>181.56445185549146</v>
      </c>
      <c r="I58" s="49" t="s">
        <v>187</v>
      </c>
      <c r="J58" s="50">
        <v>1.9E-2</v>
      </c>
      <c r="K58" s="51">
        <v>3.8069999999999999</v>
      </c>
      <c r="L58" s="44">
        <f t="shared" si="16"/>
        <v>-6.0000000000000019E-3</v>
      </c>
      <c r="M58" s="44">
        <f t="shared" si="17"/>
        <v>3.7199999999999998</v>
      </c>
      <c r="N58" s="17">
        <v>28.17</v>
      </c>
      <c r="O58" s="17">
        <f t="shared" si="0"/>
        <v>10.004814107164997</v>
      </c>
      <c r="T58" s="17">
        <v>141.39130102754893</v>
      </c>
      <c r="U58" s="17">
        <v>140.97644818135367</v>
      </c>
      <c r="V58" s="49" t="s">
        <v>208</v>
      </c>
      <c r="W58" s="50">
        <v>2.4E-2</v>
      </c>
      <c r="X58" s="51">
        <v>7.6449999999999996</v>
      </c>
      <c r="Y58" s="44">
        <f t="shared" si="13"/>
        <v>6.9999999999999993E-3</v>
      </c>
      <c r="Z58" s="44">
        <f t="shared" si="14"/>
        <v>7.5579999999999998</v>
      </c>
      <c r="AA58" s="17">
        <v>24.14</v>
      </c>
      <c r="AB58" s="17">
        <f t="shared" si="15"/>
        <v>10.01757648192771</v>
      </c>
      <c r="AD58" s="16">
        <v>100</v>
      </c>
    </row>
    <row r="59" spans="1:30" x14ac:dyDescent="0.25">
      <c r="A59" s="27" t="s">
        <v>270</v>
      </c>
      <c r="C59" s="25" t="s">
        <v>53</v>
      </c>
      <c r="D59" s="25" t="s">
        <v>53</v>
      </c>
      <c r="H59" s="17">
        <v>181.56445185549146</v>
      </c>
      <c r="I59" s="49" t="s">
        <v>188</v>
      </c>
      <c r="J59" s="50">
        <v>0.02</v>
      </c>
      <c r="K59" s="51">
        <v>3.7589999999999999</v>
      </c>
      <c r="L59" s="44">
        <f t="shared" si="16"/>
        <v>-5.000000000000001E-3</v>
      </c>
      <c r="M59" s="44">
        <f t="shared" si="17"/>
        <v>3.6719999999999997</v>
      </c>
      <c r="N59" s="17">
        <v>28.17</v>
      </c>
      <c r="O59" s="17">
        <f t="shared" si="0"/>
        <v>10.004814107164997</v>
      </c>
      <c r="T59" s="17">
        <v>136.9696301766167</v>
      </c>
      <c r="U59" s="17">
        <v>134.50704225352115</v>
      </c>
      <c r="V59" s="49" t="s">
        <v>209</v>
      </c>
      <c r="W59" s="50">
        <v>2.4E-2</v>
      </c>
      <c r="X59" s="51">
        <v>6.6989999999999998</v>
      </c>
      <c r="Y59" s="44">
        <f t="shared" si="13"/>
        <v>6.9999999999999993E-3</v>
      </c>
      <c r="Z59" s="44">
        <f t="shared" si="14"/>
        <v>6.6120000000000001</v>
      </c>
      <c r="AA59" s="17">
        <v>23.7</v>
      </c>
      <c r="AB59" s="17">
        <f t="shared" si="15"/>
        <v>10.106306306306305</v>
      </c>
      <c r="AD59" s="16">
        <v>100</v>
      </c>
    </row>
    <row r="60" spans="1:30" x14ac:dyDescent="0.25">
      <c r="A60" s="27" t="s">
        <v>270</v>
      </c>
      <c r="C60" s="25" t="s">
        <v>54</v>
      </c>
      <c r="D60" s="25" t="s">
        <v>54</v>
      </c>
      <c r="H60" s="17">
        <v>181.56445185549146</v>
      </c>
      <c r="I60" s="49" t="s">
        <v>189</v>
      </c>
      <c r="J60" s="50">
        <v>0.02</v>
      </c>
      <c r="K60" s="51">
        <v>3.359</v>
      </c>
      <c r="L60" s="44">
        <f t="shared" si="16"/>
        <v>-5.000000000000001E-3</v>
      </c>
      <c r="M60" s="44">
        <f t="shared" si="17"/>
        <v>3.2719999999999998</v>
      </c>
      <c r="N60" s="17">
        <v>28.18</v>
      </c>
      <c r="O60" s="17">
        <f t="shared" si="0"/>
        <v>10.008365691867574</v>
      </c>
      <c r="T60" s="17">
        <v>136.16288463526294</v>
      </c>
      <c r="U60" s="17">
        <v>135.85430434105422</v>
      </c>
      <c r="V60" s="49" t="s">
        <v>210</v>
      </c>
      <c r="W60" s="50">
        <v>2.3E-2</v>
      </c>
      <c r="X60" s="51">
        <v>7.6779999999999999</v>
      </c>
      <c r="Y60" s="44">
        <f t="shared" si="13"/>
        <v>5.9999999999999984E-3</v>
      </c>
      <c r="Z60" s="44">
        <f t="shared" si="14"/>
        <v>7.5910000000000002</v>
      </c>
      <c r="AA60" s="17">
        <v>23.62</v>
      </c>
      <c r="AB60" s="17">
        <f t="shared" si="15"/>
        <v>10.014657169811322</v>
      </c>
      <c r="AD60" s="16">
        <v>100</v>
      </c>
    </row>
    <row r="61" spans="1:30" x14ac:dyDescent="0.25">
      <c r="A61" s="27" t="s">
        <v>270</v>
      </c>
      <c r="C61" s="25" t="s">
        <v>55</v>
      </c>
      <c r="D61" s="25" t="s">
        <v>55</v>
      </c>
      <c r="H61" s="17">
        <v>187.42519034070361</v>
      </c>
      <c r="I61" s="49" t="s">
        <v>190</v>
      </c>
      <c r="J61" s="50">
        <v>0.02</v>
      </c>
      <c r="K61" s="51">
        <v>4.3460000000000001</v>
      </c>
      <c r="L61" s="44">
        <f t="shared" si="16"/>
        <v>-5.000000000000001E-3</v>
      </c>
      <c r="M61" s="44">
        <f t="shared" si="17"/>
        <v>4.2590000000000003</v>
      </c>
      <c r="N61" s="17">
        <v>28.74</v>
      </c>
      <c r="O61" s="17">
        <f t="shared" si="0"/>
        <v>9.9991235861869381</v>
      </c>
      <c r="T61" s="17">
        <v>111.04973363610733</v>
      </c>
      <c r="U61" s="17">
        <v>106.19345622746749</v>
      </c>
      <c r="V61" s="49" t="s">
        <v>211</v>
      </c>
      <c r="W61" s="50">
        <v>2.3E-2</v>
      </c>
      <c r="X61" s="51">
        <v>6.8250000000000002</v>
      </c>
      <c r="Y61" s="44">
        <f t="shared" si="13"/>
        <v>5.9999999999999984E-3</v>
      </c>
      <c r="Z61" s="44">
        <f t="shared" si="14"/>
        <v>6.7380000000000004</v>
      </c>
      <c r="AA61" s="17">
        <v>21.1</v>
      </c>
      <c r="AB61" s="17">
        <f t="shared" si="15"/>
        <v>10.233108453608251</v>
      </c>
      <c r="AD61" s="16">
        <v>100</v>
      </c>
    </row>
    <row r="62" spans="1:30" x14ac:dyDescent="0.25">
      <c r="A62" s="27" t="s">
        <v>270</v>
      </c>
      <c r="C62" s="25" t="s">
        <v>56</v>
      </c>
      <c r="D62" s="25" t="s">
        <v>56</v>
      </c>
      <c r="H62" s="17">
        <v>187.42519034070361</v>
      </c>
      <c r="I62" s="49" t="s">
        <v>191</v>
      </c>
      <c r="J62" s="50">
        <v>2.1000000000000001E-2</v>
      </c>
      <c r="K62" s="51">
        <v>3.9729999999999999</v>
      </c>
      <c r="L62" s="44">
        <f t="shared" si="16"/>
        <v>-4.0000000000000001E-3</v>
      </c>
      <c r="M62" s="44">
        <f t="shared" si="17"/>
        <v>3.8859999999999997</v>
      </c>
      <c r="N62" s="17">
        <v>28.75</v>
      </c>
      <c r="O62" s="17">
        <f t="shared" si="0"/>
        <v>10.002602752361673</v>
      </c>
      <c r="T62" s="17">
        <v>136.05191485314705</v>
      </c>
      <c r="U62" s="17">
        <v>132.86697396611049</v>
      </c>
      <c r="V62" s="49" t="s">
        <v>212</v>
      </c>
      <c r="W62" s="50">
        <v>2.3E-2</v>
      </c>
      <c r="X62" s="51">
        <v>9.7680000000000007</v>
      </c>
      <c r="Y62" s="44">
        <f t="shared" si="13"/>
        <v>5.9999999999999984E-3</v>
      </c>
      <c r="Z62" s="44">
        <f t="shared" si="14"/>
        <v>9.6810000000000009</v>
      </c>
      <c r="AA62" s="17">
        <v>23.6</v>
      </c>
      <c r="AB62" s="17">
        <f t="shared" si="15"/>
        <v>10.134541450018819</v>
      </c>
      <c r="AD62" s="16">
        <v>100</v>
      </c>
    </row>
    <row r="63" spans="1:30" x14ac:dyDescent="0.25">
      <c r="A63" s="27" t="s">
        <v>270</v>
      </c>
      <c r="C63" s="25" t="s">
        <v>57</v>
      </c>
      <c r="D63" s="25" t="s">
        <v>57</v>
      </c>
      <c r="H63" s="17">
        <v>187.42519034070361</v>
      </c>
      <c r="I63" s="49"/>
      <c r="J63" s="50"/>
      <c r="K63" s="51"/>
      <c r="L63" s="44"/>
      <c r="M63" s="44"/>
      <c r="N63" s="17">
        <v>28.75</v>
      </c>
      <c r="O63" s="17">
        <f t="shared" si="0"/>
        <v>10.002602752361673</v>
      </c>
      <c r="T63" s="17">
        <v>124.25334496017568</v>
      </c>
      <c r="U63" s="17">
        <v>118.34061135371179</v>
      </c>
      <c r="V63" s="49" t="s">
        <v>213</v>
      </c>
      <c r="W63" s="50">
        <v>2.3E-2</v>
      </c>
      <c r="X63" s="51">
        <v>8.94</v>
      </c>
      <c r="Y63" s="44">
        <f t="shared" si="13"/>
        <v>5.9999999999999984E-3</v>
      </c>
      <c r="Z63" s="44">
        <f t="shared" si="14"/>
        <v>8.8529999999999998</v>
      </c>
      <c r="AA63" s="17">
        <v>22.43</v>
      </c>
      <c r="AB63" s="17">
        <f t="shared" si="15"/>
        <v>10.272939999999998</v>
      </c>
      <c r="AD63" s="16">
        <v>100</v>
      </c>
    </row>
    <row r="64" spans="1:30" x14ac:dyDescent="0.25">
      <c r="A64" s="27" t="s">
        <v>270</v>
      </c>
      <c r="C64" s="25" t="s">
        <v>58</v>
      </c>
      <c r="D64" s="25" t="s">
        <v>58</v>
      </c>
      <c r="H64" s="17">
        <v>187.42519034070361</v>
      </c>
      <c r="I64" s="49" t="s">
        <v>192</v>
      </c>
      <c r="J64" s="50">
        <v>1.9E-2</v>
      </c>
      <c r="K64" s="51">
        <v>4.1929999999999996</v>
      </c>
      <c r="L64" s="44">
        <f t="shared" si="16"/>
        <v>-6.0000000000000019E-3</v>
      </c>
      <c r="M64" s="44">
        <f t="shared" si="17"/>
        <v>4.1059999999999999</v>
      </c>
      <c r="N64" s="17">
        <v>28.73</v>
      </c>
      <c r="O64" s="17">
        <f t="shared" si="0"/>
        <v>9.995644420012205</v>
      </c>
      <c r="T64" s="17">
        <v>139.06591723503746</v>
      </c>
      <c r="U64" s="17">
        <v>133.11163275952009</v>
      </c>
      <c r="V64" s="49" t="s">
        <v>214</v>
      </c>
      <c r="W64" s="50">
        <v>2.1999999999999999E-2</v>
      </c>
      <c r="X64" s="51">
        <v>8.0549999999999997</v>
      </c>
      <c r="Y64" s="44">
        <f t="shared" si="13"/>
        <v>4.9999999999999975E-3</v>
      </c>
      <c r="Z64" s="44">
        <f t="shared" si="14"/>
        <v>7.968</v>
      </c>
      <c r="AA64" s="17">
        <v>23.91</v>
      </c>
      <c r="AB64" s="17">
        <f t="shared" si="15"/>
        <v>10.256888391608392</v>
      </c>
      <c r="AD64" s="16">
        <v>100</v>
      </c>
    </row>
    <row r="65" spans="1:30" x14ac:dyDescent="0.25">
      <c r="A65" s="27" t="s">
        <v>270</v>
      </c>
      <c r="C65" s="25" t="s">
        <v>59</v>
      </c>
      <c r="D65" s="25" t="s">
        <v>59</v>
      </c>
      <c r="H65" s="17">
        <v>187.42519034070361</v>
      </c>
      <c r="I65" s="49" t="s">
        <v>193</v>
      </c>
      <c r="J65" s="50">
        <v>2.8000000000000001E-2</v>
      </c>
      <c r="K65" s="51">
        <v>3.8940000000000001</v>
      </c>
      <c r="L65" s="44">
        <f t="shared" si="16"/>
        <v>2.9999999999999992E-3</v>
      </c>
      <c r="M65" s="44">
        <f t="shared" si="17"/>
        <v>3.8069999999999999</v>
      </c>
      <c r="N65" s="17">
        <v>28.74</v>
      </c>
      <c r="O65" s="17">
        <f t="shared" si="0"/>
        <v>9.9991235861869381</v>
      </c>
      <c r="T65" s="17">
        <v>138.19698037375395</v>
      </c>
      <c r="U65" s="17">
        <v>133.77247602193532</v>
      </c>
      <c r="V65" s="49" t="s">
        <v>215</v>
      </c>
      <c r="W65" s="50">
        <v>2.1999999999999999E-2</v>
      </c>
      <c r="X65" s="51">
        <v>7.02</v>
      </c>
      <c r="Y65" s="44">
        <f t="shared" si="13"/>
        <v>4.9999999999999975E-3</v>
      </c>
      <c r="Z65" s="44">
        <f t="shared" si="14"/>
        <v>6.9329999999999998</v>
      </c>
      <c r="AA65" s="17">
        <v>23.82</v>
      </c>
      <c r="AB65" s="17">
        <f t="shared" si="15"/>
        <v>10.189394579439252</v>
      </c>
      <c r="AD65" s="16">
        <v>100</v>
      </c>
    </row>
    <row r="66" spans="1:30" x14ac:dyDescent="0.25">
      <c r="A66" s="27" t="s">
        <v>270</v>
      </c>
      <c r="C66" s="25" t="s">
        <v>60</v>
      </c>
      <c r="D66" s="25" t="s">
        <v>60</v>
      </c>
      <c r="H66" s="17">
        <v>176.22701081568025</v>
      </c>
      <c r="I66" s="49" t="s">
        <v>194</v>
      </c>
      <c r="J66" s="50">
        <v>2.5000000000000001E-2</v>
      </c>
      <c r="K66" s="51">
        <v>3.988</v>
      </c>
      <c r="L66" s="44">
        <f t="shared" si="16"/>
        <v>0</v>
      </c>
      <c r="M66" s="44">
        <f t="shared" si="17"/>
        <v>3.9009999999999998</v>
      </c>
      <c r="N66" s="17">
        <v>27.64</v>
      </c>
      <c r="O66" s="17">
        <f t="shared" si="0"/>
        <v>10.006262573084685</v>
      </c>
      <c r="T66" s="17">
        <v>122.05158861429686</v>
      </c>
      <c r="U66" s="17">
        <v>125.97125968202202</v>
      </c>
      <c r="V66" s="49" t="s">
        <v>216</v>
      </c>
      <c r="W66" s="50">
        <v>1.4999999999999999E-2</v>
      </c>
      <c r="X66" s="51">
        <v>8.0109999999999992</v>
      </c>
      <c r="Y66" s="44">
        <f t="shared" si="13"/>
        <v>-2.0000000000000018E-3</v>
      </c>
      <c r="Z66" s="44">
        <f t="shared" si="14"/>
        <v>7.9239999999999995</v>
      </c>
      <c r="AA66" s="17">
        <v>22.21</v>
      </c>
      <c r="AB66" s="17">
        <f t="shared" si="15"/>
        <v>9.8286835375671444</v>
      </c>
      <c r="AD66" s="16">
        <v>100</v>
      </c>
    </row>
    <row r="67" spans="1:30" x14ac:dyDescent="0.25">
      <c r="A67" s="27" t="s">
        <v>270</v>
      </c>
      <c r="C67" s="25" t="s">
        <v>61</v>
      </c>
      <c r="D67" s="25" t="s">
        <v>61</v>
      </c>
      <c r="H67" s="17">
        <v>176.22701081568025</v>
      </c>
      <c r="I67" s="49" t="s">
        <v>195</v>
      </c>
      <c r="J67" s="50">
        <v>2.3E-2</v>
      </c>
      <c r="K67" s="51">
        <v>3.4129999999999998</v>
      </c>
      <c r="L67" s="44">
        <f t="shared" si="16"/>
        <v>-2.0000000000000018E-3</v>
      </c>
      <c r="M67" s="44">
        <f t="shared" si="17"/>
        <v>3.3259999999999996</v>
      </c>
      <c r="N67" s="17">
        <v>27.62</v>
      </c>
      <c r="O67" s="17">
        <f t="shared" ref="O67:O73" si="18">N67/((H67/100)+1)</f>
        <v>9.9990221515412099</v>
      </c>
      <c r="T67" s="17">
        <v>132.15483605632448</v>
      </c>
      <c r="U67" s="17">
        <v>138.09523809523813</v>
      </c>
      <c r="V67" s="49" t="s">
        <v>217</v>
      </c>
      <c r="W67" s="50">
        <v>2.8000000000000001E-2</v>
      </c>
      <c r="X67" s="51">
        <v>7.827</v>
      </c>
      <c r="Y67" s="44">
        <f t="shared" si="13"/>
        <v>1.0999999999999999E-2</v>
      </c>
      <c r="Z67" s="44">
        <f t="shared" si="14"/>
        <v>7.74</v>
      </c>
      <c r="AA67" s="17">
        <v>23.22</v>
      </c>
      <c r="AB67" s="17">
        <f t="shared" si="15"/>
        <v>9.752399999999998</v>
      </c>
      <c r="AD67" s="16">
        <v>100</v>
      </c>
    </row>
    <row r="68" spans="1:30" x14ac:dyDescent="0.25">
      <c r="A68" s="27" t="s">
        <v>270</v>
      </c>
      <c r="C68" s="25" t="s">
        <v>62</v>
      </c>
      <c r="D68" s="25" t="s">
        <v>62</v>
      </c>
      <c r="H68" s="17">
        <v>176.22701081568025</v>
      </c>
      <c r="I68" s="49" t="s">
        <v>196</v>
      </c>
      <c r="J68" s="50">
        <v>2.3E-2</v>
      </c>
      <c r="K68" s="51">
        <v>4.0119999999999996</v>
      </c>
      <c r="L68" s="44">
        <f t="shared" si="16"/>
        <v>-2.0000000000000018E-3</v>
      </c>
      <c r="M68" s="44">
        <f t="shared" si="17"/>
        <v>3.9249999999999994</v>
      </c>
      <c r="N68" s="17">
        <v>27.64</v>
      </c>
      <c r="O68" s="17">
        <f t="shared" si="18"/>
        <v>10.006262573084685</v>
      </c>
      <c r="T68" s="17">
        <v>115.51379847559413</v>
      </c>
      <c r="U68" s="17">
        <v>117.60869565217392</v>
      </c>
      <c r="V68" s="49" t="s">
        <v>218</v>
      </c>
      <c r="W68" s="50">
        <v>2.5999999999999999E-2</v>
      </c>
      <c r="X68" s="51">
        <v>8.5269999999999992</v>
      </c>
      <c r="Y68" s="44">
        <f t="shared" si="13"/>
        <v>8.9999999999999976E-3</v>
      </c>
      <c r="Z68" s="44">
        <f t="shared" si="14"/>
        <v>8.44</v>
      </c>
      <c r="AA68" s="17">
        <v>21.55</v>
      </c>
      <c r="AB68" s="17">
        <f t="shared" si="15"/>
        <v>9.9030969030969054</v>
      </c>
      <c r="AD68" s="16">
        <v>100</v>
      </c>
    </row>
    <row r="69" spans="1:30" x14ac:dyDescent="0.25">
      <c r="A69" s="27" t="s">
        <v>270</v>
      </c>
      <c r="C69" s="25" t="s">
        <v>63</v>
      </c>
      <c r="D69" s="25" t="s">
        <v>63</v>
      </c>
      <c r="H69" s="17">
        <v>176.22701081568025</v>
      </c>
      <c r="I69" s="49" t="s">
        <v>197</v>
      </c>
      <c r="J69" s="50">
        <v>2.3E-2</v>
      </c>
      <c r="K69" s="51">
        <v>3.7669999999999999</v>
      </c>
      <c r="L69" s="44">
        <f t="shared" si="16"/>
        <v>-2.0000000000000018E-3</v>
      </c>
      <c r="M69" s="44">
        <f t="shared" si="17"/>
        <v>3.6799999999999997</v>
      </c>
      <c r="N69" s="17">
        <v>27.62</v>
      </c>
      <c r="O69" s="17">
        <f t="shared" si="18"/>
        <v>9.9990221515412099</v>
      </c>
      <c r="T69" s="17">
        <v>122.0539758966747</v>
      </c>
      <c r="U69" s="17">
        <v>124.72931480284421</v>
      </c>
      <c r="V69" s="49" t="s">
        <v>219</v>
      </c>
      <c r="W69" s="50">
        <v>2.1000000000000001E-2</v>
      </c>
      <c r="X69" s="51">
        <v>6.2729999999999997</v>
      </c>
      <c r="Y69" s="44">
        <f t="shared" si="13"/>
        <v>4.0000000000000001E-3</v>
      </c>
      <c r="Z69" s="44">
        <f t="shared" si="14"/>
        <v>6.1859999999999999</v>
      </c>
      <c r="AA69" s="17">
        <v>22.21</v>
      </c>
      <c r="AB69" s="17">
        <f t="shared" si="15"/>
        <v>9.8830008089887649</v>
      </c>
      <c r="AD69" s="16">
        <v>100</v>
      </c>
    </row>
    <row r="70" spans="1:30" x14ac:dyDescent="0.25">
      <c r="A70" s="27" t="s">
        <v>270</v>
      </c>
      <c r="C70" s="25" t="s">
        <v>64</v>
      </c>
      <c r="D70" s="25" t="s">
        <v>64</v>
      </c>
      <c r="H70" s="17">
        <v>176.22701081568025</v>
      </c>
      <c r="I70" s="49"/>
      <c r="J70" s="50"/>
      <c r="K70" s="51"/>
      <c r="L70" s="44"/>
      <c r="M70" s="44"/>
      <c r="N70" s="17">
        <v>27.63</v>
      </c>
      <c r="O70" s="17">
        <f t="shared" si="18"/>
        <v>10.002642362312947</v>
      </c>
      <c r="T70" s="17">
        <v>116.40714860081951</v>
      </c>
      <c r="U70" s="17">
        <v>123.21873442949676</v>
      </c>
      <c r="V70" s="49" t="s">
        <v>220</v>
      </c>
      <c r="W70" s="50">
        <v>0.02</v>
      </c>
      <c r="X70" s="51">
        <v>8.234</v>
      </c>
      <c r="Y70" s="44">
        <f t="shared" si="13"/>
        <v>2.9999999999999992E-3</v>
      </c>
      <c r="Z70" s="44">
        <f t="shared" si="14"/>
        <v>8.1470000000000002</v>
      </c>
      <c r="AA70" s="17">
        <v>21.64</v>
      </c>
      <c r="AB70" s="17">
        <f t="shared" si="15"/>
        <v>9.6945267857142863</v>
      </c>
      <c r="AD70" s="16">
        <v>100</v>
      </c>
    </row>
    <row r="71" spans="1:30" x14ac:dyDescent="0.25">
      <c r="A71" s="27" t="s">
        <v>270</v>
      </c>
      <c r="C71" s="25" t="s">
        <v>178</v>
      </c>
      <c r="D71" s="25" t="s">
        <v>178</v>
      </c>
      <c r="H71" s="17">
        <v>176.22701081568025</v>
      </c>
      <c r="I71" s="49" t="s">
        <v>198</v>
      </c>
      <c r="J71" s="50">
        <v>2.3E-2</v>
      </c>
      <c r="K71" s="51">
        <v>3.8769999999999998</v>
      </c>
      <c r="L71" s="44">
        <f t="shared" si="16"/>
        <v>-2.0000000000000018E-3</v>
      </c>
      <c r="M71" s="44">
        <f t="shared" si="17"/>
        <v>3.7899999999999996</v>
      </c>
      <c r="N71" s="17">
        <v>27.62</v>
      </c>
      <c r="O71" s="17">
        <f t="shared" si="18"/>
        <v>9.9990221515412099</v>
      </c>
      <c r="T71" s="17">
        <v>108.0866083216665</v>
      </c>
      <c r="U71" s="17">
        <v>112.98348544111255</v>
      </c>
      <c r="V71" s="49" t="s">
        <v>221</v>
      </c>
      <c r="W71" s="50">
        <v>1.9E-2</v>
      </c>
      <c r="X71" s="52">
        <v>10.824</v>
      </c>
      <c r="Y71" s="44">
        <f t="shared" si="13"/>
        <v>1.9999999999999983E-3</v>
      </c>
      <c r="Z71" s="44">
        <f t="shared" si="14"/>
        <v>10.737</v>
      </c>
      <c r="AA71" s="17">
        <v>20.81</v>
      </c>
      <c r="AB71" s="17">
        <f t="shared" si="15"/>
        <v>9.7707106055195627</v>
      </c>
      <c r="AD71" s="16">
        <v>100</v>
      </c>
    </row>
    <row r="72" spans="1:30" x14ac:dyDescent="0.25">
      <c r="A72" s="27" t="s">
        <v>270</v>
      </c>
      <c r="C72" s="25" t="s">
        <v>43</v>
      </c>
      <c r="D72" s="25" t="s">
        <v>43</v>
      </c>
      <c r="I72" s="49" t="s">
        <v>199</v>
      </c>
      <c r="J72" s="50">
        <v>2.5000000000000001E-2</v>
      </c>
      <c r="K72" s="51">
        <v>8.6999999999999994E-2</v>
      </c>
      <c r="O72" s="17">
        <f t="shared" si="18"/>
        <v>0</v>
      </c>
      <c r="V72" s="49" t="s">
        <v>222</v>
      </c>
      <c r="W72" s="50">
        <v>1.7000000000000001E-2</v>
      </c>
      <c r="X72" s="50">
        <v>8.6999999999999994E-2</v>
      </c>
    </row>
    <row r="73" spans="1:30" x14ac:dyDescent="0.25">
      <c r="A73" s="27" t="s">
        <v>270</v>
      </c>
      <c r="C73" s="25" t="s">
        <v>44</v>
      </c>
      <c r="D73" s="25" t="s">
        <v>44</v>
      </c>
      <c r="I73" s="49" t="s">
        <v>200</v>
      </c>
      <c r="J73" s="50">
        <v>2.5999999999999999E-2</v>
      </c>
      <c r="K73" s="51">
        <v>5.5E-2</v>
      </c>
      <c r="O73" s="17">
        <f t="shared" si="18"/>
        <v>0</v>
      </c>
      <c r="V73" s="49" t="s">
        <v>223</v>
      </c>
      <c r="W73" s="50">
        <v>1.6E-2</v>
      </c>
      <c r="X73" s="50">
        <v>7.2999999999999995E-2</v>
      </c>
    </row>
    <row r="75" spans="1:30" x14ac:dyDescent="0.25">
      <c r="A75" s="27" t="s">
        <v>270</v>
      </c>
      <c r="C75" s="25" t="s">
        <v>112</v>
      </c>
      <c r="D75" s="25" t="s">
        <v>112</v>
      </c>
      <c r="H75" s="17">
        <v>37.095472623974118</v>
      </c>
      <c r="I75" s="49" t="s">
        <v>224</v>
      </c>
      <c r="J75" s="50">
        <v>1.2999999999999999E-2</v>
      </c>
      <c r="K75" s="50">
        <v>0.28100000000000003</v>
      </c>
      <c r="L75" s="44">
        <f>J75-J$96</f>
        <v>-1.2000000000000002E-2</v>
      </c>
      <c r="M75" s="44">
        <f>K75-K$96</f>
        <v>0.18500000000000003</v>
      </c>
      <c r="N75" s="17">
        <v>13.73</v>
      </c>
      <c r="O75" s="17">
        <f t="shared" ref="O75:O97" si="19">N75/((H75/100)+1)</f>
        <v>10.014918609062084</v>
      </c>
      <c r="T75" s="17">
        <v>4.4080804612274642</v>
      </c>
      <c r="U75" s="17">
        <v>5.046189427409999</v>
      </c>
      <c r="V75" s="49" t="s">
        <v>247</v>
      </c>
      <c r="W75" s="50">
        <v>2.5000000000000001E-2</v>
      </c>
      <c r="X75" s="50">
        <v>0.372</v>
      </c>
      <c r="Y75" s="44">
        <f t="shared" ref="Y75:Y96" si="20">W75-W$96</f>
        <v>0</v>
      </c>
      <c r="Z75" s="44">
        <f t="shared" ref="Z75:Z96" si="21">X75-X$96</f>
        <v>0.29299999999999998</v>
      </c>
      <c r="AA75" s="17">
        <v>10.44</v>
      </c>
      <c r="AB75" s="17">
        <f t="shared" ref="AB75:AB95" si="22">AA75/((U75/100)+1)</f>
        <v>9.938485210084032</v>
      </c>
      <c r="AD75" s="16">
        <v>100</v>
      </c>
    </row>
    <row r="76" spans="1:30" x14ac:dyDescent="0.25">
      <c r="A76" s="27" t="s">
        <v>270</v>
      </c>
      <c r="C76" s="25" t="s">
        <v>113</v>
      </c>
      <c r="D76" s="25" t="s">
        <v>113</v>
      </c>
      <c r="H76" s="17">
        <v>37.095472623974118</v>
      </c>
      <c r="I76" s="49" t="s">
        <v>225</v>
      </c>
      <c r="J76" s="50">
        <v>1.0999999999999999E-2</v>
      </c>
      <c r="K76" s="50">
        <v>0.25900000000000001</v>
      </c>
      <c r="L76" s="44">
        <f t="shared" ref="L76:L95" si="23">J76-J$96</f>
        <v>-1.4000000000000002E-2</v>
      </c>
      <c r="M76" s="44">
        <f t="shared" ref="M76:M95" si="24">K76-K$96</f>
        <v>0.16300000000000001</v>
      </c>
      <c r="N76" s="17">
        <v>13.7</v>
      </c>
      <c r="O76" s="17">
        <f t="shared" si="19"/>
        <v>9.9930360483722183</v>
      </c>
      <c r="T76" s="17">
        <v>4.2378800116166699</v>
      </c>
      <c r="U76" s="17">
        <v>3.9423561162691585</v>
      </c>
      <c r="V76" s="49" t="s">
        <v>248</v>
      </c>
      <c r="W76" s="50">
        <v>2.4E-2</v>
      </c>
      <c r="X76" s="50">
        <v>0.32300000000000001</v>
      </c>
      <c r="Y76" s="44">
        <f t="shared" si="20"/>
        <v>-1.0000000000000009E-3</v>
      </c>
      <c r="Z76" s="44">
        <f t="shared" si="21"/>
        <v>0.24399999999999999</v>
      </c>
      <c r="AA76" s="17">
        <v>10.42</v>
      </c>
      <c r="AB76" s="17">
        <f t="shared" si="22"/>
        <v>10.024787189107263</v>
      </c>
      <c r="AD76" s="16">
        <v>100</v>
      </c>
    </row>
    <row r="77" spans="1:30" x14ac:dyDescent="0.25">
      <c r="A77" s="27" t="s">
        <v>270</v>
      </c>
      <c r="C77" s="25" t="s">
        <v>114</v>
      </c>
      <c r="D77" s="25" t="s">
        <v>114</v>
      </c>
      <c r="H77" s="17">
        <v>37.095472623974118</v>
      </c>
      <c r="I77" s="49" t="s">
        <v>226</v>
      </c>
      <c r="J77" s="50">
        <v>0.01</v>
      </c>
      <c r="K77" s="50">
        <v>0.26800000000000002</v>
      </c>
      <c r="L77" s="44">
        <f t="shared" si="23"/>
        <v>-1.5000000000000001E-2</v>
      </c>
      <c r="M77" s="44">
        <f t="shared" si="24"/>
        <v>0.17200000000000001</v>
      </c>
      <c r="N77" s="17">
        <v>13.71</v>
      </c>
      <c r="O77" s="17">
        <f t="shared" si="19"/>
        <v>10.000330235268841</v>
      </c>
      <c r="T77" s="17">
        <v>5.1065290117134943</v>
      </c>
      <c r="U77" s="17">
        <v>4.932834177493941</v>
      </c>
      <c r="V77" s="49" t="s">
        <v>249</v>
      </c>
      <c r="W77" s="50">
        <v>2.8000000000000001E-2</v>
      </c>
      <c r="X77" s="50">
        <v>0.34599999999999997</v>
      </c>
      <c r="Y77" s="44">
        <f t="shared" si="20"/>
        <v>2.9999999999999992E-3</v>
      </c>
      <c r="Z77" s="44">
        <f t="shared" si="21"/>
        <v>0.26699999999999996</v>
      </c>
      <c r="AA77" s="17">
        <v>10.52</v>
      </c>
      <c r="AB77" s="17">
        <f t="shared" si="22"/>
        <v>10.025460650577124</v>
      </c>
      <c r="AD77" s="16">
        <v>100</v>
      </c>
    </row>
    <row r="78" spans="1:30" x14ac:dyDescent="0.25">
      <c r="A78" s="27" t="s">
        <v>270</v>
      </c>
      <c r="C78" s="25" t="s">
        <v>115</v>
      </c>
      <c r="D78" s="25" t="s">
        <v>115</v>
      </c>
      <c r="H78" s="17">
        <v>37.095472623974118</v>
      </c>
      <c r="I78" s="49" t="s">
        <v>227</v>
      </c>
      <c r="J78" s="50">
        <v>7.0000000000000001E-3</v>
      </c>
      <c r="K78" s="50">
        <v>0.26400000000000001</v>
      </c>
      <c r="L78" s="44">
        <f t="shared" si="23"/>
        <v>-1.8000000000000002E-2</v>
      </c>
      <c r="M78" s="44">
        <f t="shared" si="24"/>
        <v>0.16800000000000001</v>
      </c>
      <c r="N78" s="17">
        <v>13.71</v>
      </c>
      <c r="O78" s="17">
        <f t="shared" si="19"/>
        <v>10.000330235268841</v>
      </c>
      <c r="T78" s="17">
        <v>4.6495441029669227</v>
      </c>
      <c r="U78" s="17">
        <v>5.02850877192982</v>
      </c>
      <c r="V78" s="49" t="s">
        <v>250</v>
      </c>
      <c r="W78" s="50">
        <v>2.7E-2</v>
      </c>
      <c r="X78" s="50">
        <v>0.34300000000000003</v>
      </c>
      <c r="Y78" s="44">
        <f t="shared" si="20"/>
        <v>1.9999999999999983E-3</v>
      </c>
      <c r="Z78" s="44">
        <f t="shared" si="21"/>
        <v>0.26400000000000001</v>
      </c>
      <c r="AA78" s="17">
        <v>10.47</v>
      </c>
      <c r="AB78" s="17">
        <f t="shared" si="22"/>
        <v>9.9687219426638567</v>
      </c>
      <c r="AD78" s="16">
        <v>100</v>
      </c>
    </row>
    <row r="79" spans="1:30" x14ac:dyDescent="0.25">
      <c r="A79" s="27" t="s">
        <v>270</v>
      </c>
      <c r="C79" s="25" t="s">
        <v>116</v>
      </c>
      <c r="D79" s="25" t="s">
        <v>116</v>
      </c>
      <c r="H79" s="17">
        <v>37.095472623974118</v>
      </c>
      <c r="I79" s="49" t="s">
        <v>228</v>
      </c>
      <c r="J79" s="50">
        <v>1.2999999999999999E-2</v>
      </c>
      <c r="K79" s="50">
        <v>0.308</v>
      </c>
      <c r="L79" s="44">
        <f t="shared" si="23"/>
        <v>-1.2000000000000002E-2</v>
      </c>
      <c r="M79" s="44">
        <f t="shared" si="24"/>
        <v>0.21199999999999999</v>
      </c>
      <c r="N79" s="17">
        <v>13.72</v>
      </c>
      <c r="O79" s="17">
        <f t="shared" si="19"/>
        <v>10.007624422165463</v>
      </c>
      <c r="T79" s="17">
        <v>4.1711315880392421</v>
      </c>
      <c r="U79" s="17">
        <v>4.4887552301255296</v>
      </c>
      <c r="V79" s="49" t="s">
        <v>251</v>
      </c>
      <c r="W79" s="50">
        <v>2.3E-2</v>
      </c>
      <c r="X79" s="50">
        <v>0.35099999999999998</v>
      </c>
      <c r="Y79" s="44">
        <f t="shared" si="20"/>
        <v>-2.0000000000000018E-3</v>
      </c>
      <c r="Z79" s="44">
        <f t="shared" si="21"/>
        <v>0.27199999999999996</v>
      </c>
      <c r="AA79" s="17">
        <v>10.43</v>
      </c>
      <c r="AB79" s="17">
        <f t="shared" si="22"/>
        <v>9.9819353546982335</v>
      </c>
      <c r="AD79" s="16">
        <v>100</v>
      </c>
    </row>
    <row r="80" spans="1:30" x14ac:dyDescent="0.25">
      <c r="A80" s="27" t="s">
        <v>270</v>
      </c>
      <c r="C80" s="25" t="s">
        <v>117</v>
      </c>
      <c r="D80" s="25" t="s">
        <v>117</v>
      </c>
      <c r="H80" s="17">
        <v>37.595798506443316</v>
      </c>
      <c r="I80" s="49" t="s">
        <v>229</v>
      </c>
      <c r="J80" s="50">
        <v>1.2E-2</v>
      </c>
      <c r="K80" s="50">
        <v>0.25700000000000001</v>
      </c>
      <c r="L80" s="44">
        <f t="shared" si="23"/>
        <v>-1.3000000000000001E-2</v>
      </c>
      <c r="M80" s="44">
        <f t="shared" si="24"/>
        <v>0.161</v>
      </c>
      <c r="N80" s="17">
        <v>13.75</v>
      </c>
      <c r="O80" s="17">
        <f t="shared" si="19"/>
        <v>9.9930376866529951</v>
      </c>
      <c r="T80" s="17">
        <v>6.2229006282956609</v>
      </c>
      <c r="U80" s="17">
        <v>5.5858812869756713</v>
      </c>
      <c r="V80" s="49" t="s">
        <v>252</v>
      </c>
      <c r="W80" s="50">
        <v>4.5999999999999999E-2</v>
      </c>
      <c r="X80" s="50">
        <v>0.38100000000000001</v>
      </c>
      <c r="Y80" s="44">
        <f t="shared" si="20"/>
        <v>2.0999999999999998E-2</v>
      </c>
      <c r="Z80" s="44">
        <f t="shared" si="21"/>
        <v>0.30199999999999999</v>
      </c>
      <c r="AA80" s="17">
        <v>10.62</v>
      </c>
      <c r="AB80" s="17">
        <f t="shared" si="22"/>
        <v>10.058162957541187</v>
      </c>
      <c r="AD80" s="16">
        <v>100</v>
      </c>
    </row>
    <row r="81" spans="1:30" x14ac:dyDescent="0.25">
      <c r="A81" s="27" t="s">
        <v>270</v>
      </c>
      <c r="C81" s="25" t="s">
        <v>118</v>
      </c>
      <c r="D81" s="25" t="s">
        <v>118</v>
      </c>
      <c r="H81" s="17">
        <v>37.595798506443316</v>
      </c>
      <c r="I81" s="49" t="s">
        <v>230</v>
      </c>
      <c r="J81" s="50">
        <v>1.2999999999999999E-2</v>
      </c>
      <c r="K81" s="50">
        <v>0.25800000000000001</v>
      </c>
      <c r="L81" s="44">
        <f t="shared" si="23"/>
        <v>-1.2000000000000002E-2</v>
      </c>
      <c r="M81" s="44">
        <f t="shared" si="24"/>
        <v>0.16200000000000001</v>
      </c>
      <c r="N81" s="17">
        <v>13.75</v>
      </c>
      <c r="O81" s="17">
        <f t="shared" si="19"/>
        <v>9.9930376866529951</v>
      </c>
      <c r="T81" s="17">
        <v>4.3746882436936074</v>
      </c>
      <c r="U81" s="17">
        <v>4.1666666666666607</v>
      </c>
      <c r="V81" s="49" t="s">
        <v>253</v>
      </c>
      <c r="W81" s="50">
        <v>3.5000000000000003E-2</v>
      </c>
      <c r="X81" s="50">
        <v>0.39100000000000001</v>
      </c>
      <c r="Y81" s="44">
        <f t="shared" si="20"/>
        <v>1.0000000000000002E-2</v>
      </c>
      <c r="Z81" s="44">
        <f t="shared" si="21"/>
        <v>0.312</v>
      </c>
      <c r="AA81" s="17">
        <v>10.45</v>
      </c>
      <c r="AB81" s="17">
        <f t="shared" si="22"/>
        <v>10.032</v>
      </c>
      <c r="AD81" s="16">
        <v>100</v>
      </c>
    </row>
    <row r="82" spans="1:30" x14ac:dyDescent="0.25">
      <c r="A82" s="27" t="s">
        <v>270</v>
      </c>
      <c r="C82" s="25" t="s">
        <v>119</v>
      </c>
      <c r="D82" s="25" t="s">
        <v>119</v>
      </c>
      <c r="H82" s="17">
        <v>37.595798506443316</v>
      </c>
      <c r="I82" s="49" t="s">
        <v>231</v>
      </c>
      <c r="J82" s="50">
        <v>1.2999999999999999E-2</v>
      </c>
      <c r="K82" s="50">
        <v>0.26800000000000002</v>
      </c>
      <c r="L82" s="44">
        <f t="shared" si="23"/>
        <v>-1.2000000000000002E-2</v>
      </c>
      <c r="M82" s="44">
        <f t="shared" si="24"/>
        <v>0.17200000000000001</v>
      </c>
      <c r="N82" s="17">
        <v>13.77</v>
      </c>
      <c r="O82" s="17">
        <f t="shared" si="19"/>
        <v>10.007573014197217</v>
      </c>
      <c r="T82" s="17">
        <v>4.7781737283393637</v>
      </c>
      <c r="U82" s="17">
        <v>4.7023086800429788</v>
      </c>
      <c r="V82" s="49" t="s">
        <v>254</v>
      </c>
      <c r="W82" s="50">
        <v>2.9000000000000001E-2</v>
      </c>
      <c r="X82" s="50">
        <v>0.60099999999999998</v>
      </c>
      <c r="Y82" s="44">
        <f t="shared" si="20"/>
        <v>4.0000000000000001E-3</v>
      </c>
      <c r="Z82" s="44">
        <f t="shared" si="21"/>
        <v>0.52200000000000002</v>
      </c>
      <c r="AA82" s="17">
        <v>10.48</v>
      </c>
      <c r="AB82" s="17">
        <f t="shared" si="22"/>
        <v>10.009330388335139</v>
      </c>
      <c r="AD82" s="16">
        <v>100</v>
      </c>
    </row>
    <row r="83" spans="1:30" x14ac:dyDescent="0.25">
      <c r="A83" s="27" t="s">
        <v>270</v>
      </c>
      <c r="C83" s="25" t="s">
        <v>120</v>
      </c>
      <c r="D83" s="25" t="s">
        <v>120</v>
      </c>
      <c r="H83" s="17">
        <v>37.595798506443316</v>
      </c>
      <c r="I83" s="49" t="s">
        <v>232</v>
      </c>
      <c r="J83" s="50">
        <v>1.4999999999999999E-2</v>
      </c>
      <c r="K83" s="50">
        <v>0.29399999999999998</v>
      </c>
      <c r="L83" s="44">
        <f t="shared" si="23"/>
        <v>-1.0000000000000002E-2</v>
      </c>
      <c r="M83" s="44">
        <f t="shared" si="24"/>
        <v>0.19799999999999998</v>
      </c>
      <c r="N83" s="17">
        <v>13.77</v>
      </c>
      <c r="O83" s="17">
        <f t="shared" si="19"/>
        <v>10.007573014197217</v>
      </c>
      <c r="T83" s="17">
        <v>4.4761909516344334</v>
      </c>
      <c r="U83" s="17">
        <v>4.0502070393374803</v>
      </c>
      <c r="V83" s="49" t="s">
        <v>255</v>
      </c>
      <c r="W83" s="50">
        <v>0.03</v>
      </c>
      <c r="X83" s="50">
        <v>0.40100000000000002</v>
      </c>
      <c r="Y83" s="44">
        <f t="shared" si="20"/>
        <v>4.9999999999999975E-3</v>
      </c>
      <c r="Z83" s="44">
        <f t="shared" si="21"/>
        <v>0.32200000000000001</v>
      </c>
      <c r="AA83" s="17">
        <v>10.45</v>
      </c>
      <c r="AB83" s="17">
        <f t="shared" si="22"/>
        <v>10.043228454172366</v>
      </c>
      <c r="AD83" s="16">
        <v>100</v>
      </c>
    </row>
    <row r="84" spans="1:30" x14ac:dyDescent="0.25">
      <c r="A84" s="27" t="s">
        <v>270</v>
      </c>
      <c r="C84" s="25" t="s">
        <v>121</v>
      </c>
      <c r="D84" s="25" t="s">
        <v>121</v>
      </c>
      <c r="H84" s="17">
        <v>37.595798506443316</v>
      </c>
      <c r="I84" s="49" t="s">
        <v>233</v>
      </c>
      <c r="J84" s="50">
        <v>1.6E-2</v>
      </c>
      <c r="K84" s="50">
        <v>0.27</v>
      </c>
      <c r="L84" s="44">
        <f t="shared" si="23"/>
        <v>-9.0000000000000011E-3</v>
      </c>
      <c r="M84" s="44">
        <f t="shared" si="24"/>
        <v>0.17400000000000002</v>
      </c>
      <c r="N84" s="17">
        <v>13.78</v>
      </c>
      <c r="O84" s="17">
        <f t="shared" si="19"/>
        <v>10.014840677969328</v>
      </c>
      <c r="T84" s="17">
        <v>4.7636538143387046</v>
      </c>
      <c r="U84" s="17">
        <v>4.2754001391788465</v>
      </c>
      <c r="V84" s="49" t="s">
        <v>256</v>
      </c>
      <c r="W84" s="50">
        <v>2.9000000000000001E-2</v>
      </c>
      <c r="X84" s="50">
        <v>0.41599999999999998</v>
      </c>
      <c r="Y84" s="44">
        <f t="shared" si="20"/>
        <v>4.0000000000000001E-3</v>
      </c>
      <c r="Z84" s="44">
        <f t="shared" si="21"/>
        <v>0.33699999999999997</v>
      </c>
      <c r="AA84" s="17">
        <v>10.48</v>
      </c>
      <c r="AB84" s="17">
        <f t="shared" si="22"/>
        <v>10.050309071949949</v>
      </c>
      <c r="AD84" s="16">
        <v>100</v>
      </c>
    </row>
    <row r="85" spans="1:30" x14ac:dyDescent="0.25">
      <c r="A85" s="27" t="s">
        <v>270</v>
      </c>
      <c r="C85" s="25" t="s">
        <v>122</v>
      </c>
      <c r="D85" s="25" t="s">
        <v>122</v>
      </c>
      <c r="H85" s="17">
        <v>37.396184062850743</v>
      </c>
      <c r="I85" s="49" t="s">
        <v>234</v>
      </c>
      <c r="J85" s="50">
        <v>1.9E-2</v>
      </c>
      <c r="K85" s="50">
        <v>0.28699999999999998</v>
      </c>
      <c r="L85" s="44">
        <f t="shared" si="23"/>
        <v>-6.0000000000000019E-3</v>
      </c>
      <c r="M85" s="44">
        <f t="shared" si="24"/>
        <v>0.19099999999999998</v>
      </c>
      <c r="N85" s="17">
        <v>13.76</v>
      </c>
      <c r="O85" s="17">
        <f t="shared" si="19"/>
        <v>10.014834177421989</v>
      </c>
      <c r="T85" s="17">
        <v>4.6011510494090153</v>
      </c>
      <c r="U85" s="17">
        <v>4.60251046025106</v>
      </c>
      <c r="V85" s="49" t="s">
        <v>257</v>
      </c>
      <c r="W85" s="50">
        <v>2.8000000000000001E-2</v>
      </c>
      <c r="X85" s="50">
        <v>0.39</v>
      </c>
      <c r="Y85" s="44">
        <f t="shared" si="20"/>
        <v>2.9999999999999992E-3</v>
      </c>
      <c r="Z85" s="44">
        <f t="shared" si="21"/>
        <v>0.311</v>
      </c>
      <c r="AA85" s="17">
        <v>10.45</v>
      </c>
      <c r="AB85" s="17">
        <f t="shared" si="22"/>
        <v>9.990199999999998</v>
      </c>
      <c r="AD85" s="16">
        <v>100</v>
      </c>
    </row>
    <row r="86" spans="1:30" x14ac:dyDescent="0.25">
      <c r="A86" s="27" t="s">
        <v>270</v>
      </c>
      <c r="C86" s="25" t="s">
        <v>123</v>
      </c>
      <c r="D86" s="25" t="s">
        <v>123</v>
      </c>
      <c r="H86" s="17">
        <v>37.396184062850743</v>
      </c>
      <c r="I86" s="49" t="s">
        <v>235</v>
      </c>
      <c r="J86" s="50">
        <v>2.7E-2</v>
      </c>
      <c r="K86" s="50">
        <v>0.29299999999999998</v>
      </c>
      <c r="L86" s="44">
        <f t="shared" si="23"/>
        <v>1.9999999999999983E-3</v>
      </c>
      <c r="M86" s="44">
        <f t="shared" si="24"/>
        <v>0.19699999999999998</v>
      </c>
      <c r="N86" s="17">
        <v>13.73</v>
      </c>
      <c r="O86" s="17">
        <f t="shared" si="19"/>
        <v>9.9929995098840045</v>
      </c>
      <c r="T86" s="17">
        <v>4.1482074040213508</v>
      </c>
      <c r="U86" s="17">
        <v>4.4942348008385711</v>
      </c>
      <c r="V86" s="49" t="s">
        <v>258</v>
      </c>
      <c r="W86" s="50">
        <v>2.9000000000000001E-2</v>
      </c>
      <c r="X86" s="50">
        <v>0.41199999999999998</v>
      </c>
      <c r="Y86" s="44">
        <f t="shared" si="20"/>
        <v>4.0000000000000001E-3</v>
      </c>
      <c r="Z86" s="44">
        <f t="shared" si="21"/>
        <v>0.33299999999999996</v>
      </c>
      <c r="AA86" s="17">
        <v>10.41</v>
      </c>
      <c r="AB86" s="17">
        <f t="shared" si="22"/>
        <v>9.9622721003134806</v>
      </c>
      <c r="AD86" s="16">
        <v>100</v>
      </c>
    </row>
    <row r="87" spans="1:30" x14ac:dyDescent="0.25">
      <c r="A87" s="27" t="s">
        <v>270</v>
      </c>
      <c r="C87" s="25" t="s">
        <v>124</v>
      </c>
      <c r="D87" s="25" t="s">
        <v>124</v>
      </c>
      <c r="H87" s="17">
        <v>37.396184062850743</v>
      </c>
      <c r="I87" s="49" t="s">
        <v>236</v>
      </c>
      <c r="J87" s="50">
        <v>2.1000000000000001E-2</v>
      </c>
      <c r="K87" s="50">
        <v>0.29299999999999998</v>
      </c>
      <c r="L87" s="44">
        <f t="shared" si="23"/>
        <v>-4.0000000000000001E-3</v>
      </c>
      <c r="M87" s="44">
        <f t="shared" si="24"/>
        <v>0.19699999999999998</v>
      </c>
      <c r="N87" s="17">
        <v>13.74</v>
      </c>
      <c r="O87" s="17">
        <f t="shared" si="19"/>
        <v>10.000277732396667</v>
      </c>
      <c r="T87" s="17">
        <v>6.5900458201369263</v>
      </c>
      <c r="U87" s="17">
        <v>6.1513202285097304</v>
      </c>
      <c r="V87" s="49" t="s">
        <v>259</v>
      </c>
      <c r="W87" s="50">
        <v>2.7E-2</v>
      </c>
      <c r="X87" s="50">
        <v>0.40699999999999997</v>
      </c>
      <c r="Y87" s="44">
        <f t="shared" si="20"/>
        <v>1.9999999999999983E-3</v>
      </c>
      <c r="Z87" s="44">
        <f t="shared" si="21"/>
        <v>0.32799999999999996</v>
      </c>
      <c r="AA87" s="17">
        <v>10.66</v>
      </c>
      <c r="AB87" s="17">
        <f t="shared" si="22"/>
        <v>10.042267940758947</v>
      </c>
      <c r="AD87" s="16">
        <v>100</v>
      </c>
    </row>
    <row r="88" spans="1:30" x14ac:dyDescent="0.25">
      <c r="A88" s="27" t="s">
        <v>270</v>
      </c>
      <c r="C88" s="25" t="s">
        <v>125</v>
      </c>
      <c r="D88" s="25" t="s">
        <v>125</v>
      </c>
      <c r="H88" s="17">
        <v>37.396184062850743</v>
      </c>
      <c r="I88" s="49" t="s">
        <v>237</v>
      </c>
      <c r="J88" s="50">
        <v>2.1999999999999999E-2</v>
      </c>
      <c r="K88" s="50">
        <v>0.28899999999999998</v>
      </c>
      <c r="L88" s="44">
        <f t="shared" si="23"/>
        <v>-3.0000000000000027E-3</v>
      </c>
      <c r="M88" s="44">
        <f t="shared" si="24"/>
        <v>0.19299999999999998</v>
      </c>
      <c r="N88" s="17">
        <v>13.74</v>
      </c>
      <c r="O88" s="17">
        <f t="shared" si="19"/>
        <v>10.000277732396667</v>
      </c>
      <c r="T88" s="17">
        <v>4.6007132243879889</v>
      </c>
      <c r="U88" s="17">
        <v>4.1625519750519695</v>
      </c>
      <c r="V88" s="49" t="s">
        <v>260</v>
      </c>
      <c r="W88" s="50">
        <v>2.9000000000000001E-2</v>
      </c>
      <c r="X88" s="50">
        <v>0.39400000000000002</v>
      </c>
      <c r="Y88" s="44">
        <f t="shared" si="20"/>
        <v>4.0000000000000001E-3</v>
      </c>
      <c r="Z88" s="44">
        <f t="shared" si="21"/>
        <v>0.315</v>
      </c>
      <c r="AA88" s="17">
        <v>10.46</v>
      </c>
      <c r="AB88" s="17">
        <f t="shared" si="22"/>
        <v>10.041996669307105</v>
      </c>
      <c r="AD88" s="16">
        <v>100</v>
      </c>
    </row>
    <row r="89" spans="1:30" x14ac:dyDescent="0.25">
      <c r="A89" s="27" t="s">
        <v>270</v>
      </c>
      <c r="C89" s="25" t="s">
        <v>126</v>
      </c>
      <c r="D89" s="25" t="s">
        <v>126</v>
      </c>
      <c r="H89" s="17">
        <v>37.396184062850743</v>
      </c>
      <c r="I89" s="49" t="s">
        <v>238</v>
      </c>
      <c r="J89" s="50">
        <v>0.03</v>
      </c>
      <c r="K89" s="50">
        <v>0.313</v>
      </c>
      <c r="L89" s="44">
        <f t="shared" si="23"/>
        <v>4.9999999999999975E-3</v>
      </c>
      <c r="M89" s="44">
        <f t="shared" si="24"/>
        <v>0.217</v>
      </c>
      <c r="N89" s="17">
        <v>13.75</v>
      </c>
      <c r="O89" s="17">
        <f t="shared" si="19"/>
        <v>10.007555954909327</v>
      </c>
      <c r="T89" s="17">
        <v>4.694427998158039</v>
      </c>
      <c r="U89" s="17">
        <v>4.1671187808974812</v>
      </c>
      <c r="V89" s="49" t="s">
        <v>261</v>
      </c>
      <c r="W89" s="50">
        <v>3.3000000000000002E-2</v>
      </c>
      <c r="X89" s="50">
        <v>0.71499999999999997</v>
      </c>
      <c r="Y89" s="44">
        <f t="shared" si="20"/>
        <v>8.0000000000000002E-3</v>
      </c>
      <c r="Z89" s="44">
        <f t="shared" si="21"/>
        <v>0.63600000000000001</v>
      </c>
      <c r="AA89" s="17">
        <v>10.47</v>
      </c>
      <c r="AB89" s="17">
        <f t="shared" si="22"/>
        <v>10.051156375000001</v>
      </c>
      <c r="AD89" s="16">
        <v>100</v>
      </c>
    </row>
    <row r="90" spans="1:30" x14ac:dyDescent="0.25">
      <c r="A90" s="27" t="s">
        <v>270</v>
      </c>
      <c r="C90" s="25" t="s">
        <v>127</v>
      </c>
      <c r="D90" s="25" t="s">
        <v>127</v>
      </c>
      <c r="H90" s="17">
        <v>37.824679861932793</v>
      </c>
      <c r="I90" s="49" t="s">
        <v>239</v>
      </c>
      <c r="J90" s="50">
        <v>2.4E-2</v>
      </c>
      <c r="K90" s="50">
        <v>0.27600000000000002</v>
      </c>
      <c r="L90" s="44">
        <f t="shared" si="23"/>
        <v>-1.0000000000000009E-3</v>
      </c>
      <c r="M90" s="44">
        <f t="shared" si="24"/>
        <v>0.18000000000000002</v>
      </c>
      <c r="N90" s="17">
        <v>13.79</v>
      </c>
      <c r="O90" s="17">
        <f t="shared" si="19"/>
        <v>10.005464923854179</v>
      </c>
      <c r="T90" s="17">
        <v>5.126579104835435</v>
      </c>
      <c r="U90" s="17">
        <v>4.3758870481208767</v>
      </c>
      <c r="V90" s="49" t="s">
        <v>262</v>
      </c>
      <c r="W90" s="50">
        <v>3.1E-2</v>
      </c>
      <c r="X90" s="50">
        <v>0.39</v>
      </c>
      <c r="Y90" s="44">
        <f t="shared" si="20"/>
        <v>5.9999999999999984E-3</v>
      </c>
      <c r="Z90" s="44">
        <f t="shared" si="21"/>
        <v>0.311</v>
      </c>
      <c r="AA90" s="17">
        <v>10.52</v>
      </c>
      <c r="AB90" s="17">
        <f t="shared" si="22"/>
        <v>10.078956258498591</v>
      </c>
      <c r="AD90" s="16">
        <v>100</v>
      </c>
    </row>
    <row r="91" spans="1:30" x14ac:dyDescent="0.25">
      <c r="A91" s="27" t="s">
        <v>270</v>
      </c>
      <c r="C91" s="25" t="s">
        <v>128</v>
      </c>
      <c r="D91" s="25" t="s">
        <v>128</v>
      </c>
      <c r="H91" s="17">
        <v>37.824679861932793</v>
      </c>
      <c r="I91" s="49" t="s">
        <v>240</v>
      </c>
      <c r="J91" s="50">
        <v>1.4999999999999999E-2</v>
      </c>
      <c r="K91" s="50">
        <v>0.315</v>
      </c>
      <c r="L91" s="44">
        <f t="shared" si="23"/>
        <v>-1.0000000000000002E-2</v>
      </c>
      <c r="M91" s="44">
        <f t="shared" si="24"/>
        <v>0.219</v>
      </c>
      <c r="N91" s="17">
        <v>13.77</v>
      </c>
      <c r="O91" s="17">
        <f t="shared" si="19"/>
        <v>9.9909537346970296</v>
      </c>
      <c r="T91" s="17">
        <v>4.0225438548182098</v>
      </c>
      <c r="U91" s="17">
        <v>3.8431677018633552</v>
      </c>
      <c r="V91" s="49" t="s">
        <v>263</v>
      </c>
      <c r="W91" s="50">
        <v>3.1E-2</v>
      </c>
      <c r="X91" s="50">
        <v>0.35799999999999998</v>
      </c>
      <c r="Y91" s="44">
        <f t="shared" si="20"/>
        <v>5.9999999999999984E-3</v>
      </c>
      <c r="Z91" s="44">
        <f t="shared" si="21"/>
        <v>0.27899999999999997</v>
      </c>
      <c r="AA91" s="17">
        <v>10.39</v>
      </c>
      <c r="AB91" s="17">
        <f t="shared" si="22"/>
        <v>10.005472897196263</v>
      </c>
      <c r="AD91" s="16">
        <v>100</v>
      </c>
    </row>
    <row r="92" spans="1:30" x14ac:dyDescent="0.25">
      <c r="A92" s="27" t="s">
        <v>270</v>
      </c>
      <c r="C92" s="25" t="s">
        <v>129</v>
      </c>
      <c r="D92" s="25" t="s">
        <v>129</v>
      </c>
      <c r="H92" s="17">
        <v>37.824679861932793</v>
      </c>
      <c r="I92" s="49" t="s">
        <v>241</v>
      </c>
      <c r="J92" s="50">
        <v>3.1E-2</v>
      </c>
      <c r="K92" s="50">
        <v>0.29499999999999998</v>
      </c>
      <c r="L92" s="44">
        <f t="shared" si="23"/>
        <v>5.9999999999999984E-3</v>
      </c>
      <c r="M92" s="44">
        <f t="shared" si="24"/>
        <v>0.19899999999999998</v>
      </c>
      <c r="N92" s="17">
        <v>13.8</v>
      </c>
      <c r="O92" s="17">
        <f t="shared" si="19"/>
        <v>10.012720518432754</v>
      </c>
      <c r="T92" s="17">
        <v>6.8488309490782644</v>
      </c>
      <c r="U92" s="17">
        <v>4.3843624406284247</v>
      </c>
      <c r="V92" s="49" t="s">
        <v>264</v>
      </c>
      <c r="W92" s="50">
        <v>0.02</v>
      </c>
      <c r="X92" s="50">
        <v>0.41399999999999998</v>
      </c>
      <c r="Y92" s="44">
        <f t="shared" si="20"/>
        <v>-5.000000000000001E-3</v>
      </c>
      <c r="Z92" s="44">
        <f t="shared" si="21"/>
        <v>0.33499999999999996</v>
      </c>
      <c r="AA92" s="17">
        <v>10.69</v>
      </c>
      <c r="AB92" s="17">
        <f t="shared" si="22"/>
        <v>10.240997549877493</v>
      </c>
      <c r="AD92" s="16">
        <v>100</v>
      </c>
    </row>
    <row r="93" spans="1:30" x14ac:dyDescent="0.25">
      <c r="A93" s="27" t="s">
        <v>270</v>
      </c>
      <c r="C93" s="25" t="s">
        <v>130</v>
      </c>
      <c r="D93" s="25" t="s">
        <v>130</v>
      </c>
      <c r="H93" s="17">
        <v>37.824679861932793</v>
      </c>
      <c r="I93" s="49" t="s">
        <v>242</v>
      </c>
      <c r="J93" s="50">
        <v>2.7E-2</v>
      </c>
      <c r="K93" s="50">
        <v>0.28199999999999997</v>
      </c>
      <c r="L93" s="44">
        <f t="shared" si="23"/>
        <v>1.9999999999999983E-3</v>
      </c>
      <c r="M93" s="44">
        <f t="shared" si="24"/>
        <v>0.18599999999999997</v>
      </c>
      <c r="N93" s="17">
        <v>13.77</v>
      </c>
      <c r="O93" s="17">
        <f t="shared" si="19"/>
        <v>9.9909537346970296</v>
      </c>
      <c r="T93" s="17">
        <v>3.6047807762129072</v>
      </c>
      <c r="U93" s="17">
        <v>4.8222636334868669</v>
      </c>
      <c r="V93" s="49" t="s">
        <v>265</v>
      </c>
      <c r="W93" s="50">
        <v>3.5000000000000003E-2</v>
      </c>
      <c r="X93" s="50">
        <v>0.41</v>
      </c>
      <c r="Y93" s="44">
        <f t="shared" si="20"/>
        <v>1.0000000000000002E-2</v>
      </c>
      <c r="Z93" s="44">
        <f t="shared" si="21"/>
        <v>0.33099999999999996</v>
      </c>
      <c r="AA93" s="17">
        <v>10.36</v>
      </c>
      <c r="AB93" s="17">
        <f t="shared" si="22"/>
        <v>9.8833965618448634</v>
      </c>
      <c r="AD93" s="16">
        <v>100</v>
      </c>
    </row>
    <row r="94" spans="1:30" x14ac:dyDescent="0.25">
      <c r="A94" s="27" t="s">
        <v>270</v>
      </c>
      <c r="C94" s="25" t="s">
        <v>131</v>
      </c>
      <c r="D94" s="25" t="s">
        <v>131</v>
      </c>
      <c r="H94" s="17">
        <v>37.824679861932793</v>
      </c>
      <c r="I94" s="49" t="s">
        <v>243</v>
      </c>
      <c r="J94" s="50">
        <v>2.5999999999999999E-2</v>
      </c>
      <c r="K94" s="50">
        <v>0.28699999999999998</v>
      </c>
      <c r="L94" s="44">
        <f t="shared" si="23"/>
        <v>9.9999999999999742E-4</v>
      </c>
      <c r="M94" s="44">
        <f t="shared" si="24"/>
        <v>0.19099999999999998</v>
      </c>
      <c r="N94" s="17">
        <v>13.77</v>
      </c>
      <c r="O94" s="17">
        <f t="shared" si="19"/>
        <v>9.9909537346970296</v>
      </c>
      <c r="T94" s="17">
        <v>5.5527196394844882</v>
      </c>
      <c r="U94" s="17">
        <v>4.6029682733507569</v>
      </c>
      <c r="V94" s="49" t="s">
        <v>266</v>
      </c>
      <c r="W94" s="50">
        <v>3.3000000000000002E-2</v>
      </c>
      <c r="X94" s="50">
        <v>0.41599999999999998</v>
      </c>
      <c r="Y94" s="44">
        <f t="shared" si="20"/>
        <v>8.0000000000000002E-3</v>
      </c>
      <c r="Z94" s="44">
        <f t="shared" si="21"/>
        <v>0.33699999999999997</v>
      </c>
      <c r="AA94" s="17">
        <v>10.56</v>
      </c>
      <c r="AB94" s="17">
        <f t="shared" si="22"/>
        <v>10.095315815899582</v>
      </c>
      <c r="AD94" s="16">
        <v>100</v>
      </c>
    </row>
    <row r="95" spans="1:30" x14ac:dyDescent="0.25">
      <c r="A95" s="27" t="s">
        <v>270</v>
      </c>
      <c r="C95" s="25" t="s">
        <v>179</v>
      </c>
      <c r="D95" s="25" t="s">
        <v>179</v>
      </c>
      <c r="H95" s="17">
        <v>37.824679861932793</v>
      </c>
      <c r="I95" s="49" t="s">
        <v>244</v>
      </c>
      <c r="J95" s="50">
        <v>2.5000000000000001E-2</v>
      </c>
      <c r="K95" s="50">
        <v>0.317</v>
      </c>
      <c r="L95" s="44">
        <f t="shared" si="23"/>
        <v>0</v>
      </c>
      <c r="M95" s="44">
        <f t="shared" si="24"/>
        <v>0.221</v>
      </c>
      <c r="N95" s="17">
        <v>13.8</v>
      </c>
      <c r="O95" s="17">
        <f t="shared" si="19"/>
        <v>10.012720518432754</v>
      </c>
      <c r="T95" s="17">
        <v>5.2061722946086855</v>
      </c>
      <c r="U95" s="17">
        <v>4.4885177453027207</v>
      </c>
      <c r="V95" s="49" t="s">
        <v>267</v>
      </c>
      <c r="W95" s="50">
        <v>2.9000000000000001E-2</v>
      </c>
      <c r="X95" s="50">
        <v>0.41299999999999998</v>
      </c>
      <c r="Y95" s="44">
        <f t="shared" si="20"/>
        <v>4.0000000000000001E-3</v>
      </c>
      <c r="Z95" s="44">
        <f t="shared" si="21"/>
        <v>0.33399999999999996</v>
      </c>
      <c r="AA95" s="17">
        <v>10.52</v>
      </c>
      <c r="AB95" s="17">
        <f t="shared" si="22"/>
        <v>10.068091908091906</v>
      </c>
      <c r="AD95" s="16">
        <v>100</v>
      </c>
    </row>
    <row r="96" spans="1:30" x14ac:dyDescent="0.25">
      <c r="A96" s="27" t="s">
        <v>270</v>
      </c>
      <c r="C96" s="25" t="s">
        <v>43</v>
      </c>
      <c r="D96" s="25" t="s">
        <v>43</v>
      </c>
      <c r="I96" s="49" t="s">
        <v>245</v>
      </c>
      <c r="J96" s="50">
        <v>2.5000000000000001E-2</v>
      </c>
      <c r="K96" s="50">
        <v>9.6000000000000002E-2</v>
      </c>
      <c r="O96" s="17">
        <f t="shared" si="19"/>
        <v>0</v>
      </c>
      <c r="V96" s="49" t="s">
        <v>268</v>
      </c>
      <c r="W96" s="50">
        <v>2.5000000000000001E-2</v>
      </c>
      <c r="X96" s="50">
        <v>7.9000000000000001E-2</v>
      </c>
      <c r="Y96" s="44"/>
      <c r="Z96" s="44"/>
    </row>
    <row r="97" spans="1:24" x14ac:dyDescent="0.25">
      <c r="A97" s="27" t="s">
        <v>270</v>
      </c>
      <c r="C97" s="25" t="s">
        <v>44</v>
      </c>
      <c r="D97" s="25" t="s">
        <v>44</v>
      </c>
      <c r="I97" s="49" t="s">
        <v>246</v>
      </c>
      <c r="J97" s="50">
        <v>2.5999999999999999E-2</v>
      </c>
      <c r="K97" s="50">
        <v>5.8999999999999997E-2</v>
      </c>
      <c r="O97" s="17">
        <f t="shared" si="19"/>
        <v>0</v>
      </c>
      <c r="V97" s="49" t="s">
        <v>269</v>
      </c>
      <c r="W97" s="50">
        <v>2.4E-2</v>
      </c>
      <c r="X97" s="50">
        <v>4.4999999999999998E-2</v>
      </c>
    </row>
  </sheetData>
  <mergeCells count="2">
    <mergeCell ref="H1:S1"/>
    <mergeCell ref="U1:AF1"/>
  </mergeCells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7"/>
  <sheetViews>
    <sheetView zoomScaleNormal="100" workbookViewId="0">
      <pane xSplit="3" ySplit="2" topLeftCell="R42" activePane="bottomRight" state="frozen"/>
      <selection pane="topRight" activeCell="C1" sqref="C1"/>
      <selection pane="bottomLeft" activeCell="A2" sqref="A2"/>
      <selection pane="bottomRight" activeCell="AG63" activeCellId="1" sqref="S63 AG63:AI63"/>
    </sheetView>
  </sheetViews>
  <sheetFormatPr defaultRowHeight="15" x14ac:dyDescent="0.25"/>
  <cols>
    <col min="1" max="1" width="13.7109375" style="27" bestFit="1" customWidth="1"/>
    <col min="2" max="2" width="5.140625" style="28" bestFit="1" customWidth="1"/>
    <col min="3" max="4" width="13.85546875" style="27" bestFit="1" customWidth="1"/>
    <col min="5" max="5" width="13.42578125" style="27" bestFit="1" customWidth="1"/>
    <col min="6" max="6" width="15" style="29" bestFit="1" customWidth="1"/>
    <col min="7" max="7" width="5.42578125" style="17" bestFit="1" customWidth="1"/>
    <col min="8" max="8" width="11" style="17" bestFit="1" customWidth="1"/>
    <col min="9" max="9" width="14.85546875" style="16" bestFit="1" customWidth="1"/>
    <col min="10" max="10" width="7" style="16" bestFit="1" customWidth="1"/>
    <col min="11" max="11" width="6.85546875" style="16" bestFit="1" customWidth="1"/>
    <col min="12" max="13" width="9.7109375" style="16" bestFit="1" customWidth="1"/>
    <col min="14" max="14" width="7.42578125" style="17" bestFit="1" customWidth="1"/>
    <col min="15" max="15" width="7.28515625" style="17" bestFit="1" customWidth="1"/>
    <col min="16" max="16" width="9.85546875" style="17" bestFit="1" customWidth="1"/>
    <col min="17" max="17" width="7.140625" style="16" bestFit="1" customWidth="1"/>
    <col min="18" max="18" width="10.5703125" style="17" bestFit="1" customWidth="1"/>
    <col min="19" max="19" width="10.42578125" style="46" bestFit="1" customWidth="1"/>
    <col min="20" max="20" width="12.5703125" style="17" bestFit="1" customWidth="1"/>
    <col min="21" max="21" width="13.85546875" style="17" bestFit="1" customWidth="1"/>
    <col min="22" max="22" width="14.85546875" style="16" bestFit="1" customWidth="1"/>
    <col min="23" max="23" width="7" style="16" bestFit="1" customWidth="1"/>
    <col min="24" max="24" width="6.85546875" style="16" bestFit="1" customWidth="1"/>
    <col min="25" max="26" width="9.7109375" style="16" bestFit="1" customWidth="1"/>
    <col min="27" max="27" width="7.42578125" style="17" bestFit="1" customWidth="1"/>
    <col min="28" max="28" width="7.28515625" style="17" bestFit="1" customWidth="1"/>
    <col min="29" max="29" width="9.85546875" style="17" bestFit="1" customWidth="1"/>
    <col min="30" max="30" width="7.140625" style="16" bestFit="1" customWidth="1"/>
    <col min="31" max="31" width="10.5703125" style="16" bestFit="1" customWidth="1"/>
    <col min="32" max="32" width="10.42578125" style="48" bestFit="1" customWidth="1"/>
    <col min="33" max="33" width="16.28515625" style="17" bestFit="1" customWidth="1"/>
    <col min="34" max="34" width="19.5703125" style="17" bestFit="1" customWidth="1"/>
    <col min="35" max="35" width="10.7109375" style="17" bestFit="1" customWidth="1"/>
    <col min="36" max="16384" width="9.140625" style="16"/>
  </cols>
  <sheetData>
    <row r="1" spans="1:35" x14ac:dyDescent="0.25">
      <c r="H1" s="30" t="s">
        <v>19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1"/>
      <c r="T1" s="32"/>
      <c r="U1" s="33" t="s">
        <v>20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5" ht="45" x14ac:dyDescent="0.25">
      <c r="A2" s="34" t="s">
        <v>1</v>
      </c>
      <c r="B2" s="35" t="s">
        <v>32</v>
      </c>
      <c r="C2" s="4" t="s">
        <v>33</v>
      </c>
      <c r="D2" s="4" t="s">
        <v>33</v>
      </c>
      <c r="E2" s="4" t="s">
        <v>34</v>
      </c>
      <c r="F2" s="36" t="s">
        <v>3</v>
      </c>
      <c r="G2" s="37" t="s">
        <v>18</v>
      </c>
      <c r="H2" s="37" t="s">
        <v>4</v>
      </c>
      <c r="I2" s="4" t="s">
        <v>5</v>
      </c>
      <c r="J2" s="38" t="s">
        <v>6</v>
      </c>
      <c r="K2" s="38" t="s">
        <v>7</v>
      </c>
      <c r="L2" s="39" t="s">
        <v>8</v>
      </c>
      <c r="M2" s="39" t="s">
        <v>9</v>
      </c>
      <c r="N2" s="40" t="s">
        <v>10</v>
      </c>
      <c r="O2" s="40" t="s">
        <v>11</v>
      </c>
      <c r="P2" s="40" t="s">
        <v>31</v>
      </c>
      <c r="Q2" s="39" t="s">
        <v>12</v>
      </c>
      <c r="R2" s="40" t="s">
        <v>13</v>
      </c>
      <c r="S2" s="41" t="s">
        <v>14</v>
      </c>
      <c r="T2" s="40" t="s">
        <v>21</v>
      </c>
      <c r="U2" s="40" t="s">
        <v>22</v>
      </c>
      <c r="V2" s="4" t="s">
        <v>5</v>
      </c>
      <c r="W2" s="38" t="s">
        <v>6</v>
      </c>
      <c r="X2" s="38" t="s">
        <v>7</v>
      </c>
      <c r="Y2" s="39" t="s">
        <v>8</v>
      </c>
      <c r="Z2" s="39" t="s">
        <v>9</v>
      </c>
      <c r="AA2" s="40" t="s">
        <v>10</v>
      </c>
      <c r="AB2" s="40" t="s">
        <v>11</v>
      </c>
      <c r="AC2" s="40" t="s">
        <v>31</v>
      </c>
      <c r="AD2" s="39" t="s">
        <v>12</v>
      </c>
      <c r="AE2" s="40" t="s">
        <v>13</v>
      </c>
      <c r="AF2" s="41" t="s">
        <v>14</v>
      </c>
      <c r="AG2" s="40" t="s">
        <v>276</v>
      </c>
      <c r="AH2" s="40" t="s">
        <v>277</v>
      </c>
      <c r="AI2" s="40" t="s">
        <v>278</v>
      </c>
    </row>
    <row r="3" spans="1:35" ht="14.25" customHeight="1" x14ac:dyDescent="0.25">
      <c r="A3" s="42" t="s">
        <v>65</v>
      </c>
      <c r="B3" s="43"/>
      <c r="C3" s="25" t="s">
        <v>45</v>
      </c>
      <c r="D3" s="25" t="s">
        <v>45</v>
      </c>
      <c r="E3" s="22"/>
      <c r="F3" s="16" t="s">
        <v>272</v>
      </c>
      <c r="H3" s="17">
        <v>170.4556412729026</v>
      </c>
      <c r="I3" s="49" t="s">
        <v>66</v>
      </c>
      <c r="J3" s="50">
        <v>2.7E-2</v>
      </c>
      <c r="K3" s="51">
        <v>13.471</v>
      </c>
      <c r="L3" s="53">
        <v>5.0000000000000001E-3</v>
      </c>
      <c r="M3" s="44">
        <f>K3-K$24</f>
        <v>13.387</v>
      </c>
      <c r="N3" s="45">
        <v>27.05</v>
      </c>
      <c r="O3" s="17">
        <f t="shared" ref="O3:O66" si="0">N3/((H3/100)+1)</f>
        <v>10.001640147969871</v>
      </c>
      <c r="P3" s="17">
        <f>N3-O3</f>
        <v>17.048359852030131</v>
      </c>
      <c r="Q3" s="16">
        <v>100</v>
      </c>
      <c r="R3" s="17">
        <f>L3*($Q3+$P3)/$O3</f>
        <v>5.8514582668617886E-2</v>
      </c>
      <c r="S3" s="46">
        <f>M3*($Q3+$P3)/$O3</f>
        <v>156.66694363695754</v>
      </c>
      <c r="T3" s="17">
        <v>131.03307412709177</v>
      </c>
      <c r="U3" s="47">
        <v>133.14975845410629</v>
      </c>
      <c r="V3" s="49" t="s">
        <v>89</v>
      </c>
      <c r="W3" s="50">
        <v>3.3000000000000002E-2</v>
      </c>
      <c r="X3" s="51">
        <v>13.609</v>
      </c>
      <c r="Y3" s="44">
        <f>W3-W$24</f>
        <v>1.4000000000000002E-2</v>
      </c>
      <c r="Z3" s="44">
        <f>X3-X$24</f>
        <v>13.497999999999999</v>
      </c>
      <c r="AA3" s="17">
        <v>23.11</v>
      </c>
      <c r="AB3" s="17">
        <f>AA3/((U3/100)+1)</f>
        <v>9.9120840412747082</v>
      </c>
      <c r="AC3" s="17">
        <f>AA3-AB3</f>
        <v>13.197915958725291</v>
      </c>
      <c r="AD3" s="16">
        <v>100</v>
      </c>
      <c r="AE3" s="17">
        <f>Y3*($AD3+$AC3)/$AB3</f>
        <v>0.15988270648463454</v>
      </c>
      <c r="AF3" s="46">
        <f>Z3*($AD3+$AC3)/$AB3</f>
        <v>154.14976943782833</v>
      </c>
      <c r="AG3" s="17">
        <f>(AE3-R3)/14</f>
        <v>7.2405802725726181E-3</v>
      </c>
      <c r="AH3" s="17">
        <f>(AF3-S3)/14</f>
        <v>-0.17979815708065822</v>
      </c>
      <c r="AI3" s="17">
        <f>AG3+AH3</f>
        <v>-0.17255757680808559</v>
      </c>
    </row>
    <row r="4" spans="1:35" x14ac:dyDescent="0.25">
      <c r="A4" s="42" t="s">
        <v>65</v>
      </c>
      <c r="C4" s="25" t="s">
        <v>46</v>
      </c>
      <c r="D4" s="25" t="s">
        <v>46</v>
      </c>
      <c r="F4" s="16" t="s">
        <v>272</v>
      </c>
      <c r="H4" s="17">
        <v>163.68309002433085</v>
      </c>
      <c r="I4" s="49" t="s">
        <v>67</v>
      </c>
      <c r="J4" s="50">
        <v>2.4E-2</v>
      </c>
      <c r="K4" s="51">
        <v>11.794</v>
      </c>
      <c r="L4" s="53">
        <v>5.0000000000000001E-3</v>
      </c>
      <c r="M4" s="44">
        <f t="shared" ref="M4:M23" si="1">K4-K$24</f>
        <v>11.71</v>
      </c>
      <c r="N4" s="17">
        <v>26.38</v>
      </c>
      <c r="O4" s="17">
        <f t="shared" si="0"/>
        <v>10.004433730492856</v>
      </c>
      <c r="P4" s="17">
        <f t="shared" ref="P4:P23" si="2">N4-O4</f>
        <v>16.375566269507143</v>
      </c>
      <c r="Q4" s="16">
        <v>100</v>
      </c>
      <c r="R4" s="17">
        <f t="shared" ref="R4:R25" si="3">L4*($Q4+$P4)/$O4</f>
        <v>5.8161995673379339E-2</v>
      </c>
      <c r="S4" s="46">
        <f t="shared" ref="S4:S23" si="4">M4*(Q4+P4)/O4</f>
        <v>136.21539386705442</v>
      </c>
      <c r="T4" s="17">
        <v>123.07837005814281</v>
      </c>
      <c r="U4" s="17">
        <v>134.10736686053141</v>
      </c>
      <c r="V4" s="49" t="s">
        <v>90</v>
      </c>
      <c r="W4" s="50">
        <v>2.1000000000000001E-2</v>
      </c>
      <c r="X4" s="51">
        <v>12.173999999999999</v>
      </c>
      <c r="Y4" s="44">
        <f t="shared" ref="Y4:Z23" si="5">W4-W$24</f>
        <v>2.0000000000000018E-3</v>
      </c>
      <c r="Z4" s="44">
        <f t="shared" si="5"/>
        <v>12.062999999999999</v>
      </c>
      <c r="AA4" s="17">
        <v>22.29</v>
      </c>
      <c r="AB4" s="17">
        <f t="shared" ref="AB4:AB47" si="6">AA4/((U4/100)+1)</f>
        <v>9.5212723541840454</v>
      </c>
      <c r="AC4" s="17">
        <f t="shared" ref="AC4:AC23" si="7">AA4-AB4</f>
        <v>12.768727645815954</v>
      </c>
      <c r="AD4" s="16">
        <v>100</v>
      </c>
      <c r="AE4" s="17">
        <f t="shared" ref="AE4:AE23" si="8">Y4*($AD4+$AC4)/$AB4</f>
        <v>2.3687743287011585E-2</v>
      </c>
      <c r="AF4" s="46">
        <f t="shared" ref="AF4:AF23" si="9">Z4*($AD4+$AC4)/$AB4</f>
        <v>142.87262363561024</v>
      </c>
      <c r="AG4" s="17">
        <f t="shared" ref="AG4:AG26" si="10">(AE4-R4)/14</f>
        <v>-2.4624465990262683E-3</v>
      </c>
      <c r="AH4" s="17">
        <f t="shared" ref="AH4:AH26" si="11">(AF4-S4)/14</f>
        <v>0.47551641203970163</v>
      </c>
      <c r="AI4" s="17">
        <f t="shared" ref="AI4:AI26" si="12">AG4+AH4</f>
        <v>0.47305396544067535</v>
      </c>
    </row>
    <row r="5" spans="1:35" x14ac:dyDescent="0.25">
      <c r="A5" s="42" t="s">
        <v>65</v>
      </c>
      <c r="C5" s="25" t="s">
        <v>47</v>
      </c>
      <c r="D5" s="25" t="s">
        <v>47</v>
      </c>
      <c r="F5" s="16" t="s">
        <v>272</v>
      </c>
      <c r="H5" s="17">
        <v>173.30625204276973</v>
      </c>
      <c r="I5" s="49" t="s">
        <v>68</v>
      </c>
      <c r="J5" s="50">
        <v>2.3E-2</v>
      </c>
      <c r="K5" s="51">
        <v>11.419</v>
      </c>
      <c r="L5" s="53">
        <v>5.0000000000000001E-3</v>
      </c>
      <c r="M5" s="44">
        <f t="shared" si="1"/>
        <v>11.335000000000001</v>
      </c>
      <c r="N5" s="17">
        <v>27.35</v>
      </c>
      <c r="O5" s="17">
        <f t="shared" si="0"/>
        <v>10.007089042266035</v>
      </c>
      <c r="P5" s="17">
        <f t="shared" si="2"/>
        <v>17.342910957733967</v>
      </c>
      <c r="Q5" s="16">
        <v>100</v>
      </c>
      <c r="R5" s="17">
        <f t="shared" si="3"/>
        <v>5.8629892500268239E-2</v>
      </c>
      <c r="S5" s="46">
        <f t="shared" si="4"/>
        <v>132.91396629810811</v>
      </c>
      <c r="T5" s="17">
        <v>132.4032755465729</v>
      </c>
      <c r="U5" s="17">
        <v>127.4024024024024</v>
      </c>
      <c r="V5" s="49" t="s">
        <v>91</v>
      </c>
      <c r="W5" s="50">
        <v>3.2000000000000001E-2</v>
      </c>
      <c r="X5" s="51">
        <v>12.986000000000001</v>
      </c>
      <c r="Y5" s="44">
        <f t="shared" si="5"/>
        <v>1.3000000000000001E-2</v>
      </c>
      <c r="Z5" s="44">
        <f t="shared" si="5"/>
        <v>12.875</v>
      </c>
      <c r="AA5" s="17">
        <v>23.23</v>
      </c>
      <c r="AB5" s="17">
        <f t="shared" si="6"/>
        <v>10.215371409706174</v>
      </c>
      <c r="AC5" s="17">
        <f t="shared" si="7"/>
        <v>13.014628590293826</v>
      </c>
      <c r="AD5" s="16">
        <v>100</v>
      </c>
      <c r="AE5" s="17">
        <f t="shared" si="8"/>
        <v>0.14382151296798304</v>
      </c>
      <c r="AF5" s="46">
        <f t="shared" si="9"/>
        <v>142.43861380482937</v>
      </c>
      <c r="AG5" s="17">
        <f t="shared" si="10"/>
        <v>6.0851157476939149E-3</v>
      </c>
      <c r="AH5" s="17">
        <f t="shared" si="11"/>
        <v>0.68033196476580471</v>
      </c>
      <c r="AI5" s="17">
        <f t="shared" si="12"/>
        <v>0.68641708051349859</v>
      </c>
    </row>
    <row r="6" spans="1:35" x14ac:dyDescent="0.25">
      <c r="A6" s="42" t="s">
        <v>65</v>
      </c>
      <c r="C6" s="25" t="s">
        <v>48</v>
      </c>
      <c r="D6" s="25" t="s">
        <v>48</v>
      </c>
      <c r="F6" s="16" t="s">
        <v>272</v>
      </c>
      <c r="H6" s="17">
        <v>161.8400671227572</v>
      </c>
      <c r="I6" s="49" t="s">
        <v>69</v>
      </c>
      <c r="J6" s="50">
        <v>2.3E-2</v>
      </c>
      <c r="K6" s="51">
        <v>13.831</v>
      </c>
      <c r="L6" s="53">
        <v>5.0000000000000001E-3</v>
      </c>
      <c r="M6" s="44">
        <f t="shared" si="1"/>
        <v>13.747</v>
      </c>
      <c r="N6" s="17">
        <v>26.17</v>
      </c>
      <c r="O6" s="17">
        <f t="shared" si="0"/>
        <v>9.9946506612110095</v>
      </c>
      <c r="P6" s="17">
        <f t="shared" si="2"/>
        <v>16.17534933878899</v>
      </c>
      <c r="Q6" s="16">
        <v>100</v>
      </c>
      <c r="R6" s="17">
        <f t="shared" si="3"/>
        <v>5.8118764365453331E-2</v>
      </c>
      <c r="S6" s="46">
        <f t="shared" si="4"/>
        <v>159.79173074637737</v>
      </c>
      <c r="T6" s="17">
        <v>124.86336947172987</v>
      </c>
      <c r="U6" s="17">
        <v>129.83943973646493</v>
      </c>
      <c r="V6" s="49" t="s">
        <v>92</v>
      </c>
      <c r="W6" s="50">
        <v>2.9000000000000001E-2</v>
      </c>
      <c r="X6" s="51">
        <v>14.288</v>
      </c>
      <c r="Y6" s="44">
        <f t="shared" si="5"/>
        <v>1.0000000000000002E-2</v>
      </c>
      <c r="Z6" s="44">
        <f t="shared" si="5"/>
        <v>14.177</v>
      </c>
      <c r="AA6" s="17">
        <v>22.48</v>
      </c>
      <c r="AB6" s="17">
        <f t="shared" si="6"/>
        <v>9.7807408623061747</v>
      </c>
      <c r="AC6" s="17">
        <f t="shared" si="7"/>
        <v>12.699259137693826</v>
      </c>
      <c r="AD6" s="16">
        <v>100</v>
      </c>
      <c r="AE6" s="17">
        <f t="shared" si="8"/>
        <v>0.11522568762865761</v>
      </c>
      <c r="AF6" s="46">
        <f t="shared" si="9"/>
        <v>163.35545735114783</v>
      </c>
      <c r="AG6" s="17">
        <f t="shared" si="10"/>
        <v>4.0790659473717338E-3</v>
      </c>
      <c r="AH6" s="17">
        <f t="shared" si="11"/>
        <v>0.25455190034074754</v>
      </c>
      <c r="AI6" s="17">
        <f t="shared" si="12"/>
        <v>0.25863096628811927</v>
      </c>
    </row>
    <row r="7" spans="1:35" x14ac:dyDescent="0.25">
      <c r="A7" s="42" t="s">
        <v>65</v>
      </c>
      <c r="C7" s="25" t="s">
        <v>49</v>
      </c>
      <c r="D7" s="25" t="s">
        <v>49</v>
      </c>
      <c r="F7" s="16" t="s">
        <v>272</v>
      </c>
      <c r="H7" s="17">
        <v>164.5068553737284</v>
      </c>
      <c r="I7" s="49" t="s">
        <v>70</v>
      </c>
      <c r="J7" s="50">
        <v>2.1999999999999999E-2</v>
      </c>
      <c r="K7" s="51">
        <v>12.819000000000001</v>
      </c>
      <c r="L7" s="53">
        <v>5.0000000000000001E-3</v>
      </c>
      <c r="M7" s="44">
        <f t="shared" si="1"/>
        <v>12.735000000000001</v>
      </c>
      <c r="N7" s="17">
        <v>26.44</v>
      </c>
      <c r="O7" s="17">
        <f t="shared" si="0"/>
        <v>9.995960203996324</v>
      </c>
      <c r="P7" s="17">
        <f t="shared" si="2"/>
        <v>16.444039796003679</v>
      </c>
      <c r="Q7" s="16">
        <v>100</v>
      </c>
      <c r="R7" s="17">
        <f t="shared" si="3"/>
        <v>5.8245549911978473E-2</v>
      </c>
      <c r="S7" s="46">
        <f t="shared" si="4"/>
        <v>148.35141562580918</v>
      </c>
      <c r="T7" s="17">
        <v>121.10537840043352</v>
      </c>
      <c r="U7" s="17">
        <v>125.02906638762931</v>
      </c>
      <c r="V7" s="49" t="s">
        <v>93</v>
      </c>
      <c r="W7" s="50">
        <v>2.9000000000000001E-2</v>
      </c>
      <c r="X7" s="51">
        <v>12.419</v>
      </c>
      <c r="Y7" s="44">
        <f t="shared" si="5"/>
        <v>1.0000000000000002E-2</v>
      </c>
      <c r="Z7" s="44">
        <f t="shared" si="5"/>
        <v>12.308</v>
      </c>
      <c r="AA7" s="17">
        <v>22.11</v>
      </c>
      <c r="AB7" s="17">
        <f t="shared" si="6"/>
        <v>9.8253973830713406</v>
      </c>
      <c r="AC7" s="17">
        <f t="shared" si="7"/>
        <v>12.284602616928659</v>
      </c>
      <c r="AD7" s="16">
        <v>100</v>
      </c>
      <c r="AE7" s="17">
        <f t="shared" si="8"/>
        <v>0.11427996063588158</v>
      </c>
      <c r="AF7" s="46">
        <f t="shared" si="9"/>
        <v>140.65577555064303</v>
      </c>
      <c r="AG7" s="17">
        <f t="shared" si="10"/>
        <v>4.0024579088502226E-3</v>
      </c>
      <c r="AH7" s="17">
        <f t="shared" si="11"/>
        <v>-0.54968857679758243</v>
      </c>
      <c r="AI7" s="17">
        <f t="shared" si="12"/>
        <v>-0.5456861188887322</v>
      </c>
    </row>
    <row r="8" spans="1:35" x14ac:dyDescent="0.25">
      <c r="A8" s="42" t="s">
        <v>65</v>
      </c>
      <c r="C8" s="25" t="s">
        <v>50</v>
      </c>
      <c r="D8" s="25" t="s">
        <v>50</v>
      </c>
      <c r="F8" s="29" t="s">
        <v>273</v>
      </c>
      <c r="H8" s="17">
        <v>159.93924108678215</v>
      </c>
      <c r="I8" s="49" t="s">
        <v>71</v>
      </c>
      <c r="J8" s="50">
        <v>2.1999999999999999E-2</v>
      </c>
      <c r="K8" s="51">
        <v>14.76</v>
      </c>
      <c r="L8" s="53">
        <v>5.0000000000000001E-3</v>
      </c>
      <c r="M8" s="44">
        <f t="shared" si="1"/>
        <v>14.676</v>
      </c>
      <c r="N8" s="17">
        <v>25.99</v>
      </c>
      <c r="O8" s="17">
        <f t="shared" si="0"/>
        <v>9.9984903746499327</v>
      </c>
      <c r="P8" s="17">
        <f t="shared" si="2"/>
        <v>15.991509625350066</v>
      </c>
      <c r="Q8" s="16">
        <v>100</v>
      </c>
      <c r="R8" s="17">
        <f t="shared" si="3"/>
        <v>5.8004511320745841E-2</v>
      </c>
      <c r="S8" s="46">
        <f t="shared" si="4"/>
        <v>170.25484162865317</v>
      </c>
      <c r="T8" s="17">
        <v>120.45634671996781</v>
      </c>
      <c r="U8" s="17">
        <v>123.38623788866663</v>
      </c>
      <c r="V8" s="49" t="s">
        <v>94</v>
      </c>
      <c r="W8" s="50">
        <v>2.9000000000000001E-2</v>
      </c>
      <c r="X8" s="51">
        <v>14.208</v>
      </c>
      <c r="Y8" s="44">
        <f t="shared" si="5"/>
        <v>1.0000000000000002E-2</v>
      </c>
      <c r="Z8" s="44">
        <f t="shared" si="5"/>
        <v>14.097</v>
      </c>
      <c r="AA8" s="17">
        <v>22.07</v>
      </c>
      <c r="AB8" s="17">
        <f t="shared" si="6"/>
        <v>9.8797491772968833</v>
      </c>
      <c r="AC8" s="17">
        <f t="shared" si="7"/>
        <v>12.190250822703117</v>
      </c>
      <c r="AD8" s="16">
        <v>100</v>
      </c>
      <c r="AE8" s="17">
        <f t="shared" si="8"/>
        <v>0.11355576827852082</v>
      </c>
      <c r="AF8" s="46">
        <f t="shared" si="9"/>
        <v>160.07956654223074</v>
      </c>
      <c r="AG8" s="17">
        <f t="shared" si="10"/>
        <v>3.9679469255553554E-3</v>
      </c>
      <c r="AH8" s="17">
        <f t="shared" si="11"/>
        <v>-0.72680536331588796</v>
      </c>
      <c r="AI8" s="17">
        <f t="shared" si="12"/>
        <v>-0.72283741639033261</v>
      </c>
    </row>
    <row r="9" spans="1:35" x14ac:dyDescent="0.25">
      <c r="A9" s="42" t="s">
        <v>65</v>
      </c>
      <c r="C9" s="25" t="s">
        <v>51</v>
      </c>
      <c r="D9" s="25" t="s">
        <v>51</v>
      </c>
      <c r="F9" s="29" t="s">
        <v>273</v>
      </c>
      <c r="H9" s="17">
        <v>164.39164457907356</v>
      </c>
      <c r="I9" s="49" t="s">
        <v>72</v>
      </c>
      <c r="J9" s="50">
        <v>2.4E-2</v>
      </c>
      <c r="K9" s="51">
        <v>13.311999999999999</v>
      </c>
      <c r="L9" s="53">
        <v>5.0000000000000001E-3</v>
      </c>
      <c r="M9" s="44">
        <f t="shared" si="1"/>
        <v>13.228</v>
      </c>
      <c r="N9" s="17">
        <v>26.44</v>
      </c>
      <c r="O9" s="17">
        <f t="shared" si="0"/>
        <v>10.000316024394028</v>
      </c>
      <c r="P9" s="17">
        <f t="shared" si="2"/>
        <v>16.439683975605973</v>
      </c>
      <c r="Q9" s="16">
        <v>100</v>
      </c>
      <c r="R9" s="17">
        <f t="shared" si="3"/>
        <v>5.8218002156917671E-2</v>
      </c>
      <c r="S9" s="46">
        <f t="shared" si="4"/>
        <v>154.02154650634139</v>
      </c>
      <c r="T9" s="17">
        <v>125.31898774472776</v>
      </c>
      <c r="U9" s="17">
        <v>125.22943954379394</v>
      </c>
      <c r="V9" s="49" t="s">
        <v>95</v>
      </c>
      <c r="W9" s="50">
        <v>2.7E-2</v>
      </c>
      <c r="X9" s="51">
        <v>12.941000000000001</v>
      </c>
      <c r="Y9" s="44">
        <f t="shared" si="5"/>
        <v>8.0000000000000002E-3</v>
      </c>
      <c r="Z9" s="44">
        <f t="shared" si="5"/>
        <v>12.83</v>
      </c>
      <c r="AA9" s="17">
        <v>22.53</v>
      </c>
      <c r="AB9" s="17">
        <f t="shared" si="6"/>
        <v>10.003132825635451</v>
      </c>
      <c r="AC9" s="17">
        <f t="shared" si="7"/>
        <v>12.526867174364551</v>
      </c>
      <c r="AD9" s="16">
        <v>100</v>
      </c>
      <c r="AE9" s="17">
        <f t="shared" si="8"/>
        <v>8.999330040763806E-2</v>
      </c>
      <c r="AF9" s="46">
        <f t="shared" si="9"/>
        <v>144.32675552874954</v>
      </c>
      <c r="AG9" s="17">
        <f t="shared" si="10"/>
        <v>2.2696641607657421E-3</v>
      </c>
      <c r="AH9" s="17">
        <f t="shared" si="11"/>
        <v>-0.6924850698279893</v>
      </c>
      <c r="AI9" s="17">
        <f t="shared" si="12"/>
        <v>-0.6902154056672235</v>
      </c>
    </row>
    <row r="10" spans="1:35" x14ac:dyDescent="0.25">
      <c r="A10" s="42" t="s">
        <v>65</v>
      </c>
      <c r="C10" s="25" t="s">
        <v>52</v>
      </c>
      <c r="D10" s="25" t="s">
        <v>52</v>
      </c>
      <c r="F10" s="29" t="s">
        <v>273</v>
      </c>
      <c r="H10" s="17">
        <v>163.29553344133296</v>
      </c>
      <c r="I10" s="49" t="s">
        <v>73</v>
      </c>
      <c r="J10" s="50">
        <v>2.4E-2</v>
      </c>
      <c r="K10" s="51">
        <v>12.212999999999999</v>
      </c>
      <c r="L10" s="53">
        <v>5.0000000000000001E-3</v>
      </c>
      <c r="M10" s="44">
        <f t="shared" si="1"/>
        <v>12.129</v>
      </c>
      <c r="N10" s="17">
        <v>26.34</v>
      </c>
      <c r="O10" s="17">
        <f t="shared" si="0"/>
        <v>10.003967654038851</v>
      </c>
      <c r="P10" s="17">
        <f t="shared" si="2"/>
        <v>16.336032345961151</v>
      </c>
      <c r="Q10" s="16">
        <v>100</v>
      </c>
      <c r="R10" s="17">
        <f t="shared" si="3"/>
        <v>5.8144946269889926E-2</v>
      </c>
      <c r="S10" s="46">
        <f t="shared" si="4"/>
        <v>141.04801066149898</v>
      </c>
      <c r="T10" s="17">
        <v>140.10879760685918</v>
      </c>
      <c r="U10" s="17">
        <v>140.25288167490004</v>
      </c>
      <c r="V10" s="49" t="s">
        <v>96</v>
      </c>
      <c r="W10" s="50">
        <v>2.8000000000000001E-2</v>
      </c>
      <c r="X10" s="51">
        <v>15.333</v>
      </c>
      <c r="Y10" s="44">
        <f t="shared" si="5"/>
        <v>9.0000000000000011E-3</v>
      </c>
      <c r="Z10" s="44">
        <f t="shared" si="5"/>
        <v>15.222</v>
      </c>
      <c r="AA10" s="17">
        <v>24</v>
      </c>
      <c r="AB10" s="17">
        <f t="shared" si="6"/>
        <v>9.9894743541414748</v>
      </c>
      <c r="AC10" s="17">
        <f t="shared" si="7"/>
        <v>14.010525645858525</v>
      </c>
      <c r="AD10" s="16">
        <v>100</v>
      </c>
      <c r="AE10" s="17">
        <f t="shared" si="8"/>
        <v>0.10271758997882852</v>
      </c>
      <c r="AF10" s="46">
        <f t="shared" si="9"/>
        <v>173.72968385085861</v>
      </c>
      <c r="AG10" s="17">
        <f t="shared" si="10"/>
        <v>3.1837602649241849E-3</v>
      </c>
      <c r="AH10" s="17">
        <f t="shared" si="11"/>
        <v>2.334405227811402</v>
      </c>
      <c r="AI10" s="17">
        <f t="shared" si="12"/>
        <v>2.3375889880763263</v>
      </c>
    </row>
    <row r="11" spans="1:35" x14ac:dyDescent="0.25">
      <c r="A11" s="42" t="s">
        <v>65</v>
      </c>
      <c r="C11" s="25" t="s">
        <v>53</v>
      </c>
      <c r="D11" s="25" t="s">
        <v>53</v>
      </c>
      <c r="F11" s="29" t="s">
        <v>273</v>
      </c>
      <c r="H11" s="17">
        <v>166.98932926829258</v>
      </c>
      <c r="I11" s="49" t="s">
        <v>74</v>
      </c>
      <c r="J11" s="50">
        <v>2.4E-2</v>
      </c>
      <c r="K11" s="51">
        <v>15.74</v>
      </c>
      <c r="L11" s="53">
        <v>5.0000000000000001E-3</v>
      </c>
      <c r="M11" s="44">
        <f t="shared" si="1"/>
        <v>15.656000000000001</v>
      </c>
      <c r="N11" s="17">
        <v>26.7</v>
      </c>
      <c r="O11" s="17">
        <f t="shared" si="0"/>
        <v>10.000399668845816</v>
      </c>
      <c r="P11" s="17">
        <f t="shared" si="2"/>
        <v>16.699600331154183</v>
      </c>
      <c r="Q11" s="16">
        <v>100</v>
      </c>
      <c r="R11" s="17">
        <f t="shared" si="3"/>
        <v>5.8347468199049957E-2</v>
      </c>
      <c r="S11" s="46">
        <f t="shared" si="4"/>
        <v>182.69759242486523</v>
      </c>
      <c r="T11" s="17">
        <v>131.88714653580791</v>
      </c>
      <c r="U11" s="17">
        <v>115.72562358276645</v>
      </c>
      <c r="V11" s="49" t="s">
        <v>97</v>
      </c>
      <c r="W11" s="50">
        <v>2.8000000000000001E-2</v>
      </c>
      <c r="X11" s="51">
        <v>15.907999999999999</v>
      </c>
      <c r="Y11" s="44">
        <f t="shared" si="5"/>
        <v>9.0000000000000011E-3</v>
      </c>
      <c r="Z11" s="44">
        <f t="shared" si="5"/>
        <v>15.796999999999999</v>
      </c>
      <c r="AA11" s="17">
        <v>23.18</v>
      </c>
      <c r="AB11" s="17">
        <f t="shared" si="6"/>
        <v>10.7451306038787</v>
      </c>
      <c r="AC11" s="17">
        <f t="shared" si="7"/>
        <v>12.4348693961213</v>
      </c>
      <c r="AD11" s="16">
        <v>100</v>
      </c>
      <c r="AE11" s="17">
        <f t="shared" si="8"/>
        <v>9.4174176365973486E-2</v>
      </c>
      <c r="AF11" s="46">
        <f t="shared" si="9"/>
        <v>165.29660711703141</v>
      </c>
      <c r="AG11" s="17">
        <f t="shared" si="10"/>
        <v>2.5590505833516805E-3</v>
      </c>
      <c r="AH11" s="17">
        <f t="shared" si="11"/>
        <v>-1.2429275219881302</v>
      </c>
      <c r="AI11" s="17">
        <f t="shared" si="12"/>
        <v>-1.2403684714047785</v>
      </c>
    </row>
    <row r="12" spans="1:35" x14ac:dyDescent="0.25">
      <c r="A12" s="42" t="s">
        <v>65</v>
      </c>
      <c r="C12" s="25" t="s">
        <v>54</v>
      </c>
      <c r="D12" s="25" t="s">
        <v>54</v>
      </c>
      <c r="F12" s="29" t="s">
        <v>273</v>
      </c>
      <c r="H12" s="17">
        <v>148.16454048424887</v>
      </c>
      <c r="I12" s="49" t="s">
        <v>75</v>
      </c>
      <c r="J12" s="50">
        <v>2.3E-2</v>
      </c>
      <c r="K12" s="51">
        <v>13.961</v>
      </c>
      <c r="L12" s="53">
        <v>5.0000000000000001E-3</v>
      </c>
      <c r="M12" s="44">
        <f t="shared" si="1"/>
        <v>13.877000000000001</v>
      </c>
      <c r="N12" s="17">
        <v>24.82</v>
      </c>
      <c r="O12" s="17">
        <f t="shared" si="0"/>
        <v>10.001428871170795</v>
      </c>
      <c r="P12" s="17">
        <f t="shared" si="2"/>
        <v>14.818571128829205</v>
      </c>
      <c r="Q12" s="16">
        <v>100</v>
      </c>
      <c r="R12" s="17">
        <f t="shared" si="3"/>
        <v>5.7401083689049039E-2</v>
      </c>
      <c r="S12" s="46">
        <f t="shared" si="4"/>
        <v>159.31096767058671</v>
      </c>
      <c r="T12" s="17">
        <v>121.23195469526067</v>
      </c>
      <c r="U12" s="17">
        <v>117.57874382629765</v>
      </c>
      <c r="V12" s="49" t="s">
        <v>98</v>
      </c>
      <c r="W12" s="50">
        <v>2.8000000000000001E-2</v>
      </c>
      <c r="X12" s="51">
        <v>17.670999999999999</v>
      </c>
      <c r="Y12" s="44">
        <f t="shared" si="5"/>
        <v>9.0000000000000011E-3</v>
      </c>
      <c r="Z12" s="44">
        <f t="shared" si="5"/>
        <v>17.559999999999999</v>
      </c>
      <c r="AA12" s="17">
        <v>22.1</v>
      </c>
      <c r="AB12" s="17">
        <f t="shared" si="6"/>
        <v>10.157242206363398</v>
      </c>
      <c r="AC12" s="17">
        <f t="shared" si="7"/>
        <v>11.942757793636604</v>
      </c>
      <c r="AD12" s="16">
        <v>100</v>
      </c>
      <c r="AE12" s="17">
        <f t="shared" si="8"/>
        <v>9.9188815199420147E-2</v>
      </c>
      <c r="AF12" s="46">
        <f t="shared" si="9"/>
        <v>193.52839943353527</v>
      </c>
      <c r="AG12" s="17">
        <f t="shared" si="10"/>
        <v>2.9848379650265077E-3</v>
      </c>
      <c r="AH12" s="17">
        <f t="shared" si="11"/>
        <v>2.4441022687820402</v>
      </c>
      <c r="AI12" s="17">
        <f t="shared" si="12"/>
        <v>2.4470871067470665</v>
      </c>
    </row>
    <row r="13" spans="1:35" x14ac:dyDescent="0.25">
      <c r="A13" s="42" t="s">
        <v>65</v>
      </c>
      <c r="C13" s="25" t="s">
        <v>55</v>
      </c>
      <c r="D13" s="25" t="s">
        <v>55</v>
      </c>
      <c r="F13" s="29" t="s">
        <v>274</v>
      </c>
      <c r="H13" s="17">
        <v>160.48900462962965</v>
      </c>
      <c r="I13" s="49" t="s">
        <v>76</v>
      </c>
      <c r="J13" s="50">
        <v>2.4E-2</v>
      </c>
      <c r="K13" s="51">
        <v>13.712</v>
      </c>
      <c r="L13" s="53">
        <v>5.0000000000000001E-3</v>
      </c>
      <c r="M13" s="44">
        <f t="shared" si="1"/>
        <v>13.628</v>
      </c>
      <c r="N13" s="17">
        <v>26.04</v>
      </c>
      <c r="O13" s="17">
        <f t="shared" si="0"/>
        <v>9.9965831713412925</v>
      </c>
      <c r="P13" s="17">
        <f t="shared" si="2"/>
        <v>16.043416828658707</v>
      </c>
      <c r="Q13" s="16">
        <v>100</v>
      </c>
      <c r="R13" s="17">
        <f t="shared" si="3"/>
        <v>5.8041540214129272E-2</v>
      </c>
      <c r="S13" s="46">
        <f t="shared" si="4"/>
        <v>158.19802200763073</v>
      </c>
      <c r="T13" s="17">
        <v>123.7749525294019</v>
      </c>
      <c r="U13" s="17">
        <v>123.7279449447251</v>
      </c>
      <c r="V13" s="49" t="s">
        <v>99</v>
      </c>
      <c r="W13" s="50">
        <v>2.9000000000000001E-2</v>
      </c>
      <c r="X13" s="51">
        <v>12.198</v>
      </c>
      <c r="Y13" s="44">
        <f t="shared" si="5"/>
        <v>1.0000000000000002E-2</v>
      </c>
      <c r="Z13" s="44">
        <f t="shared" si="5"/>
        <v>12.087</v>
      </c>
      <c r="AA13" s="17">
        <v>22.4</v>
      </c>
      <c r="AB13" s="17">
        <f t="shared" si="6"/>
        <v>10.012160083772374</v>
      </c>
      <c r="AC13" s="17">
        <f t="shared" si="7"/>
        <v>12.387839916227625</v>
      </c>
      <c r="AD13" s="16">
        <v>100</v>
      </c>
      <c r="AE13" s="17">
        <f t="shared" si="8"/>
        <v>0.11225134134479625</v>
      </c>
      <c r="AF13" s="46">
        <f t="shared" si="9"/>
        <v>135.67819628345518</v>
      </c>
      <c r="AG13" s="17">
        <f t="shared" si="10"/>
        <v>3.8721286521904985E-3</v>
      </c>
      <c r="AH13" s="17">
        <f t="shared" si="11"/>
        <v>-1.6085589802982534</v>
      </c>
      <c r="AI13" s="17">
        <f t="shared" si="12"/>
        <v>-1.6046868516460628</v>
      </c>
    </row>
    <row r="14" spans="1:35" x14ac:dyDescent="0.25">
      <c r="A14" s="42" t="s">
        <v>65</v>
      </c>
      <c r="C14" s="25" t="s">
        <v>56</v>
      </c>
      <c r="D14" s="25" t="s">
        <v>56</v>
      </c>
      <c r="F14" s="29" t="s">
        <v>274</v>
      </c>
      <c r="H14" s="17">
        <v>149.49735449735454</v>
      </c>
      <c r="I14" s="49" t="s">
        <v>77</v>
      </c>
      <c r="J14" s="50">
        <v>2.3E-2</v>
      </c>
      <c r="K14" s="51">
        <v>14.608000000000001</v>
      </c>
      <c r="L14" s="53">
        <v>5.0000000000000001E-3</v>
      </c>
      <c r="M14" s="44">
        <f t="shared" si="1"/>
        <v>14.524000000000001</v>
      </c>
      <c r="N14" s="17">
        <v>24.95</v>
      </c>
      <c r="O14" s="17">
        <f t="shared" si="0"/>
        <v>10.000106033294452</v>
      </c>
      <c r="P14" s="17">
        <f t="shared" si="2"/>
        <v>14.949893966705547</v>
      </c>
      <c r="Q14" s="16">
        <v>100</v>
      </c>
      <c r="R14" s="17">
        <f t="shared" si="3"/>
        <v>5.7474337564016931E-2</v>
      </c>
      <c r="S14" s="46">
        <f t="shared" si="4"/>
        <v>166.9514557559564</v>
      </c>
      <c r="T14" s="17">
        <v>115.74835592504679</v>
      </c>
      <c r="U14" s="17">
        <v>118.27749305883255</v>
      </c>
      <c r="V14" s="49" t="s">
        <v>100</v>
      </c>
      <c r="W14" s="50">
        <v>3.1E-2</v>
      </c>
      <c r="X14" s="51">
        <v>17.579999999999998</v>
      </c>
      <c r="Y14" s="44">
        <f t="shared" si="5"/>
        <v>1.2E-2</v>
      </c>
      <c r="Z14" s="44">
        <f t="shared" si="5"/>
        <v>17.468999999999998</v>
      </c>
      <c r="AA14" s="17">
        <v>21.55</v>
      </c>
      <c r="AB14" s="17">
        <f t="shared" si="6"/>
        <v>9.8727540334136084</v>
      </c>
      <c r="AC14" s="17">
        <f t="shared" si="7"/>
        <v>11.677245966586392</v>
      </c>
      <c r="AD14" s="16">
        <v>100</v>
      </c>
      <c r="AE14" s="17">
        <f t="shared" si="8"/>
        <v>0.13573993103276713</v>
      </c>
      <c r="AF14" s="46">
        <f t="shared" si="9"/>
        <v>197.60340460095074</v>
      </c>
      <c r="AG14" s="17">
        <f t="shared" si="10"/>
        <v>5.5903995334821571E-3</v>
      </c>
      <c r="AH14" s="17">
        <f t="shared" si="11"/>
        <v>2.1894249174995957</v>
      </c>
      <c r="AI14" s="17">
        <f t="shared" si="12"/>
        <v>2.1950153170330777</v>
      </c>
    </row>
    <row r="15" spans="1:35" x14ac:dyDescent="0.25">
      <c r="A15" s="42" t="s">
        <v>65</v>
      </c>
      <c r="C15" s="25" t="s">
        <v>57</v>
      </c>
      <c r="D15" s="25" t="s">
        <v>57</v>
      </c>
      <c r="F15" s="29" t="s">
        <v>274</v>
      </c>
      <c r="H15" s="17">
        <v>148.515625</v>
      </c>
      <c r="I15" s="49" t="s">
        <v>78</v>
      </c>
      <c r="J15" s="50">
        <v>1.6E-2</v>
      </c>
      <c r="K15" s="51">
        <v>14.962</v>
      </c>
      <c r="L15" s="53">
        <v>5.0000000000000001E-3</v>
      </c>
      <c r="M15" s="44">
        <f t="shared" si="1"/>
        <v>14.878</v>
      </c>
      <c r="N15" s="17">
        <v>24.87</v>
      </c>
      <c r="O15" s="17">
        <f t="shared" si="0"/>
        <v>10.007419050613015</v>
      </c>
      <c r="P15" s="17">
        <f t="shared" si="2"/>
        <v>14.862580949386986</v>
      </c>
      <c r="Q15" s="16">
        <v>100</v>
      </c>
      <c r="R15" s="17">
        <f t="shared" si="3"/>
        <v>5.7388713497687982E-2</v>
      </c>
      <c r="S15" s="46">
        <f t="shared" si="4"/>
        <v>170.76585588372035</v>
      </c>
      <c r="T15" s="17">
        <v>105.73303930854847</v>
      </c>
      <c r="U15" s="17">
        <v>114.64119772844606</v>
      </c>
      <c r="V15" s="49" t="s">
        <v>101</v>
      </c>
      <c r="W15" s="50">
        <v>2.8000000000000001E-2</v>
      </c>
      <c r="X15" s="51">
        <v>17.364999999999998</v>
      </c>
      <c r="Y15" s="44">
        <f t="shared" si="5"/>
        <v>9.0000000000000011E-3</v>
      </c>
      <c r="Z15" s="44">
        <f t="shared" si="5"/>
        <v>17.253999999999998</v>
      </c>
      <c r="AA15" s="17">
        <v>20.55</v>
      </c>
      <c r="AB15" s="17">
        <f t="shared" si="6"/>
        <v>9.5741172791995393</v>
      </c>
      <c r="AC15" s="17">
        <f t="shared" si="7"/>
        <v>10.975882720800461</v>
      </c>
      <c r="AD15" s="16">
        <v>100</v>
      </c>
      <c r="AE15" s="17">
        <f t="shared" si="8"/>
        <v>0.10432115205619344</v>
      </c>
      <c r="AF15" s="46">
        <f t="shared" si="9"/>
        <v>199.99523973084013</v>
      </c>
      <c r="AG15" s="17">
        <f t="shared" si="10"/>
        <v>3.3523170398932467E-3</v>
      </c>
      <c r="AH15" s="17">
        <f t="shared" si="11"/>
        <v>2.0878131319371271</v>
      </c>
      <c r="AI15" s="17">
        <f t="shared" si="12"/>
        <v>2.0911654489770202</v>
      </c>
    </row>
    <row r="16" spans="1:35" x14ac:dyDescent="0.25">
      <c r="A16" s="42" t="s">
        <v>65</v>
      </c>
      <c r="C16" s="25" t="s">
        <v>58</v>
      </c>
      <c r="D16" s="25" t="s">
        <v>58</v>
      </c>
      <c r="F16" s="29" t="s">
        <v>274</v>
      </c>
      <c r="H16" s="17">
        <v>159.94074074074075</v>
      </c>
      <c r="I16" s="49" t="s">
        <v>79</v>
      </c>
      <c r="J16" s="50">
        <v>0.03</v>
      </c>
      <c r="K16" s="51">
        <v>14.47</v>
      </c>
      <c r="L16" s="53">
        <v>5.0000000000000001E-3</v>
      </c>
      <c r="M16" s="44">
        <f t="shared" si="1"/>
        <v>14.386000000000001</v>
      </c>
      <c r="N16" s="17">
        <v>26.01</v>
      </c>
      <c r="O16" s="17">
        <f t="shared" si="0"/>
        <v>10.00612675253619</v>
      </c>
      <c r="P16" s="17">
        <f t="shared" si="2"/>
        <v>16.003873247463812</v>
      </c>
      <c r="Q16" s="16">
        <v>100</v>
      </c>
      <c r="R16" s="17">
        <f t="shared" si="3"/>
        <v>5.7966422031412425E-2</v>
      </c>
      <c r="S16" s="46">
        <f t="shared" si="4"/>
        <v>166.78098946877984</v>
      </c>
      <c r="T16" s="17">
        <v>121.67658770401577</v>
      </c>
      <c r="U16" s="17">
        <v>117.6</v>
      </c>
      <c r="V16" s="49" t="s">
        <v>102</v>
      </c>
      <c r="W16" s="50">
        <v>2.7E-2</v>
      </c>
      <c r="X16" s="51">
        <v>15.596</v>
      </c>
      <c r="Y16" s="44">
        <f t="shared" si="5"/>
        <v>8.0000000000000002E-3</v>
      </c>
      <c r="Z16" s="44">
        <f t="shared" si="5"/>
        <v>15.484999999999999</v>
      </c>
      <c r="AA16" s="17">
        <v>22.17</v>
      </c>
      <c r="AB16" s="17">
        <f t="shared" si="6"/>
        <v>10.188419117647058</v>
      </c>
      <c r="AC16" s="17">
        <f t="shared" si="7"/>
        <v>11.981580882352944</v>
      </c>
      <c r="AD16" s="16">
        <v>100</v>
      </c>
      <c r="AE16" s="17">
        <f t="shared" si="8"/>
        <v>8.792852322958955E-2</v>
      </c>
      <c r="AF16" s="46">
        <f t="shared" si="9"/>
        <v>170.19664777627426</v>
      </c>
      <c r="AG16" s="17">
        <f t="shared" si="10"/>
        <v>2.1401500855840806E-3</v>
      </c>
      <c r="AH16" s="17">
        <f t="shared" si="11"/>
        <v>0.24397559339245894</v>
      </c>
      <c r="AI16" s="17">
        <f t="shared" si="12"/>
        <v>0.24611574347804302</v>
      </c>
    </row>
    <row r="17" spans="1:35" x14ac:dyDescent="0.25">
      <c r="A17" s="42" t="s">
        <v>65</v>
      </c>
      <c r="C17" s="25" t="s">
        <v>59</v>
      </c>
      <c r="D17" s="25" t="s">
        <v>59</v>
      </c>
      <c r="F17" s="29" t="s">
        <v>274</v>
      </c>
      <c r="H17" s="17">
        <v>160.30981067125643</v>
      </c>
      <c r="I17" s="49" t="s">
        <v>80</v>
      </c>
      <c r="J17" s="50">
        <v>2.4E-2</v>
      </c>
      <c r="K17" s="51">
        <v>14.04</v>
      </c>
      <c r="L17" s="53">
        <v>5.0000000000000001E-3</v>
      </c>
      <c r="M17" s="44">
        <f t="shared" si="1"/>
        <v>13.956</v>
      </c>
      <c r="N17" s="17">
        <v>26.04</v>
      </c>
      <c r="O17" s="17">
        <f t="shared" si="0"/>
        <v>10.003464691880456</v>
      </c>
      <c r="P17" s="17">
        <f t="shared" si="2"/>
        <v>16.036535308119543</v>
      </c>
      <c r="Q17" s="16">
        <v>100</v>
      </c>
      <c r="R17" s="17">
        <f t="shared" si="3"/>
        <v>5.7998173074126649E-2</v>
      </c>
      <c r="S17" s="46">
        <f t="shared" si="4"/>
        <v>161.88450068450231</v>
      </c>
      <c r="T17" s="17">
        <v>127.17502500103078</v>
      </c>
      <c r="U17" s="17">
        <v>122.8293045316875</v>
      </c>
      <c r="V17" s="49" t="s">
        <v>103</v>
      </c>
      <c r="W17" s="50">
        <v>3.4000000000000002E-2</v>
      </c>
      <c r="X17" s="51">
        <v>15.974</v>
      </c>
      <c r="Y17" s="44">
        <f t="shared" si="5"/>
        <v>1.5000000000000003E-2</v>
      </c>
      <c r="Z17" s="44">
        <f t="shared" si="5"/>
        <v>15.863</v>
      </c>
      <c r="AA17" s="17">
        <v>22.73</v>
      </c>
      <c r="AB17" s="17">
        <f t="shared" si="6"/>
        <v>10.200633192196529</v>
      </c>
      <c r="AC17" s="17">
        <f t="shared" si="7"/>
        <v>12.529366807803472</v>
      </c>
      <c r="AD17" s="16">
        <v>100</v>
      </c>
      <c r="AE17" s="17">
        <f t="shared" si="8"/>
        <v>0.1654740907072636</v>
      </c>
      <c r="AF17" s="46">
        <f t="shared" si="9"/>
        <v>174.99436672595482</v>
      </c>
      <c r="AG17" s="17">
        <f t="shared" si="10"/>
        <v>7.6768512595097819E-3</v>
      </c>
      <c r="AH17" s="17">
        <f t="shared" si="11"/>
        <v>0.93641900296089331</v>
      </c>
      <c r="AI17" s="17">
        <f t="shared" si="12"/>
        <v>0.9440958542204031</v>
      </c>
    </row>
    <row r="18" spans="1:35" x14ac:dyDescent="0.25">
      <c r="A18" s="42" t="s">
        <v>65</v>
      </c>
      <c r="C18" s="25" t="s">
        <v>60</v>
      </c>
      <c r="D18" s="25" t="s">
        <v>60</v>
      </c>
      <c r="F18" s="29" t="s">
        <v>275</v>
      </c>
      <c r="H18" s="17">
        <v>146.91756272401437</v>
      </c>
      <c r="I18" s="49" t="s">
        <v>81</v>
      </c>
      <c r="J18" s="50">
        <v>2.4E-2</v>
      </c>
      <c r="K18" s="51">
        <v>6.6909999999999998</v>
      </c>
      <c r="L18" s="53">
        <v>5.0000000000000001E-3</v>
      </c>
      <c r="M18" s="44">
        <f t="shared" si="1"/>
        <v>6.6070000000000002</v>
      </c>
      <c r="N18" s="17">
        <v>24.69</v>
      </c>
      <c r="O18" s="17">
        <f t="shared" si="0"/>
        <v>9.9992887211496573</v>
      </c>
      <c r="P18" s="17">
        <f t="shared" si="2"/>
        <v>14.690711278850344</v>
      </c>
      <c r="Q18" s="16">
        <v>100</v>
      </c>
      <c r="R18" s="17">
        <f t="shared" si="3"/>
        <v>5.7349434783429236E-2</v>
      </c>
      <c r="S18" s="46">
        <f t="shared" si="4"/>
        <v>75.781543122823379</v>
      </c>
      <c r="T18" s="17">
        <v>117.03212328738282</v>
      </c>
      <c r="U18" s="17">
        <v>118.97817625029978</v>
      </c>
      <c r="V18" s="49" t="s">
        <v>104</v>
      </c>
      <c r="W18" s="50">
        <v>2.5999999999999999E-2</v>
      </c>
      <c r="X18" s="51">
        <v>6.774</v>
      </c>
      <c r="Y18" s="44">
        <f t="shared" si="5"/>
        <v>6.9999999999999993E-3</v>
      </c>
      <c r="Z18" s="44">
        <f t="shared" si="5"/>
        <v>6.6630000000000003</v>
      </c>
      <c r="AA18" s="17">
        <v>21.7</v>
      </c>
      <c r="AB18" s="17">
        <f t="shared" si="6"/>
        <v>9.909663315122387</v>
      </c>
      <c r="AC18" s="17">
        <f t="shared" si="7"/>
        <v>11.790336684877612</v>
      </c>
      <c r="AD18" s="16">
        <v>100</v>
      </c>
      <c r="AE18" s="17">
        <f t="shared" si="8"/>
        <v>7.8966593708585428E-2</v>
      </c>
      <c r="AF18" s="46">
        <f t="shared" si="9"/>
        <v>75.164916268614959</v>
      </c>
      <c r="AG18" s="17">
        <f t="shared" si="10"/>
        <v>1.5440827803682995E-3</v>
      </c>
      <c r="AH18" s="17">
        <f t="shared" si="11"/>
        <v>-4.4044775300601406E-2</v>
      </c>
      <c r="AI18" s="17">
        <f t="shared" si="12"/>
        <v>-4.2500692520233106E-2</v>
      </c>
    </row>
    <row r="19" spans="1:35" x14ac:dyDescent="0.25">
      <c r="A19" s="42" t="s">
        <v>65</v>
      </c>
      <c r="C19" s="25" t="s">
        <v>61</v>
      </c>
      <c r="D19" s="25" t="s">
        <v>61</v>
      </c>
      <c r="F19" s="29" t="s">
        <v>275</v>
      </c>
      <c r="H19" s="17">
        <v>149.05381944444443</v>
      </c>
      <c r="I19" s="49" t="s">
        <v>82</v>
      </c>
      <c r="J19" s="50">
        <v>2.5000000000000001E-2</v>
      </c>
      <c r="K19" s="51">
        <v>6.6120000000000001</v>
      </c>
      <c r="L19" s="53">
        <v>5.0000000000000001E-3</v>
      </c>
      <c r="M19" s="44">
        <f t="shared" si="1"/>
        <v>6.5280000000000005</v>
      </c>
      <c r="N19" s="17">
        <v>24.9</v>
      </c>
      <c r="O19" s="17">
        <f t="shared" si="0"/>
        <v>9.9978390436025233</v>
      </c>
      <c r="P19" s="17">
        <f t="shared" si="2"/>
        <v>14.902160956397475</v>
      </c>
      <c r="Q19" s="16">
        <v>100</v>
      </c>
      <c r="R19" s="17">
        <f t="shared" si="3"/>
        <v>5.7463498089580553E-2</v>
      </c>
      <c r="S19" s="46">
        <f t="shared" si="4"/>
        <v>75.024343105756373</v>
      </c>
      <c r="T19" s="17">
        <v>111.22434204940299</v>
      </c>
      <c r="U19" s="17">
        <v>111.55370791998698</v>
      </c>
      <c r="V19" s="49" t="s">
        <v>105</v>
      </c>
      <c r="W19" s="50">
        <v>2.4E-2</v>
      </c>
      <c r="X19" s="51">
        <v>6.8719999999999999</v>
      </c>
      <c r="Y19" s="44">
        <f t="shared" si="5"/>
        <v>5.000000000000001E-3</v>
      </c>
      <c r="Z19" s="44">
        <f t="shared" si="5"/>
        <v>6.7610000000000001</v>
      </c>
      <c r="AA19" s="17">
        <v>21.14</v>
      </c>
      <c r="AB19" s="17">
        <f t="shared" si="6"/>
        <v>9.9927343310831933</v>
      </c>
      <c r="AC19" s="17">
        <f t="shared" si="7"/>
        <v>11.147265668916807</v>
      </c>
      <c r="AD19" s="16">
        <v>100</v>
      </c>
      <c r="AE19" s="17">
        <f t="shared" si="8"/>
        <v>5.5614040154747447E-2</v>
      </c>
      <c r="AF19" s="46">
        <f t="shared" si="9"/>
        <v>75.201305097249488</v>
      </c>
      <c r="AG19" s="17">
        <f t="shared" si="10"/>
        <v>-1.3210413820236469E-4</v>
      </c>
      <c r="AH19" s="17">
        <f t="shared" si="11"/>
        <v>1.2640142249508253E-2</v>
      </c>
      <c r="AI19" s="17">
        <f t="shared" si="12"/>
        <v>1.2508038111305887E-2</v>
      </c>
    </row>
    <row r="20" spans="1:35" x14ac:dyDescent="0.25">
      <c r="A20" s="42" t="s">
        <v>65</v>
      </c>
      <c r="C20" s="25" t="s">
        <v>62</v>
      </c>
      <c r="D20" s="25" t="s">
        <v>62</v>
      </c>
      <c r="F20" s="29" t="s">
        <v>275</v>
      </c>
      <c r="H20" s="17">
        <v>146.1900684931507</v>
      </c>
      <c r="I20" s="49" t="s">
        <v>83</v>
      </c>
      <c r="J20" s="50">
        <v>2.4E-2</v>
      </c>
      <c r="K20" s="51">
        <v>6.3220000000000001</v>
      </c>
      <c r="L20" s="53">
        <v>5.0000000000000001E-3</v>
      </c>
      <c r="M20" s="44">
        <f t="shared" si="1"/>
        <v>6.2380000000000004</v>
      </c>
      <c r="N20" s="17">
        <v>24.63</v>
      </c>
      <c r="O20" s="17">
        <f t="shared" si="0"/>
        <v>10.004465310380802</v>
      </c>
      <c r="P20" s="17">
        <f>N20-O20</f>
        <v>14.625534689619197</v>
      </c>
      <c r="Q20" s="16">
        <v>100</v>
      </c>
      <c r="R20" s="17">
        <f t="shared" si="3"/>
        <v>5.7287186837802227E-2</v>
      </c>
      <c r="S20" s="46">
        <f t="shared" si="4"/>
        <v>71.47149429884206</v>
      </c>
      <c r="T20" s="17">
        <v>113.94744724916177</v>
      </c>
      <c r="U20" s="17">
        <v>109.04304869442487</v>
      </c>
      <c r="V20" s="49" t="s">
        <v>106</v>
      </c>
      <c r="W20" s="50">
        <v>2.3E-2</v>
      </c>
      <c r="X20" s="51">
        <v>6.6059999999999999</v>
      </c>
      <c r="Y20" s="44">
        <f t="shared" si="5"/>
        <v>4.0000000000000001E-3</v>
      </c>
      <c r="Z20" s="44">
        <f t="shared" si="5"/>
        <v>6.4950000000000001</v>
      </c>
      <c r="AA20" s="17">
        <v>21.39</v>
      </c>
      <c r="AB20" s="17">
        <f t="shared" si="6"/>
        <v>10.232342158034392</v>
      </c>
      <c r="AC20" s="17">
        <f t="shared" si="7"/>
        <v>11.157657841965609</v>
      </c>
      <c r="AD20" s="16">
        <v>100</v>
      </c>
      <c r="AE20" s="17">
        <f t="shared" si="8"/>
        <v>4.3453456158983141E-2</v>
      </c>
      <c r="AF20" s="46">
        <f t="shared" si="9"/>
        <v>70.557549438148882</v>
      </c>
      <c r="AG20" s="17">
        <f t="shared" si="10"/>
        <v>-9.8812361991564902E-4</v>
      </c>
      <c r="AH20" s="17">
        <f t="shared" si="11"/>
        <v>-6.5281775763798428E-2</v>
      </c>
      <c r="AI20" s="17">
        <f t="shared" si="12"/>
        <v>-6.6269899383714082E-2</v>
      </c>
    </row>
    <row r="21" spans="1:35" x14ac:dyDescent="0.25">
      <c r="A21" s="42" t="s">
        <v>65</v>
      </c>
      <c r="C21" s="25" t="s">
        <v>63</v>
      </c>
      <c r="D21" s="25" t="s">
        <v>63</v>
      </c>
      <c r="F21" s="29" t="s">
        <v>275</v>
      </c>
      <c r="H21" s="17">
        <v>141.46113691872995</v>
      </c>
      <c r="I21" s="49" t="s">
        <v>84</v>
      </c>
      <c r="J21" s="50">
        <v>2.3E-2</v>
      </c>
      <c r="K21" s="51">
        <v>6.782</v>
      </c>
      <c r="L21" s="53">
        <v>5.0000000000000001E-3</v>
      </c>
      <c r="M21" s="44">
        <f t="shared" si="1"/>
        <v>6.6980000000000004</v>
      </c>
      <c r="N21" s="17">
        <v>24.13</v>
      </c>
      <c r="O21" s="17">
        <f t="shared" si="0"/>
        <v>9.9933265899106498</v>
      </c>
      <c r="P21" s="17">
        <f t="shared" si="2"/>
        <v>14.136673410089349</v>
      </c>
      <c r="Q21" s="16">
        <v>100</v>
      </c>
      <c r="R21" s="17">
        <f t="shared" si="3"/>
        <v>5.7106446178454097E-2</v>
      </c>
      <c r="S21" s="46">
        <f t="shared" si="4"/>
        <v>76.499795300657112</v>
      </c>
      <c r="T21" s="17">
        <v>101.83180263692844</v>
      </c>
      <c r="U21" s="17">
        <v>99.944358385413892</v>
      </c>
      <c r="V21" s="49" t="s">
        <v>107</v>
      </c>
      <c r="W21" s="50">
        <v>2.1999999999999999E-2</v>
      </c>
      <c r="X21" s="51">
        <v>7.1230000000000002</v>
      </c>
      <c r="Y21" s="44">
        <f t="shared" si="5"/>
        <v>2.9999999999999992E-3</v>
      </c>
      <c r="Z21" s="44">
        <f t="shared" si="5"/>
        <v>7.0120000000000005</v>
      </c>
      <c r="AA21" s="17">
        <v>20.18</v>
      </c>
      <c r="AB21" s="17">
        <f t="shared" si="6"/>
        <v>10.092807900636494</v>
      </c>
      <c r="AC21" s="17">
        <f t="shared" si="7"/>
        <v>10.087192099363506</v>
      </c>
      <c r="AD21" s="16">
        <v>100</v>
      </c>
      <c r="AE21" s="17">
        <f t="shared" si="8"/>
        <v>3.2722467280613038E-2</v>
      </c>
      <c r="AF21" s="46">
        <f t="shared" si="9"/>
        <v>76.483313523886238</v>
      </c>
      <c r="AG21" s="17">
        <f t="shared" si="10"/>
        <v>-1.7417127784172186E-3</v>
      </c>
      <c r="AH21" s="17">
        <f t="shared" si="11"/>
        <v>-1.1772697693481454E-3</v>
      </c>
      <c r="AI21" s="17">
        <f t="shared" si="12"/>
        <v>-2.918982547765364E-3</v>
      </c>
    </row>
    <row r="22" spans="1:35" x14ac:dyDescent="0.25">
      <c r="A22" s="42" t="s">
        <v>65</v>
      </c>
      <c r="C22" s="25" t="s">
        <v>64</v>
      </c>
      <c r="D22" s="25" t="s">
        <v>64</v>
      </c>
      <c r="F22" s="29" t="s">
        <v>275</v>
      </c>
      <c r="H22" s="17">
        <v>156.53694404591104</v>
      </c>
      <c r="I22" s="49" t="s">
        <v>85</v>
      </c>
      <c r="J22" s="50">
        <v>2.4E-2</v>
      </c>
      <c r="K22" s="51">
        <v>6.5110000000000001</v>
      </c>
      <c r="L22" s="53">
        <v>5.0000000000000001E-3</v>
      </c>
      <c r="M22" s="44">
        <f t="shared" si="1"/>
        <v>6.4270000000000005</v>
      </c>
      <c r="N22" s="17">
        <v>25.65</v>
      </c>
      <c r="O22" s="17">
        <f t="shared" si="0"/>
        <v>9.9985598937397313</v>
      </c>
      <c r="P22" s="17">
        <f t="shared" si="2"/>
        <v>15.651440106260267</v>
      </c>
      <c r="Q22" s="16">
        <v>100</v>
      </c>
      <c r="R22" s="17">
        <f t="shared" si="3"/>
        <v>5.7834048770699274E-2</v>
      </c>
      <c r="S22" s="46">
        <f t="shared" si="4"/>
        <v>74.33988628985685</v>
      </c>
      <c r="T22" s="17">
        <v>112.7330073550677</v>
      </c>
      <c r="U22" s="17">
        <v>101.19844725599735</v>
      </c>
      <c r="V22" s="49" t="s">
        <v>108</v>
      </c>
      <c r="W22" s="50">
        <v>1.9E-2</v>
      </c>
      <c r="X22" s="50">
        <v>7.5789999999999997</v>
      </c>
      <c r="Y22" s="44">
        <f t="shared" si="5"/>
        <v>0</v>
      </c>
      <c r="Z22" s="44">
        <f t="shared" si="5"/>
        <v>7.468</v>
      </c>
      <c r="AA22" s="17">
        <v>21.27</v>
      </c>
      <c r="AB22" s="17">
        <f t="shared" si="6"/>
        <v>10.571652162373228</v>
      </c>
      <c r="AC22" s="17">
        <f t="shared" si="7"/>
        <v>10.698347837626772</v>
      </c>
      <c r="AD22" s="16">
        <v>100</v>
      </c>
      <c r="AE22" s="17">
        <f t="shared" si="8"/>
        <v>0</v>
      </c>
      <c r="AF22" s="46">
        <f t="shared" si="9"/>
        <v>78.199249176375858</v>
      </c>
      <c r="AG22" s="17">
        <f t="shared" si="10"/>
        <v>-4.1310034836213767E-3</v>
      </c>
      <c r="AH22" s="17">
        <f t="shared" si="11"/>
        <v>0.27566877760850061</v>
      </c>
      <c r="AI22" s="17">
        <f t="shared" si="12"/>
        <v>0.27153777412487923</v>
      </c>
    </row>
    <row r="23" spans="1:35" x14ac:dyDescent="0.25">
      <c r="A23" s="42" t="s">
        <v>65</v>
      </c>
      <c r="C23" s="25" t="s">
        <v>178</v>
      </c>
      <c r="D23" s="25" t="s">
        <v>178</v>
      </c>
      <c r="H23" s="17">
        <v>156.53694404591104</v>
      </c>
      <c r="I23" s="49" t="s">
        <v>86</v>
      </c>
      <c r="J23" s="50">
        <v>2.3E-2</v>
      </c>
      <c r="K23" s="51">
        <v>6.8259999999999996</v>
      </c>
      <c r="L23" s="53">
        <v>5.0000000000000001E-3</v>
      </c>
      <c r="M23" s="44">
        <f t="shared" si="1"/>
        <v>6.742</v>
      </c>
      <c r="N23" s="17">
        <v>25.67</v>
      </c>
      <c r="O23" s="17">
        <f t="shared" si="0"/>
        <v>10.006356041805027</v>
      </c>
      <c r="P23" s="17">
        <f t="shared" si="2"/>
        <v>15.663643958194974</v>
      </c>
      <c r="Q23" s="16">
        <v>100</v>
      </c>
      <c r="R23" s="17">
        <f t="shared" si="3"/>
        <v>5.7795087180073312E-2</v>
      </c>
      <c r="S23" s="46">
        <f t="shared" si="4"/>
        <v>77.930895553610853</v>
      </c>
      <c r="T23" s="17">
        <v>114.21381814921094</v>
      </c>
      <c r="U23" s="17">
        <v>101.826533851893</v>
      </c>
      <c r="V23" s="49" t="s">
        <v>109</v>
      </c>
      <c r="W23" s="50">
        <v>1.7999999999999999E-2</v>
      </c>
      <c r="X23" s="50">
        <v>7.7530000000000001</v>
      </c>
      <c r="Y23" s="53">
        <v>5.0000000000000001E-3</v>
      </c>
      <c r="Z23" s="44">
        <f t="shared" si="5"/>
        <v>7.6420000000000003</v>
      </c>
      <c r="AA23" s="17">
        <v>21.42</v>
      </c>
      <c r="AB23" s="17">
        <f t="shared" si="6"/>
        <v>10.613074302568517</v>
      </c>
      <c r="AC23" s="17">
        <f t="shared" si="7"/>
        <v>10.806925697431485</v>
      </c>
      <c r="AD23" s="16">
        <v>100</v>
      </c>
      <c r="AE23" s="17">
        <f t="shared" si="8"/>
        <v>5.2203029272401599E-2</v>
      </c>
      <c r="AF23" s="46">
        <f t="shared" si="9"/>
        <v>79.787109939938588</v>
      </c>
      <c r="AG23" s="17">
        <f t="shared" si="10"/>
        <v>-3.9943270769083667E-4</v>
      </c>
      <c r="AH23" s="17">
        <f t="shared" si="11"/>
        <v>0.13258674188055256</v>
      </c>
      <c r="AI23" s="17">
        <f t="shared" si="12"/>
        <v>0.13218730917286173</v>
      </c>
    </row>
    <row r="24" spans="1:35" x14ac:dyDescent="0.25">
      <c r="A24" s="42" t="s">
        <v>65</v>
      </c>
      <c r="C24" s="25" t="s">
        <v>43</v>
      </c>
      <c r="D24" s="25" t="s">
        <v>43</v>
      </c>
      <c r="I24" s="49" t="s">
        <v>87</v>
      </c>
      <c r="J24" s="50">
        <v>3.1E-2</v>
      </c>
      <c r="K24" s="51">
        <v>8.4000000000000005E-2</v>
      </c>
      <c r="O24" s="17">
        <f t="shared" si="0"/>
        <v>0</v>
      </c>
      <c r="Q24" s="16">
        <v>100</v>
      </c>
      <c r="V24" s="49" t="s">
        <v>110</v>
      </c>
      <c r="W24" s="50">
        <v>1.9E-2</v>
      </c>
      <c r="X24" s="50">
        <v>0.111</v>
      </c>
    </row>
    <row r="25" spans="1:35" x14ac:dyDescent="0.25">
      <c r="A25" s="42" t="s">
        <v>65</v>
      </c>
      <c r="C25" s="25" t="s">
        <v>44</v>
      </c>
      <c r="D25" s="25" t="s">
        <v>44</v>
      </c>
      <c r="I25" s="49" t="s">
        <v>88</v>
      </c>
      <c r="J25" s="50">
        <v>3.1E-2</v>
      </c>
      <c r="K25" s="51">
        <v>5.8000000000000003E-2</v>
      </c>
      <c r="O25" s="17">
        <f t="shared" si="0"/>
        <v>0</v>
      </c>
      <c r="Q25" s="16">
        <v>100</v>
      </c>
      <c r="V25" s="49" t="s">
        <v>111</v>
      </c>
      <c r="W25" s="50">
        <v>1.7000000000000001E-2</v>
      </c>
      <c r="X25" s="50">
        <v>5.2999999999999999E-2</v>
      </c>
    </row>
    <row r="26" spans="1:35" x14ac:dyDescent="0.25">
      <c r="A26" s="42"/>
    </row>
    <row r="27" spans="1:35" x14ac:dyDescent="0.25">
      <c r="A27" s="42" t="s">
        <v>65</v>
      </c>
      <c r="C27" s="25" t="s">
        <v>112</v>
      </c>
      <c r="D27" s="25" t="s">
        <v>112</v>
      </c>
      <c r="F27" s="16" t="s">
        <v>272</v>
      </c>
      <c r="H27" s="17">
        <v>23.769620169035299</v>
      </c>
      <c r="I27" s="49" t="s">
        <v>132</v>
      </c>
      <c r="J27" s="50">
        <v>1.2999999999999999E-2</v>
      </c>
      <c r="K27" s="50">
        <v>0.69599999999999995</v>
      </c>
      <c r="L27" s="53">
        <v>5.0000000000000001E-3</v>
      </c>
      <c r="M27" s="44">
        <f>K27-K$48</f>
        <v>0.622</v>
      </c>
      <c r="N27" s="17">
        <v>12.38</v>
      </c>
      <c r="O27" s="17">
        <f t="shared" si="0"/>
        <v>10.002454546674961</v>
      </c>
      <c r="P27" s="17">
        <f t="shared" ref="P27:P47" si="13">N27-O27</f>
        <v>2.3775454533250393</v>
      </c>
      <c r="Q27" s="16">
        <v>100</v>
      </c>
      <c r="R27" s="17">
        <f t="shared" ref="R27:R47" si="14">L27*($Q27+$P27)/$O27</f>
        <v>5.1176211286737425E-2</v>
      </c>
      <c r="S27" s="46">
        <f t="shared" ref="S27:S47" si="15">M27*(Q27+P27)/O27</f>
        <v>6.3663206840701347</v>
      </c>
      <c r="T27" s="17">
        <v>6.4955963858444017</v>
      </c>
      <c r="U27" s="17">
        <v>7.6224646220608605</v>
      </c>
      <c r="V27" s="49" t="s">
        <v>155</v>
      </c>
      <c r="W27" s="50">
        <v>0.03</v>
      </c>
      <c r="X27" s="50">
        <v>1.367</v>
      </c>
      <c r="Y27" s="44">
        <f t="shared" ref="Y27:Z47" si="16">W27-W$48</f>
        <v>1.9999999999999983E-3</v>
      </c>
      <c r="Z27" s="44">
        <f t="shared" si="16"/>
        <v>1.2509999999999999</v>
      </c>
      <c r="AA27" s="17">
        <v>5.3</v>
      </c>
      <c r="AB27" s="17">
        <f t="shared" si="6"/>
        <v>4.9246223998047949</v>
      </c>
      <c r="AC27" s="17">
        <f t="shared" ref="AC27:AC47" si="17">AA27-AB27</f>
        <v>0.37537760019520494</v>
      </c>
      <c r="AD27" s="16">
        <v>50</v>
      </c>
      <c r="AE27" s="17">
        <f t="shared" ref="AE27:AE47" si="18">Y27*($AD27+$AC27)/$AB27</f>
        <v>2.0458574692830044E-2</v>
      </c>
      <c r="AF27" s="46">
        <f t="shared" ref="AF27:AF47" si="19">Z27*($AD27+$AC27)/$AB27</f>
        <v>12.796838470365202</v>
      </c>
      <c r="AG27" s="17">
        <f t="shared" ref="AG27:AG90" si="20">(AE27-R27)/14</f>
        <v>-2.1941168995648131E-3</v>
      </c>
      <c r="AH27" s="17">
        <f t="shared" ref="AH27:AH90" si="21">(AF27-S27)/14</f>
        <v>0.45932269902107625</v>
      </c>
      <c r="AI27" s="17">
        <f t="shared" ref="AI27:AI90" si="22">AG27+AH27</f>
        <v>0.45712858212151142</v>
      </c>
    </row>
    <row r="28" spans="1:35" x14ac:dyDescent="0.25">
      <c r="A28" s="42" t="s">
        <v>65</v>
      </c>
      <c r="C28" s="25" t="s">
        <v>113</v>
      </c>
      <c r="D28" s="25" t="s">
        <v>113</v>
      </c>
      <c r="F28" s="16" t="s">
        <v>272</v>
      </c>
      <c r="H28" s="17">
        <v>24.24992481898726</v>
      </c>
      <c r="I28" s="49" t="s">
        <v>133</v>
      </c>
      <c r="J28" s="50">
        <v>1.0999999999999999E-2</v>
      </c>
      <c r="K28" s="50">
        <v>0.77200000000000002</v>
      </c>
      <c r="L28" s="53">
        <v>5.0000000000000001E-3</v>
      </c>
      <c r="M28" s="44">
        <f t="shared" ref="L28:M47" si="23">K28-K$48</f>
        <v>0.69800000000000006</v>
      </c>
      <c r="N28" s="17">
        <v>12.41</v>
      </c>
      <c r="O28" s="17">
        <f t="shared" si="0"/>
        <v>9.9879336088769719</v>
      </c>
      <c r="P28" s="17">
        <f t="shared" si="13"/>
        <v>2.4220663911230282</v>
      </c>
      <c r="Q28" s="16">
        <v>100</v>
      </c>
      <c r="R28" s="17">
        <f t="shared" si="14"/>
        <v>5.127290108340999E-2</v>
      </c>
      <c r="S28" s="46">
        <f t="shared" si="15"/>
        <v>7.1576969912440349</v>
      </c>
      <c r="T28" s="17">
        <v>7.2758913737704338</v>
      </c>
      <c r="U28" s="17">
        <v>7.3342620440245785</v>
      </c>
      <c r="V28" s="49" t="s">
        <v>156</v>
      </c>
      <c r="W28" s="50">
        <v>3.1E-2</v>
      </c>
      <c r="X28" s="50">
        <v>1.099</v>
      </c>
      <c r="Y28" s="44">
        <f t="shared" si="16"/>
        <v>2.9999999999999992E-3</v>
      </c>
      <c r="Z28" s="44">
        <f t="shared" si="16"/>
        <v>0.98299999999999998</v>
      </c>
      <c r="AA28" s="17">
        <v>5.35</v>
      </c>
      <c r="AB28" s="17">
        <f t="shared" si="6"/>
        <v>4.9844289214991067</v>
      </c>
      <c r="AC28" s="17">
        <f t="shared" si="17"/>
        <v>0.36557107850089299</v>
      </c>
      <c r="AD28" s="16">
        <v>50</v>
      </c>
      <c r="AE28" s="17">
        <f t="shared" si="18"/>
        <v>3.0313746191421083E-2</v>
      </c>
      <c r="AF28" s="46">
        <f t="shared" si="19"/>
        <v>9.9328041687223116</v>
      </c>
      <c r="AG28" s="17">
        <f t="shared" si="20"/>
        <v>-1.4970824922849219E-3</v>
      </c>
      <c r="AH28" s="17">
        <f t="shared" si="21"/>
        <v>0.19822194124844833</v>
      </c>
      <c r="AI28" s="17">
        <f t="shared" si="22"/>
        <v>0.19672485875616341</v>
      </c>
    </row>
    <row r="29" spans="1:35" x14ac:dyDescent="0.25">
      <c r="A29" s="42" t="s">
        <v>65</v>
      </c>
      <c r="C29" s="25" t="s">
        <v>114</v>
      </c>
      <c r="D29" s="25" t="s">
        <v>114</v>
      </c>
      <c r="F29" s="16" t="s">
        <v>272</v>
      </c>
      <c r="H29" s="17">
        <v>27.276480707790615</v>
      </c>
      <c r="I29" s="49" t="s">
        <v>134</v>
      </c>
      <c r="J29" s="50">
        <v>1.2E-2</v>
      </c>
      <c r="K29" s="50">
        <v>0.76600000000000001</v>
      </c>
      <c r="L29" s="53">
        <v>5.0000000000000001E-3</v>
      </c>
      <c r="M29" s="44">
        <f t="shared" si="23"/>
        <v>0.69200000000000006</v>
      </c>
      <c r="N29" s="17">
        <v>12.73</v>
      </c>
      <c r="O29" s="17">
        <f t="shared" si="0"/>
        <v>10.001847889891252</v>
      </c>
      <c r="P29" s="17">
        <f t="shared" si="13"/>
        <v>2.7281521101087485</v>
      </c>
      <c r="Q29" s="16">
        <v>100</v>
      </c>
      <c r="R29" s="17">
        <f t="shared" si="14"/>
        <v>5.1354586292966353E-2</v>
      </c>
      <c r="S29" s="46">
        <f t="shared" si="15"/>
        <v>7.1074747429465441</v>
      </c>
      <c r="T29" s="17">
        <v>11.132395050648833</v>
      </c>
      <c r="U29" s="17">
        <v>12.01057458356728</v>
      </c>
      <c r="V29" s="49" t="s">
        <v>157</v>
      </c>
      <c r="W29" s="50">
        <v>3.1E-2</v>
      </c>
      <c r="X29" s="50">
        <v>1.048</v>
      </c>
      <c r="Y29" s="44">
        <f t="shared" si="16"/>
        <v>2.9999999999999992E-3</v>
      </c>
      <c r="Z29" s="44">
        <f t="shared" si="16"/>
        <v>0.93200000000000005</v>
      </c>
      <c r="AA29" s="17">
        <v>5.57</v>
      </c>
      <c r="AB29" s="17">
        <f t="shared" si="6"/>
        <v>4.9727447794176003</v>
      </c>
      <c r="AC29" s="17">
        <f t="shared" si="17"/>
        <v>0.59725522058239999</v>
      </c>
      <c r="AD29" s="16">
        <v>50</v>
      </c>
      <c r="AE29" s="17">
        <f t="shared" si="18"/>
        <v>3.0524744863243265E-2</v>
      </c>
      <c r="AF29" s="46">
        <f t="shared" si="19"/>
        <v>9.4830207375142432</v>
      </c>
      <c r="AG29" s="17">
        <f t="shared" si="20"/>
        <v>-1.4878458164087921E-3</v>
      </c>
      <c r="AH29" s="17">
        <f t="shared" si="21"/>
        <v>0.16968185675483566</v>
      </c>
      <c r="AI29" s="17">
        <f t="shared" si="22"/>
        <v>0.16819401093842687</v>
      </c>
    </row>
    <row r="30" spans="1:35" x14ac:dyDescent="0.25">
      <c r="A30" s="42" t="s">
        <v>65</v>
      </c>
      <c r="C30" s="25" t="s">
        <v>115</v>
      </c>
      <c r="D30" s="25" t="s">
        <v>115</v>
      </c>
      <c r="F30" s="16" t="s">
        <v>272</v>
      </c>
      <c r="H30" s="17">
        <v>22.036746493791966</v>
      </c>
      <c r="I30" s="49" t="s">
        <v>135</v>
      </c>
      <c r="J30" s="50">
        <v>1.2E-2</v>
      </c>
      <c r="K30" s="50">
        <v>0.74</v>
      </c>
      <c r="L30" s="53">
        <v>5.0000000000000001E-3</v>
      </c>
      <c r="M30" s="44">
        <f t="shared" si="23"/>
        <v>0.66600000000000004</v>
      </c>
      <c r="N30" s="17">
        <v>12.18</v>
      </c>
      <c r="O30" s="17">
        <f t="shared" si="0"/>
        <v>9.9806003928657656</v>
      </c>
      <c r="P30" s="17">
        <f t="shared" si="13"/>
        <v>2.1993996071342341</v>
      </c>
      <c r="Q30" s="16">
        <v>100</v>
      </c>
      <c r="R30" s="17">
        <f t="shared" si="14"/>
        <v>5.119902389849583E-2</v>
      </c>
      <c r="S30" s="46">
        <f t="shared" si="15"/>
        <v>6.819709983279644</v>
      </c>
      <c r="T30" s="17">
        <v>5.9062122876786098</v>
      </c>
      <c r="U30" s="17">
        <v>6.1592619975803302</v>
      </c>
      <c r="V30" s="49" t="s">
        <v>158</v>
      </c>
      <c r="W30" s="50">
        <v>2.1999999999999999E-2</v>
      </c>
      <c r="X30" s="50">
        <v>1.6419999999999999</v>
      </c>
      <c r="Y30" s="44">
        <f t="shared" si="16"/>
        <v>-6.0000000000000019E-3</v>
      </c>
      <c r="Z30" s="44">
        <f t="shared" si="16"/>
        <v>1.5259999999999998</v>
      </c>
      <c r="AA30" s="17">
        <v>5.31</v>
      </c>
      <c r="AB30" s="17">
        <f t="shared" si="6"/>
        <v>5.0019187210636691</v>
      </c>
      <c r="AC30" s="17">
        <f t="shared" si="17"/>
        <v>0.30808127893633053</v>
      </c>
      <c r="AD30" s="16">
        <v>50</v>
      </c>
      <c r="AE30" s="17">
        <f t="shared" si="18"/>
        <v>-6.0346539899278753E-2</v>
      </c>
      <c r="AF30" s="46">
        <f t="shared" si="19"/>
        <v>15.348136647716556</v>
      </c>
      <c r="AG30" s="17">
        <f t="shared" si="20"/>
        <v>-7.9675402712696131E-3</v>
      </c>
      <c r="AH30" s="17">
        <f t="shared" si="21"/>
        <v>0.60917333317406519</v>
      </c>
      <c r="AI30" s="17">
        <f t="shared" si="22"/>
        <v>0.60120579290279563</v>
      </c>
    </row>
    <row r="31" spans="1:35" x14ac:dyDescent="0.25">
      <c r="A31" s="42" t="s">
        <v>65</v>
      </c>
      <c r="C31" s="25" t="s">
        <v>116</v>
      </c>
      <c r="D31" s="25" t="s">
        <v>116</v>
      </c>
      <c r="F31" s="16" t="s">
        <v>272</v>
      </c>
      <c r="H31" s="17">
        <v>22.269585253456228</v>
      </c>
      <c r="I31" s="49" t="s">
        <v>136</v>
      </c>
      <c r="J31" s="50">
        <v>1.2999999999999999E-2</v>
      </c>
      <c r="K31" s="50">
        <v>0.76600000000000001</v>
      </c>
      <c r="L31" s="53">
        <v>5.0000000000000001E-3</v>
      </c>
      <c r="M31" s="44">
        <f t="shared" si="23"/>
        <v>0.69200000000000006</v>
      </c>
      <c r="N31" s="17">
        <v>12.23</v>
      </c>
      <c r="O31" s="17">
        <f t="shared" si="0"/>
        <v>10.00248751531141</v>
      </c>
      <c r="P31" s="17">
        <f t="shared" si="13"/>
        <v>2.2275124846885905</v>
      </c>
      <c r="Q31" s="16">
        <v>100</v>
      </c>
      <c r="R31" s="17">
        <f t="shared" si="14"/>
        <v>5.1101044779212568E-2</v>
      </c>
      <c r="S31" s="46">
        <f t="shared" si="15"/>
        <v>7.0723845974430191</v>
      </c>
      <c r="T31" s="17">
        <v>8.489113971827642</v>
      </c>
      <c r="U31" s="17">
        <v>8.3035556834318847</v>
      </c>
      <c r="V31" s="49" t="s">
        <v>159</v>
      </c>
      <c r="W31" s="50">
        <v>3.3000000000000002E-2</v>
      </c>
      <c r="X31" s="50">
        <v>1.506</v>
      </c>
      <c r="Y31" s="44">
        <f t="shared" si="16"/>
        <v>5.000000000000001E-3</v>
      </c>
      <c r="Z31" s="44">
        <f t="shared" si="16"/>
        <v>1.39</v>
      </c>
      <c r="AA31" s="17">
        <v>5.44</v>
      </c>
      <c r="AB31" s="17">
        <f t="shared" si="6"/>
        <v>5.022919114401895</v>
      </c>
      <c r="AC31" s="17">
        <f t="shared" si="17"/>
        <v>0.41708088559810541</v>
      </c>
      <c r="AD31" s="16">
        <v>50</v>
      </c>
      <c r="AE31" s="17">
        <f t="shared" si="18"/>
        <v>5.0187032418101692E-2</v>
      </c>
      <c r="AF31" s="46">
        <f t="shared" si="19"/>
        <v>13.951995012232267</v>
      </c>
      <c r="AG31" s="17">
        <f t="shared" si="20"/>
        <v>-6.5286597222205431E-5</v>
      </c>
      <c r="AH31" s="17">
        <f t="shared" si="21"/>
        <v>0.49140074391351768</v>
      </c>
      <c r="AI31" s="17">
        <f t="shared" si="22"/>
        <v>0.49133545731629547</v>
      </c>
    </row>
    <row r="32" spans="1:35" x14ac:dyDescent="0.25">
      <c r="A32" s="42" t="s">
        <v>65</v>
      </c>
      <c r="C32" s="25" t="s">
        <v>117</v>
      </c>
      <c r="D32" s="25" t="s">
        <v>117</v>
      </c>
      <c r="F32" s="29" t="s">
        <v>273</v>
      </c>
      <c r="H32" s="17">
        <v>24.772630929900949</v>
      </c>
      <c r="I32" s="49" t="s">
        <v>137</v>
      </c>
      <c r="J32" s="50">
        <v>1.6E-2</v>
      </c>
      <c r="K32" s="50">
        <v>0.84399999999999997</v>
      </c>
      <c r="L32" s="53">
        <v>5.0000000000000001E-3</v>
      </c>
      <c r="M32" s="44">
        <f t="shared" si="23"/>
        <v>0.77</v>
      </c>
      <c r="N32" s="17">
        <v>12.47</v>
      </c>
      <c r="O32" s="17">
        <f t="shared" si="0"/>
        <v>9.9941789373711494</v>
      </c>
      <c r="P32" s="17">
        <f t="shared" si="13"/>
        <v>2.4758210626288513</v>
      </c>
      <c r="Q32" s="16">
        <v>100</v>
      </c>
      <c r="R32" s="17">
        <f t="shared" si="14"/>
        <v>5.1267753811892379E-2</v>
      </c>
      <c r="S32" s="46">
        <f t="shared" si="15"/>
        <v>7.8952340870314268</v>
      </c>
      <c r="T32" s="17">
        <v>9.5829193384347331</v>
      </c>
      <c r="U32" s="17">
        <v>9.5634601011530371</v>
      </c>
      <c r="V32" s="49" t="s">
        <v>160</v>
      </c>
      <c r="W32" s="50">
        <v>3.2000000000000001E-2</v>
      </c>
      <c r="X32" s="50">
        <v>1.359</v>
      </c>
      <c r="Y32" s="44">
        <f t="shared" si="16"/>
        <v>4.0000000000000001E-3</v>
      </c>
      <c r="Z32" s="44">
        <f t="shared" si="16"/>
        <v>1.2429999999999999</v>
      </c>
      <c r="AA32" s="17">
        <v>5.49</v>
      </c>
      <c r="AB32" s="17">
        <f t="shared" si="6"/>
        <v>5.0107946526437095</v>
      </c>
      <c r="AC32" s="17">
        <f t="shared" si="17"/>
        <v>0.47920534735629072</v>
      </c>
      <c r="AD32" s="16">
        <v>50</v>
      </c>
      <c r="AE32" s="17">
        <f t="shared" si="18"/>
        <v>4.0296367220495316E-2</v>
      </c>
      <c r="AF32" s="46">
        <f t="shared" si="19"/>
        <v>12.522096113768917</v>
      </c>
      <c r="AG32" s="17">
        <f t="shared" si="20"/>
        <v>-7.8367047081407597E-4</v>
      </c>
      <c r="AH32" s="17">
        <f t="shared" si="21"/>
        <v>0.33049014476696359</v>
      </c>
      <c r="AI32" s="17">
        <f t="shared" si="22"/>
        <v>0.32970647429614952</v>
      </c>
    </row>
    <row r="33" spans="1:35" x14ac:dyDescent="0.25">
      <c r="A33" s="42" t="s">
        <v>65</v>
      </c>
      <c r="C33" s="25" t="s">
        <v>118</v>
      </c>
      <c r="D33" s="25" t="s">
        <v>118</v>
      </c>
      <c r="F33" s="29" t="s">
        <v>273</v>
      </c>
      <c r="H33" s="17">
        <v>21.276627737958009</v>
      </c>
      <c r="I33" s="49" t="s">
        <v>138</v>
      </c>
      <c r="J33" s="50">
        <v>1.7000000000000001E-2</v>
      </c>
      <c r="K33" s="50">
        <v>0.753</v>
      </c>
      <c r="L33" s="53">
        <v>5.0000000000000001E-3</v>
      </c>
      <c r="M33" s="44">
        <f t="shared" si="23"/>
        <v>0.67900000000000005</v>
      </c>
      <c r="N33" s="17">
        <v>12.12</v>
      </c>
      <c r="O33" s="17">
        <f t="shared" si="0"/>
        <v>9.9936815741509921</v>
      </c>
      <c r="P33" s="17">
        <f t="shared" si="13"/>
        <v>2.1263184258490071</v>
      </c>
      <c r="Q33" s="16">
        <v>100</v>
      </c>
      <c r="R33" s="17">
        <f t="shared" si="14"/>
        <v>5.1095443490015886E-2</v>
      </c>
      <c r="S33" s="46">
        <f t="shared" si="15"/>
        <v>6.938761225944158</v>
      </c>
      <c r="T33" s="17">
        <v>4.6103383860965303</v>
      </c>
      <c r="U33" s="17">
        <v>5.2406670652017109</v>
      </c>
      <c r="V33" s="49" t="s">
        <v>161</v>
      </c>
      <c r="W33" s="50">
        <v>0.03</v>
      </c>
      <c r="X33" s="50">
        <v>1.5</v>
      </c>
      <c r="Y33" s="44">
        <f t="shared" si="16"/>
        <v>1.9999999999999983E-3</v>
      </c>
      <c r="Z33" s="44">
        <f t="shared" si="16"/>
        <v>1.3839999999999999</v>
      </c>
      <c r="AA33" s="17">
        <v>5.23</v>
      </c>
      <c r="AB33" s="17">
        <f t="shared" si="6"/>
        <v>4.9695618108917543</v>
      </c>
      <c r="AC33" s="17">
        <f t="shared" si="17"/>
        <v>0.26043818910824612</v>
      </c>
      <c r="AD33" s="16">
        <v>50</v>
      </c>
      <c r="AE33" s="17">
        <f t="shared" si="18"/>
        <v>2.0227311824134168E-2</v>
      </c>
      <c r="AF33" s="46">
        <f t="shared" si="19"/>
        <v>13.997299782300857</v>
      </c>
      <c r="AG33" s="17">
        <f t="shared" si="20"/>
        <v>-2.20486654756298E-3</v>
      </c>
      <c r="AH33" s="17">
        <f t="shared" si="21"/>
        <v>0.50418132545404992</v>
      </c>
      <c r="AI33" s="17">
        <f t="shared" si="22"/>
        <v>0.5019764589064869</v>
      </c>
    </row>
    <row r="34" spans="1:35" x14ac:dyDescent="0.25">
      <c r="A34" s="42" t="s">
        <v>65</v>
      </c>
      <c r="C34" s="25" t="s">
        <v>119</v>
      </c>
      <c r="D34" s="25" t="s">
        <v>119</v>
      </c>
      <c r="F34" s="29" t="s">
        <v>273</v>
      </c>
      <c r="H34" s="17">
        <v>22.114937180083754</v>
      </c>
      <c r="I34" s="49" t="s">
        <v>139</v>
      </c>
      <c r="J34" s="50">
        <v>1.9E-2</v>
      </c>
      <c r="K34" s="50">
        <v>0.82699999999999996</v>
      </c>
      <c r="L34" s="53">
        <v>5.0000000000000001E-3</v>
      </c>
      <c r="M34" s="44">
        <f t="shared" si="23"/>
        <v>0.753</v>
      </c>
      <c r="N34" s="17">
        <v>12.21</v>
      </c>
      <c r="O34" s="17">
        <f t="shared" si="0"/>
        <v>9.9987767933695366</v>
      </c>
      <c r="P34" s="17">
        <f t="shared" si="13"/>
        <v>2.2112232066304642</v>
      </c>
      <c r="Q34" s="16">
        <v>100</v>
      </c>
      <c r="R34" s="17">
        <f t="shared" si="14"/>
        <v>5.1111863640365261E-2</v>
      </c>
      <c r="S34" s="46">
        <f t="shared" si="15"/>
        <v>7.6974466642390071</v>
      </c>
      <c r="T34" s="17">
        <v>4.8683301315392633</v>
      </c>
      <c r="U34" s="17">
        <v>4.9714253380863411</v>
      </c>
      <c r="V34" s="49" t="s">
        <v>162</v>
      </c>
      <c r="W34" s="50">
        <v>3.1E-2</v>
      </c>
      <c r="X34" s="50">
        <v>1.4119999999999999</v>
      </c>
      <c r="Y34" s="44">
        <f t="shared" si="16"/>
        <v>2.9999999999999992E-3</v>
      </c>
      <c r="Z34" s="44">
        <f t="shared" si="16"/>
        <v>1.2959999999999998</v>
      </c>
      <c r="AA34" s="17">
        <v>5.24</v>
      </c>
      <c r="AB34" s="17">
        <f t="shared" si="6"/>
        <v>4.9918346665516724</v>
      </c>
      <c r="AC34" s="17">
        <f t="shared" si="17"/>
        <v>0.24816533344832781</v>
      </c>
      <c r="AD34" s="16">
        <v>50</v>
      </c>
      <c r="AE34" s="17">
        <f t="shared" si="18"/>
        <v>3.0198214898907758E-2</v>
      </c>
      <c r="AF34" s="46">
        <f t="shared" si="19"/>
        <v>13.045628836328152</v>
      </c>
      <c r="AG34" s="17">
        <f t="shared" si="20"/>
        <v>-1.4938320529612502E-3</v>
      </c>
      <c r="AH34" s="17">
        <f t="shared" si="21"/>
        <v>0.38201301229208179</v>
      </c>
      <c r="AI34" s="17">
        <f t="shared" si="22"/>
        <v>0.38051918023912051</v>
      </c>
    </row>
    <row r="35" spans="1:35" x14ac:dyDescent="0.25">
      <c r="A35" s="42" t="s">
        <v>65</v>
      </c>
      <c r="C35" s="25" t="s">
        <v>120</v>
      </c>
      <c r="D35" s="25" t="s">
        <v>120</v>
      </c>
      <c r="F35" s="29" t="s">
        <v>273</v>
      </c>
      <c r="H35" s="17">
        <v>26.291358369398299</v>
      </c>
      <c r="I35" s="49" t="s">
        <v>140</v>
      </c>
      <c r="J35" s="50">
        <v>0.02</v>
      </c>
      <c r="K35" s="50">
        <v>0.76300000000000001</v>
      </c>
      <c r="L35" s="53">
        <v>5.0000000000000001E-3</v>
      </c>
      <c r="M35" s="44">
        <f t="shared" si="23"/>
        <v>0.68900000000000006</v>
      </c>
      <c r="N35" s="17">
        <v>12.62</v>
      </c>
      <c r="O35" s="17">
        <f t="shared" si="0"/>
        <v>9.9927660632858899</v>
      </c>
      <c r="P35" s="17">
        <f t="shared" si="13"/>
        <v>2.6272339367141093</v>
      </c>
      <c r="Q35" s="16">
        <v>100</v>
      </c>
      <c r="R35" s="17">
        <f t="shared" si="14"/>
        <v>5.13507637859019E-2</v>
      </c>
      <c r="S35" s="46">
        <f t="shared" si="15"/>
        <v>7.0761352496972822</v>
      </c>
      <c r="T35" s="17">
        <v>7.0403714184716666</v>
      </c>
      <c r="U35" s="17">
        <v>7.3036060884666405</v>
      </c>
      <c r="V35" s="49" t="s">
        <v>163</v>
      </c>
      <c r="W35" s="50">
        <v>3.1E-2</v>
      </c>
      <c r="X35" s="50">
        <v>1.25</v>
      </c>
      <c r="Y35" s="44">
        <f t="shared" si="16"/>
        <v>2.9999999999999992E-3</v>
      </c>
      <c r="Z35" s="44">
        <f t="shared" si="16"/>
        <v>1.1339999999999999</v>
      </c>
      <c r="AA35" s="17">
        <v>5.34</v>
      </c>
      <c r="AB35" s="17">
        <f t="shared" si="6"/>
        <v>4.9765335897448111</v>
      </c>
      <c r="AC35" s="17">
        <f t="shared" si="17"/>
        <v>0.36346641025518878</v>
      </c>
      <c r="AD35" s="16">
        <v>50</v>
      </c>
      <c r="AE35" s="17">
        <f t="shared" si="18"/>
        <v>3.0360570567054726E-2</v>
      </c>
      <c r="AF35" s="46">
        <f t="shared" si="19"/>
        <v>11.476295674346689</v>
      </c>
      <c r="AG35" s="17">
        <f t="shared" si="20"/>
        <v>-1.499299515631941E-3</v>
      </c>
      <c r="AH35" s="17">
        <f t="shared" si="21"/>
        <v>0.31429717318924333</v>
      </c>
      <c r="AI35" s="17">
        <f t="shared" si="22"/>
        <v>0.31279787367361139</v>
      </c>
    </row>
    <row r="36" spans="1:35" x14ac:dyDescent="0.25">
      <c r="A36" s="42" t="s">
        <v>65</v>
      </c>
      <c r="C36" s="25" t="s">
        <v>121</v>
      </c>
      <c r="D36" s="25" t="s">
        <v>121</v>
      </c>
      <c r="F36" s="29" t="s">
        <v>273</v>
      </c>
      <c r="H36" s="17">
        <v>21.841997961264013</v>
      </c>
      <c r="I36" s="49" t="s">
        <v>141</v>
      </c>
      <c r="J36" s="50">
        <v>2.1999999999999999E-2</v>
      </c>
      <c r="K36" s="50">
        <v>0.72099999999999997</v>
      </c>
      <c r="L36" s="53">
        <v>5.0000000000000001E-3</v>
      </c>
      <c r="M36" s="44">
        <f t="shared" si="23"/>
        <v>0.64700000000000002</v>
      </c>
      <c r="N36" s="17">
        <v>12.18</v>
      </c>
      <c r="O36" s="17">
        <f t="shared" si="0"/>
        <v>9.9965530800572253</v>
      </c>
      <c r="P36" s="17">
        <f t="shared" si="13"/>
        <v>2.1834469199427744</v>
      </c>
      <c r="Q36" s="16">
        <v>100</v>
      </c>
      <c r="R36" s="17">
        <f t="shared" si="14"/>
        <v>5.1109340440454024E-2</v>
      </c>
      <c r="S36" s="46">
        <f t="shared" si="15"/>
        <v>6.6135486529947496</v>
      </c>
      <c r="T36" s="17">
        <v>5.9477731511768592</v>
      </c>
      <c r="U36" s="17">
        <v>5.8130001951981338</v>
      </c>
      <c r="V36" s="49" t="s">
        <v>164</v>
      </c>
      <c r="W36" s="50">
        <v>2.9000000000000001E-2</v>
      </c>
      <c r="X36" s="50">
        <v>1.4810000000000001</v>
      </c>
      <c r="Y36" s="44">
        <f t="shared" si="16"/>
        <v>1.0000000000000009E-3</v>
      </c>
      <c r="Z36" s="44">
        <f t="shared" si="16"/>
        <v>1.365</v>
      </c>
      <c r="AA36" s="17">
        <v>5.31</v>
      </c>
      <c r="AB36" s="17">
        <f t="shared" si="6"/>
        <v>5.0182869687131051</v>
      </c>
      <c r="AC36" s="17">
        <f t="shared" si="17"/>
        <v>0.29171303128689452</v>
      </c>
      <c r="AD36" s="16">
        <v>50</v>
      </c>
      <c r="AE36" s="17">
        <f t="shared" si="18"/>
        <v>1.0021689342366127E-2</v>
      </c>
      <c r="AF36" s="46">
        <f t="shared" si="19"/>
        <v>13.679605952329752</v>
      </c>
      <c r="AG36" s="17">
        <f t="shared" si="20"/>
        <v>-2.9348322212919926E-3</v>
      </c>
      <c r="AH36" s="17">
        <f t="shared" si="21"/>
        <v>0.50471837852392876</v>
      </c>
      <c r="AI36" s="17">
        <f t="shared" si="22"/>
        <v>0.50178354630263677</v>
      </c>
    </row>
    <row r="37" spans="1:35" x14ac:dyDescent="0.25">
      <c r="A37" s="42" t="s">
        <v>65</v>
      </c>
      <c r="C37" s="25" t="s">
        <v>122</v>
      </c>
      <c r="D37" s="25" t="s">
        <v>122</v>
      </c>
      <c r="F37" s="29" t="s">
        <v>274</v>
      </c>
      <c r="H37" s="17">
        <v>17.170783012367178</v>
      </c>
      <c r="I37" s="49" t="s">
        <v>142</v>
      </c>
      <c r="J37" s="50">
        <v>2.5000000000000001E-2</v>
      </c>
      <c r="K37" s="50">
        <v>0.89600000000000002</v>
      </c>
      <c r="L37" s="53">
        <v>5.0000000000000001E-3</v>
      </c>
      <c r="M37" s="44">
        <f t="shared" si="23"/>
        <v>0.82200000000000006</v>
      </c>
      <c r="N37" s="17">
        <v>11.73</v>
      </c>
      <c r="O37" s="17">
        <f t="shared" si="0"/>
        <v>10.011028089452912</v>
      </c>
      <c r="P37" s="17">
        <f t="shared" si="13"/>
        <v>1.7189719105470882</v>
      </c>
      <c r="Q37" s="16">
        <v>100</v>
      </c>
      <c r="R37" s="17">
        <f t="shared" si="14"/>
        <v>5.0803459445745033E-2</v>
      </c>
      <c r="S37" s="46">
        <f t="shared" si="15"/>
        <v>8.3520887328804836</v>
      </c>
      <c r="T37" s="17">
        <v>4.4530287486906941</v>
      </c>
      <c r="U37" s="17">
        <v>5.2625525093036929</v>
      </c>
      <c r="V37" s="49" t="s">
        <v>165</v>
      </c>
      <c r="W37" s="50">
        <v>0.03</v>
      </c>
      <c r="X37" s="50">
        <v>1.3959999999999999</v>
      </c>
      <c r="Y37" s="44">
        <f t="shared" si="16"/>
        <v>1.9999999999999983E-3</v>
      </c>
      <c r="Z37" s="44">
        <f t="shared" si="16"/>
        <v>1.2799999999999998</v>
      </c>
      <c r="AA37" s="17">
        <v>5.23</v>
      </c>
      <c r="AB37" s="17">
        <f t="shared" si="6"/>
        <v>4.9685285748108221</v>
      </c>
      <c r="AC37" s="17">
        <f t="shared" si="17"/>
        <v>0.26147142518917832</v>
      </c>
      <c r="AD37" s="16">
        <v>50</v>
      </c>
      <c r="AE37" s="17">
        <f t="shared" si="18"/>
        <v>2.0231934130358849E-2</v>
      </c>
      <c r="AF37" s="46">
        <f t="shared" si="19"/>
        <v>12.948437843429673</v>
      </c>
      <c r="AG37" s="17">
        <f t="shared" si="20"/>
        <v>-2.1836803796704417E-3</v>
      </c>
      <c r="AH37" s="17">
        <f t="shared" si="21"/>
        <v>0.32831065075351351</v>
      </c>
      <c r="AI37" s="17">
        <f t="shared" si="22"/>
        <v>0.32612697037384308</v>
      </c>
    </row>
    <row r="38" spans="1:35" x14ac:dyDescent="0.25">
      <c r="A38" s="42" t="s">
        <v>65</v>
      </c>
      <c r="C38" s="25" t="s">
        <v>123</v>
      </c>
      <c r="D38" s="25" t="s">
        <v>123</v>
      </c>
      <c r="F38" s="29" t="s">
        <v>274</v>
      </c>
      <c r="H38" s="17">
        <v>19.186927666634762</v>
      </c>
      <c r="I38" s="49" t="s">
        <v>143</v>
      </c>
      <c r="J38" s="50">
        <v>2.7E-2</v>
      </c>
      <c r="K38" s="50">
        <v>0.86399999999999999</v>
      </c>
      <c r="L38" s="53">
        <v>5.0000000000000001E-3</v>
      </c>
      <c r="M38" s="44">
        <f t="shared" si="23"/>
        <v>0.79</v>
      </c>
      <c r="N38" s="17">
        <v>11.91</v>
      </c>
      <c r="O38" s="17">
        <f t="shared" si="0"/>
        <v>9.9927066106714406</v>
      </c>
      <c r="P38" s="17">
        <f t="shared" si="13"/>
        <v>1.9172933893285595</v>
      </c>
      <c r="Q38" s="16">
        <v>100</v>
      </c>
      <c r="R38" s="17">
        <f t="shared" si="14"/>
        <v>5.0995839946150694E-2</v>
      </c>
      <c r="S38" s="46">
        <f t="shared" si="15"/>
        <v>8.0573427114918115</v>
      </c>
      <c r="T38" s="17">
        <v>5.563437496119974</v>
      </c>
      <c r="U38" s="17">
        <v>5.5893918405648222</v>
      </c>
      <c r="V38" s="49" t="s">
        <v>166</v>
      </c>
      <c r="W38" s="50">
        <v>0.03</v>
      </c>
      <c r="X38" s="50">
        <v>1.4670000000000001</v>
      </c>
      <c r="Y38" s="44">
        <f t="shared" si="16"/>
        <v>1.9999999999999983E-3</v>
      </c>
      <c r="Z38" s="44">
        <f t="shared" si="16"/>
        <v>1.351</v>
      </c>
      <c r="AA38" s="17">
        <v>5.26</v>
      </c>
      <c r="AB38" s="17">
        <f t="shared" si="6"/>
        <v>4.9815610340311087</v>
      </c>
      <c r="AC38" s="17">
        <f t="shared" si="17"/>
        <v>0.27843896596889106</v>
      </c>
      <c r="AD38" s="16">
        <v>50</v>
      </c>
      <c r="AE38" s="17">
        <f t="shared" si="18"/>
        <v>2.0185816703838812E-2</v>
      </c>
      <c r="AF38" s="46">
        <f t="shared" si="19"/>
        <v>13.635519183443128</v>
      </c>
      <c r="AG38" s="17">
        <f t="shared" si="20"/>
        <v>-2.2007159458794202E-3</v>
      </c>
      <c r="AH38" s="17">
        <f t="shared" si="21"/>
        <v>0.39844117656795114</v>
      </c>
      <c r="AI38" s="17">
        <f t="shared" si="22"/>
        <v>0.39624046062207174</v>
      </c>
    </row>
    <row r="39" spans="1:35" x14ac:dyDescent="0.25">
      <c r="A39" s="42" t="s">
        <v>65</v>
      </c>
      <c r="C39" s="25" t="s">
        <v>124</v>
      </c>
      <c r="D39" s="25" t="s">
        <v>124</v>
      </c>
      <c r="F39" s="29" t="s">
        <v>274</v>
      </c>
      <c r="H39" s="17">
        <v>20.183693342776209</v>
      </c>
      <c r="I39" s="49" t="s">
        <v>144</v>
      </c>
      <c r="J39" s="50">
        <v>2.9000000000000001E-2</v>
      </c>
      <c r="K39" s="50">
        <v>0.92100000000000004</v>
      </c>
      <c r="L39" s="53">
        <v>5.0000000000000001E-3</v>
      </c>
      <c r="M39" s="44">
        <f t="shared" si="23"/>
        <v>0.84700000000000009</v>
      </c>
      <c r="N39" s="17">
        <v>12.01</v>
      </c>
      <c r="O39" s="17">
        <f t="shared" si="0"/>
        <v>9.9930362147768665</v>
      </c>
      <c r="P39" s="17">
        <f t="shared" si="13"/>
        <v>2.0169637852231332</v>
      </c>
      <c r="Q39" s="16">
        <v>100</v>
      </c>
      <c r="R39" s="17">
        <f t="shared" si="14"/>
        <v>5.1044027857303761E-2</v>
      </c>
      <c r="S39" s="46">
        <f t="shared" si="15"/>
        <v>8.6468583190272579</v>
      </c>
      <c r="T39" s="17">
        <v>6.6830584572710263</v>
      </c>
      <c r="U39" s="17">
        <v>6.9720475778521713</v>
      </c>
      <c r="V39" s="49" t="s">
        <v>167</v>
      </c>
      <c r="W39" s="50">
        <v>0.03</v>
      </c>
      <c r="X39" s="50">
        <v>1.5189999999999999</v>
      </c>
      <c r="Y39" s="44">
        <f t="shared" si="16"/>
        <v>1.9999999999999983E-3</v>
      </c>
      <c r="Z39" s="44">
        <f t="shared" si="16"/>
        <v>1.4029999999999998</v>
      </c>
      <c r="AA39" s="17">
        <v>5.34</v>
      </c>
      <c r="AB39" s="17">
        <f t="shared" si="6"/>
        <v>4.9919582927620905</v>
      </c>
      <c r="AC39" s="17">
        <f t="shared" si="17"/>
        <v>0.34804170723790939</v>
      </c>
      <c r="AD39" s="16">
        <v>50</v>
      </c>
      <c r="AE39" s="17">
        <f t="shared" si="18"/>
        <v>2.0171659599094886E-2</v>
      </c>
      <c r="AF39" s="46">
        <f t="shared" si="19"/>
        <v>14.150419208765072</v>
      </c>
      <c r="AG39" s="17">
        <f t="shared" si="20"/>
        <v>-2.2051691613006338E-3</v>
      </c>
      <c r="AH39" s="17">
        <f t="shared" si="21"/>
        <v>0.3931114921241296</v>
      </c>
      <c r="AI39" s="17">
        <f t="shared" si="22"/>
        <v>0.39090632296282896</v>
      </c>
    </row>
    <row r="40" spans="1:35" x14ac:dyDescent="0.25">
      <c r="A40" s="42" t="s">
        <v>65</v>
      </c>
      <c r="C40" s="25" t="s">
        <v>125</v>
      </c>
      <c r="D40" s="25" t="s">
        <v>125</v>
      </c>
      <c r="F40" s="29" t="s">
        <v>274</v>
      </c>
      <c r="H40" s="17">
        <v>20.66949152542373</v>
      </c>
      <c r="I40" s="49" t="s">
        <v>145</v>
      </c>
      <c r="J40" s="50">
        <v>2.8000000000000001E-2</v>
      </c>
      <c r="K40" s="50">
        <v>0.96399999999999997</v>
      </c>
      <c r="L40" s="53">
        <v>5.0000000000000001E-3</v>
      </c>
      <c r="M40" s="44">
        <f t="shared" si="23"/>
        <v>0.89</v>
      </c>
      <c r="N40" s="17">
        <v>12.06</v>
      </c>
      <c r="O40" s="17">
        <f t="shared" si="0"/>
        <v>9.994241168621393</v>
      </c>
      <c r="P40" s="17">
        <f t="shared" si="13"/>
        <v>2.0657588313786075</v>
      </c>
      <c r="Q40" s="16">
        <v>100</v>
      </c>
      <c r="R40" s="17">
        <f t="shared" si="14"/>
        <v>5.106228532478848E-2</v>
      </c>
      <c r="S40" s="46">
        <f t="shared" si="15"/>
        <v>9.0890867878123505</v>
      </c>
      <c r="T40" s="17">
        <v>4.7746333837154085</v>
      </c>
      <c r="U40" s="17">
        <v>4.9624060150375948</v>
      </c>
      <c r="V40" s="49" t="s">
        <v>168</v>
      </c>
      <c r="W40" s="50">
        <v>2.8000000000000001E-2</v>
      </c>
      <c r="X40" s="50">
        <v>1.4</v>
      </c>
      <c r="Y40" s="44">
        <f t="shared" si="16"/>
        <v>0</v>
      </c>
      <c r="Z40" s="44">
        <f t="shared" si="16"/>
        <v>1.2839999999999998</v>
      </c>
      <c r="AA40" s="17">
        <v>5.26</v>
      </c>
      <c r="AB40" s="17">
        <f t="shared" si="6"/>
        <v>5.0113180515759312</v>
      </c>
      <c r="AC40" s="17">
        <f t="shared" si="17"/>
        <v>0.24868194842406854</v>
      </c>
      <c r="AD40" s="16">
        <v>50</v>
      </c>
      <c r="AE40" s="17">
        <f t="shared" si="18"/>
        <v>0</v>
      </c>
      <c r="AF40" s="46">
        <f t="shared" si="19"/>
        <v>12.874718179479114</v>
      </c>
      <c r="AG40" s="17">
        <f t="shared" si="20"/>
        <v>-3.6473060946277487E-3</v>
      </c>
      <c r="AH40" s="17">
        <f t="shared" si="21"/>
        <v>0.27040224226191167</v>
      </c>
      <c r="AI40" s="17">
        <f t="shared" si="22"/>
        <v>0.26675493616728391</v>
      </c>
    </row>
    <row r="41" spans="1:35" x14ac:dyDescent="0.25">
      <c r="A41" s="42" t="s">
        <v>65</v>
      </c>
      <c r="C41" s="25" t="s">
        <v>126</v>
      </c>
      <c r="D41" s="25" t="s">
        <v>126</v>
      </c>
      <c r="F41" s="29" t="s">
        <v>274</v>
      </c>
      <c r="H41" s="17">
        <v>24.743990280308942</v>
      </c>
      <c r="I41" s="49" t="s">
        <v>146</v>
      </c>
      <c r="J41" s="50">
        <v>1.7000000000000001E-2</v>
      </c>
      <c r="K41" s="50">
        <v>0.82099999999999995</v>
      </c>
      <c r="L41" s="53">
        <v>5.0000000000000001E-3</v>
      </c>
      <c r="M41" s="44">
        <f t="shared" si="23"/>
        <v>0.747</v>
      </c>
      <c r="N41" s="17">
        <v>12.48</v>
      </c>
      <c r="O41" s="17">
        <f t="shared" si="0"/>
        <v>10.004489973389918</v>
      </c>
      <c r="P41" s="17">
        <f t="shared" si="13"/>
        <v>2.4755100266100829</v>
      </c>
      <c r="Q41" s="16">
        <v>100</v>
      </c>
      <c r="R41" s="17">
        <f t="shared" si="14"/>
        <v>5.1214759722472553E-2</v>
      </c>
      <c r="S41" s="46">
        <f t="shared" si="15"/>
        <v>7.6514851025373991</v>
      </c>
      <c r="T41" s="17">
        <v>6.6001193136703327</v>
      </c>
      <c r="U41" s="17">
        <v>7.0997471493912254</v>
      </c>
      <c r="V41" s="49" t="s">
        <v>169</v>
      </c>
      <c r="W41" s="50">
        <v>2.8000000000000001E-2</v>
      </c>
      <c r="X41" s="50">
        <v>1.3149999999999999</v>
      </c>
      <c r="Y41" s="44">
        <f t="shared" si="16"/>
        <v>0</v>
      </c>
      <c r="Z41" s="44">
        <f t="shared" si="16"/>
        <v>1.1989999999999998</v>
      </c>
      <c r="AA41" s="17">
        <v>5.35</v>
      </c>
      <c r="AB41" s="17">
        <f t="shared" si="6"/>
        <v>4.9953432593425218</v>
      </c>
      <c r="AC41" s="17">
        <f t="shared" si="17"/>
        <v>0.35465674065747788</v>
      </c>
      <c r="AD41" s="16">
        <v>50</v>
      </c>
      <c r="AE41" s="17">
        <f t="shared" si="18"/>
        <v>0</v>
      </c>
      <c r="AF41" s="46">
        <f t="shared" si="19"/>
        <v>12.086303242351114</v>
      </c>
      <c r="AG41" s="17">
        <f t="shared" si="20"/>
        <v>-3.6581971230337539E-3</v>
      </c>
      <c r="AH41" s="17">
        <f t="shared" si="21"/>
        <v>0.31677272427240821</v>
      </c>
      <c r="AI41" s="17">
        <f t="shared" si="22"/>
        <v>0.31311452714937443</v>
      </c>
    </row>
    <row r="42" spans="1:35" x14ac:dyDescent="0.25">
      <c r="A42" s="42" t="s">
        <v>65</v>
      </c>
      <c r="C42" s="25" t="s">
        <v>127</v>
      </c>
      <c r="D42" s="25" t="s">
        <v>127</v>
      </c>
      <c r="F42" s="29" t="s">
        <v>275</v>
      </c>
      <c r="H42" s="17">
        <v>10.989530963506226</v>
      </c>
      <c r="I42" s="49" t="s">
        <v>147</v>
      </c>
      <c r="J42" s="50">
        <v>3.1E-2</v>
      </c>
      <c r="K42" s="50">
        <v>0.30099999999999999</v>
      </c>
      <c r="L42" s="44">
        <f t="shared" si="23"/>
        <v>1.9999999999999983E-3</v>
      </c>
      <c r="M42" s="44">
        <f t="shared" si="23"/>
        <v>0.22699999999999998</v>
      </c>
      <c r="N42" s="17">
        <v>11.1</v>
      </c>
      <c r="O42" s="17">
        <f t="shared" si="0"/>
        <v>10.000943245403677</v>
      </c>
      <c r="P42" s="17">
        <f t="shared" si="13"/>
        <v>1.0990567545963223</v>
      </c>
      <c r="Q42" s="16">
        <v>100</v>
      </c>
      <c r="R42" s="17">
        <f t="shared" si="14"/>
        <v>2.0217904306388351E-2</v>
      </c>
      <c r="S42" s="46">
        <f t="shared" si="15"/>
        <v>2.2947321387750792</v>
      </c>
      <c r="T42" s="17">
        <v>4.8256410274766814</v>
      </c>
      <c r="U42" s="17">
        <v>4.9468548446882536</v>
      </c>
      <c r="V42" s="49" t="s">
        <v>170</v>
      </c>
      <c r="W42" s="50">
        <v>1.9E-2</v>
      </c>
      <c r="X42" s="50">
        <v>0.54</v>
      </c>
      <c r="Y42" s="53">
        <v>5.0000000000000001E-3</v>
      </c>
      <c r="Z42" s="44">
        <f t="shared" si="16"/>
        <v>0.42400000000000004</v>
      </c>
      <c r="AA42" s="17">
        <v>5.25</v>
      </c>
      <c r="AB42" s="17">
        <f t="shared" si="6"/>
        <v>5.0025320032406109</v>
      </c>
      <c r="AC42" s="17">
        <f t="shared" si="17"/>
        <v>0.24746799675938913</v>
      </c>
      <c r="AD42" s="16">
        <v>50</v>
      </c>
      <c r="AE42" s="17">
        <f t="shared" si="18"/>
        <v>5.0222035525419303E-2</v>
      </c>
      <c r="AF42" s="46">
        <f t="shared" si="19"/>
        <v>4.2588286125555568</v>
      </c>
      <c r="AG42" s="17">
        <f t="shared" si="20"/>
        <v>2.1431522299307825E-3</v>
      </c>
      <c r="AH42" s="17">
        <f t="shared" si="21"/>
        <v>0.14029260527003412</v>
      </c>
      <c r="AI42" s="17">
        <f t="shared" si="22"/>
        <v>0.1424357574999649</v>
      </c>
    </row>
    <row r="43" spans="1:35" x14ac:dyDescent="0.25">
      <c r="A43" s="42" t="s">
        <v>65</v>
      </c>
      <c r="C43" s="25" t="s">
        <v>128</v>
      </c>
      <c r="D43" s="25" t="s">
        <v>128</v>
      </c>
      <c r="F43" s="29" t="s">
        <v>275</v>
      </c>
      <c r="H43" s="17">
        <v>7.2824887292590237</v>
      </c>
      <c r="I43" s="49" t="s">
        <v>148</v>
      </c>
      <c r="J43" s="50">
        <v>0.03</v>
      </c>
      <c r="K43" s="50">
        <v>0.28999999999999998</v>
      </c>
      <c r="L43" s="44">
        <f t="shared" si="23"/>
        <v>9.9999999999999742E-4</v>
      </c>
      <c r="M43" s="44">
        <f t="shared" si="23"/>
        <v>0.21599999999999997</v>
      </c>
      <c r="N43" s="17">
        <v>10.71</v>
      </c>
      <c r="O43" s="17">
        <f t="shared" si="0"/>
        <v>9.9829898866608549</v>
      </c>
      <c r="P43" s="17">
        <f t="shared" si="13"/>
        <v>0.727010113339146</v>
      </c>
      <c r="Q43" s="16">
        <v>100</v>
      </c>
      <c r="R43" s="17">
        <f t="shared" si="14"/>
        <v>1.0089863984328888E-2</v>
      </c>
      <c r="S43" s="46">
        <f t="shared" si="15"/>
        <v>2.179410620615045</v>
      </c>
      <c r="T43" s="17">
        <v>3.9069795079553895</v>
      </c>
      <c r="U43" s="17">
        <v>4.6799040597534027</v>
      </c>
      <c r="V43" s="49" t="s">
        <v>171</v>
      </c>
      <c r="W43" s="50">
        <v>2.7E-2</v>
      </c>
      <c r="X43" s="50">
        <v>0.47199999999999998</v>
      </c>
      <c r="Y43" s="53">
        <v>5.0000000000000001E-3</v>
      </c>
      <c r="Z43" s="44">
        <f t="shared" si="16"/>
        <v>0.35599999999999998</v>
      </c>
      <c r="AA43" s="17">
        <v>5.21</v>
      </c>
      <c r="AB43" s="17">
        <f t="shared" si="6"/>
        <v>4.9770775458735868</v>
      </c>
      <c r="AC43" s="17">
        <f t="shared" si="17"/>
        <v>0.23292245412641321</v>
      </c>
      <c r="AD43" s="16">
        <v>50</v>
      </c>
      <c r="AE43" s="17">
        <f t="shared" si="18"/>
        <v>5.0464275461986417E-2</v>
      </c>
      <c r="AF43" s="46">
        <f t="shared" si="19"/>
        <v>3.593056412893433</v>
      </c>
      <c r="AG43" s="17">
        <f t="shared" si="20"/>
        <v>2.8838865341183949E-3</v>
      </c>
      <c r="AH43" s="17">
        <f t="shared" si="21"/>
        <v>0.10097469944845629</v>
      </c>
      <c r="AI43" s="17">
        <f t="shared" si="22"/>
        <v>0.10385858598257468</v>
      </c>
    </row>
    <row r="44" spans="1:35" x14ac:dyDescent="0.25">
      <c r="A44" s="42" t="s">
        <v>65</v>
      </c>
      <c r="C44" s="25" t="s">
        <v>129</v>
      </c>
      <c r="D44" s="25" t="s">
        <v>129</v>
      </c>
      <c r="F44" s="29" t="s">
        <v>275</v>
      </c>
      <c r="H44" s="17">
        <v>8.4432703246696388</v>
      </c>
      <c r="I44" s="49" t="s">
        <v>149</v>
      </c>
      <c r="J44" s="50">
        <v>2.9000000000000001E-2</v>
      </c>
      <c r="K44" s="50">
        <v>0.30099999999999999</v>
      </c>
      <c r="L44" s="44">
        <f t="shared" si="23"/>
        <v>0</v>
      </c>
      <c r="M44" s="44">
        <f t="shared" si="23"/>
        <v>0.22699999999999998</v>
      </c>
      <c r="N44" s="17">
        <v>10.83</v>
      </c>
      <c r="O44" s="17">
        <f t="shared" si="0"/>
        <v>9.9867884540699752</v>
      </c>
      <c r="P44" s="17">
        <f t="shared" si="13"/>
        <v>0.8432115459300249</v>
      </c>
      <c r="Q44" s="16">
        <v>100</v>
      </c>
      <c r="R44" s="17">
        <f t="shared" si="14"/>
        <v>0</v>
      </c>
      <c r="S44" s="46">
        <f t="shared" si="15"/>
        <v>2.2921692119749508</v>
      </c>
      <c r="T44" s="17">
        <v>4.0534569804806235</v>
      </c>
      <c r="U44" s="17">
        <v>4.8015271907361239</v>
      </c>
      <c r="V44" s="49" t="s">
        <v>172</v>
      </c>
      <c r="W44" s="50">
        <v>2.7E-2</v>
      </c>
      <c r="X44" s="50">
        <v>0.44900000000000001</v>
      </c>
      <c r="Y44" s="53">
        <v>5.0000000000000001E-3</v>
      </c>
      <c r="Z44" s="44">
        <f t="shared" si="16"/>
        <v>0.33300000000000002</v>
      </c>
      <c r="AA44" s="17">
        <v>5.3</v>
      </c>
      <c r="AB44" s="17">
        <f t="shared" si="6"/>
        <v>5.0571782130179592</v>
      </c>
      <c r="AC44" s="17">
        <f t="shared" si="17"/>
        <v>0.2428217869820406</v>
      </c>
      <c r="AD44" s="16">
        <v>50</v>
      </c>
      <c r="AE44" s="17">
        <f t="shared" si="18"/>
        <v>4.9674758996676491E-2</v>
      </c>
      <c r="AF44" s="46">
        <f t="shared" si="19"/>
        <v>3.3083389491786548</v>
      </c>
      <c r="AG44" s="17">
        <f t="shared" si="20"/>
        <v>3.5481970711911778E-3</v>
      </c>
      <c r="AH44" s="17">
        <f t="shared" si="21"/>
        <v>7.258355265740743E-2</v>
      </c>
      <c r="AI44" s="17">
        <f t="shared" si="22"/>
        <v>7.6131749728598611E-2</v>
      </c>
    </row>
    <row r="45" spans="1:35" x14ac:dyDescent="0.25">
      <c r="A45" s="42" t="s">
        <v>65</v>
      </c>
      <c r="C45" s="25" t="s">
        <v>130</v>
      </c>
      <c r="D45" s="25" t="s">
        <v>130</v>
      </c>
      <c r="F45" s="29" t="s">
        <v>275</v>
      </c>
      <c r="H45" s="17">
        <v>7.4399569397527641</v>
      </c>
      <c r="I45" s="49" t="s">
        <v>150</v>
      </c>
      <c r="J45" s="50">
        <v>2.9000000000000001E-2</v>
      </c>
      <c r="K45" s="50">
        <v>0.29699999999999999</v>
      </c>
      <c r="L45" s="44">
        <f t="shared" si="23"/>
        <v>0</v>
      </c>
      <c r="M45" s="44">
        <f t="shared" si="23"/>
        <v>0.22299999999999998</v>
      </c>
      <c r="N45" s="17">
        <v>10.76</v>
      </c>
      <c r="O45" s="17">
        <f t="shared" si="0"/>
        <v>10.014896046573899</v>
      </c>
      <c r="P45" s="17">
        <f t="shared" si="13"/>
        <v>0.74510395342610103</v>
      </c>
      <c r="Q45" s="16">
        <v>100</v>
      </c>
      <c r="R45" s="17">
        <f t="shared" si="14"/>
        <v>0</v>
      </c>
      <c r="S45" s="46">
        <f t="shared" si="15"/>
        <v>2.2432742264259149</v>
      </c>
      <c r="T45" s="17">
        <v>4.1016439919818568</v>
      </c>
      <c r="U45" s="17">
        <v>4.8043331944489003</v>
      </c>
      <c r="V45" s="49" t="s">
        <v>173</v>
      </c>
      <c r="W45" s="50">
        <v>2.5999999999999999E-2</v>
      </c>
      <c r="X45" s="50">
        <v>0.48199999999999998</v>
      </c>
      <c r="Y45" s="53">
        <v>5.0000000000000001E-3</v>
      </c>
      <c r="Z45" s="44">
        <f t="shared" si="16"/>
        <v>0.36599999999999999</v>
      </c>
      <c r="AA45" s="17">
        <v>5.22</v>
      </c>
      <c r="AB45" s="17">
        <f t="shared" si="6"/>
        <v>4.9807100917431182</v>
      </c>
      <c r="AC45" s="17">
        <f t="shared" si="17"/>
        <v>0.23928990825688157</v>
      </c>
      <c r="AD45" s="16">
        <v>50</v>
      </c>
      <c r="AE45" s="17">
        <f t="shared" si="18"/>
        <v>5.0433862825646256E-2</v>
      </c>
      <c r="AF45" s="46">
        <f t="shared" si="19"/>
        <v>3.691758758837306</v>
      </c>
      <c r="AG45" s="17">
        <f t="shared" si="20"/>
        <v>3.602418773260447E-3</v>
      </c>
      <c r="AH45" s="17">
        <f t="shared" si="21"/>
        <v>0.10346318088652794</v>
      </c>
      <c r="AI45" s="17">
        <f t="shared" si="22"/>
        <v>0.10706559965978839</v>
      </c>
    </row>
    <row r="46" spans="1:35" x14ac:dyDescent="0.25">
      <c r="A46" s="42" t="s">
        <v>65</v>
      </c>
      <c r="C46" s="25" t="s">
        <v>131</v>
      </c>
      <c r="D46" s="25" t="s">
        <v>131</v>
      </c>
      <c r="F46" s="29" t="s">
        <v>275</v>
      </c>
      <c r="H46" s="17">
        <v>20.839902147322626</v>
      </c>
      <c r="I46" s="49" t="s">
        <v>151</v>
      </c>
      <c r="J46" s="50">
        <v>2.8000000000000001E-2</v>
      </c>
      <c r="K46" s="50">
        <v>0.29299999999999998</v>
      </c>
      <c r="L46" s="53">
        <v>5.0000000000000001E-3</v>
      </c>
      <c r="M46" s="44">
        <f t="shared" si="23"/>
        <v>0.21899999999999997</v>
      </c>
      <c r="N46" s="17">
        <v>12.1</v>
      </c>
      <c r="O46" s="17">
        <f t="shared" si="0"/>
        <v>10.013248757226084</v>
      </c>
      <c r="P46" s="17">
        <f t="shared" si="13"/>
        <v>2.0867512427739161</v>
      </c>
      <c r="Q46" s="16">
        <v>100</v>
      </c>
      <c r="R46" s="17">
        <f t="shared" si="14"/>
        <v>5.0975838969896145E-2</v>
      </c>
      <c r="S46" s="46">
        <f t="shared" si="15"/>
        <v>2.2327417468814508</v>
      </c>
      <c r="T46" s="17">
        <v>6.2278631380963869</v>
      </c>
      <c r="U46" s="17">
        <v>6.1482534761078629</v>
      </c>
      <c r="V46" s="49" t="s">
        <v>174</v>
      </c>
      <c r="W46" s="50">
        <v>2.9000000000000001E-2</v>
      </c>
      <c r="X46" s="50">
        <v>0.62</v>
      </c>
      <c r="Y46" s="44">
        <f t="shared" si="16"/>
        <v>1.0000000000000009E-3</v>
      </c>
      <c r="Z46" s="44">
        <f t="shared" si="16"/>
        <v>0.504</v>
      </c>
      <c r="AA46" s="17">
        <v>5.31</v>
      </c>
      <c r="AB46" s="17">
        <f t="shared" si="6"/>
        <v>5.0024374646872447</v>
      </c>
      <c r="AC46" s="17">
        <f t="shared" si="17"/>
        <v>0.3075625353127549</v>
      </c>
      <c r="AD46" s="16">
        <v>50</v>
      </c>
      <c r="AE46" s="17">
        <f t="shared" si="18"/>
        <v>1.0056609980722279E-2</v>
      </c>
      <c r="AF46" s="46">
        <f t="shared" si="19"/>
        <v>5.0685314302840245</v>
      </c>
      <c r="AG46" s="17">
        <f t="shared" si="20"/>
        <v>-2.9228020706552763E-3</v>
      </c>
      <c r="AH46" s="17">
        <f t="shared" si="21"/>
        <v>0.20255640595732669</v>
      </c>
      <c r="AI46" s="17">
        <f t="shared" si="22"/>
        <v>0.1996336038866714</v>
      </c>
    </row>
    <row r="47" spans="1:35" x14ac:dyDescent="0.25">
      <c r="A47" s="42" t="s">
        <v>65</v>
      </c>
      <c r="C47" s="25" t="s">
        <v>179</v>
      </c>
      <c r="D47" s="25" t="s">
        <v>179</v>
      </c>
      <c r="H47" s="17">
        <v>20.839902147322626</v>
      </c>
      <c r="I47" s="49" t="s">
        <v>152</v>
      </c>
      <c r="J47" s="50">
        <v>2.9000000000000001E-2</v>
      </c>
      <c r="K47" s="50">
        <v>0.28799999999999998</v>
      </c>
      <c r="L47" s="44">
        <f t="shared" si="23"/>
        <v>0</v>
      </c>
      <c r="M47" s="44">
        <f t="shared" si="23"/>
        <v>0.21399999999999997</v>
      </c>
      <c r="N47" s="17">
        <v>12.09</v>
      </c>
      <c r="O47" s="17">
        <f t="shared" si="0"/>
        <v>10.004973345030029</v>
      </c>
      <c r="P47" s="17">
        <f t="shared" si="13"/>
        <v>2.0850266549699707</v>
      </c>
      <c r="Q47" s="16">
        <v>100</v>
      </c>
      <c r="R47" s="17">
        <f t="shared" si="14"/>
        <v>0</v>
      </c>
      <c r="S47" s="46">
        <f t="shared" si="15"/>
        <v>2.1835336238067709</v>
      </c>
      <c r="T47" s="17">
        <v>6.8902533866897544</v>
      </c>
      <c r="U47" s="17">
        <v>5.9843141704928371</v>
      </c>
      <c r="V47" s="49" t="s">
        <v>175</v>
      </c>
      <c r="W47" s="50">
        <v>2.5999999999999999E-2</v>
      </c>
      <c r="X47" s="50">
        <v>0.58099999999999996</v>
      </c>
      <c r="Y47" s="53">
        <v>5.0000000000000001E-3</v>
      </c>
      <c r="Z47" s="44">
        <f t="shared" si="16"/>
        <v>0.46499999999999997</v>
      </c>
      <c r="AA47" s="17">
        <v>5.36</v>
      </c>
      <c r="AB47" s="17">
        <f t="shared" si="6"/>
        <v>5.0573521581482117</v>
      </c>
      <c r="AC47" s="17">
        <f t="shared" si="17"/>
        <v>0.30264784185178861</v>
      </c>
      <c r="AD47" s="16">
        <v>50</v>
      </c>
      <c r="AE47" s="17">
        <f t="shared" si="18"/>
        <v>4.9732198064164956E-2</v>
      </c>
      <c r="AF47" s="46">
        <f t="shared" si="19"/>
        <v>4.6250944199673398</v>
      </c>
      <c r="AG47" s="17">
        <f t="shared" si="20"/>
        <v>3.5522998617260682E-3</v>
      </c>
      <c r="AH47" s="17">
        <f t="shared" si="21"/>
        <v>0.17439719972575493</v>
      </c>
      <c r="AI47" s="17">
        <f t="shared" si="22"/>
        <v>0.17794949958748099</v>
      </c>
    </row>
    <row r="48" spans="1:35" x14ac:dyDescent="0.25">
      <c r="A48" s="42" t="s">
        <v>65</v>
      </c>
      <c r="C48" s="25" t="s">
        <v>43</v>
      </c>
      <c r="D48" s="25" t="s">
        <v>43</v>
      </c>
      <c r="I48" s="49" t="s">
        <v>153</v>
      </c>
      <c r="J48" s="50">
        <v>2.9000000000000001E-2</v>
      </c>
      <c r="K48" s="50">
        <v>7.3999999999999996E-2</v>
      </c>
      <c r="O48" s="17">
        <f t="shared" si="0"/>
        <v>0</v>
      </c>
      <c r="V48" s="49" t="s">
        <v>176</v>
      </c>
      <c r="W48" s="50">
        <v>2.8000000000000001E-2</v>
      </c>
      <c r="X48" s="50">
        <v>0.11600000000000001</v>
      </c>
    </row>
    <row r="49" spans="1:35" x14ac:dyDescent="0.25">
      <c r="A49" s="42" t="s">
        <v>65</v>
      </c>
      <c r="C49" s="25" t="s">
        <v>44</v>
      </c>
      <c r="D49" s="25" t="s">
        <v>44</v>
      </c>
      <c r="I49" s="49" t="s">
        <v>154</v>
      </c>
      <c r="J49" s="50">
        <v>0.03</v>
      </c>
      <c r="K49" s="50">
        <v>6.2E-2</v>
      </c>
      <c r="O49" s="17">
        <f t="shared" si="0"/>
        <v>0</v>
      </c>
      <c r="V49" s="49" t="s">
        <v>177</v>
      </c>
      <c r="W49" s="50">
        <v>2.8000000000000001E-2</v>
      </c>
      <c r="X49" s="50">
        <v>5.8999999999999997E-2</v>
      </c>
    </row>
    <row r="51" spans="1:35" x14ac:dyDescent="0.25">
      <c r="A51" s="27" t="s">
        <v>270</v>
      </c>
      <c r="C51" s="25" t="s">
        <v>45</v>
      </c>
      <c r="D51" s="25" t="s">
        <v>45</v>
      </c>
      <c r="F51" s="16" t="s">
        <v>272</v>
      </c>
      <c r="H51" s="17">
        <v>182.55383441882302</v>
      </c>
      <c r="I51" s="49" t="s">
        <v>180</v>
      </c>
      <c r="J51" s="50">
        <v>3.2000000000000001E-2</v>
      </c>
      <c r="K51" s="51">
        <v>3.8260000000000001</v>
      </c>
      <c r="L51" s="44">
        <f>J51-J$72</f>
        <v>6.9999999999999993E-3</v>
      </c>
      <c r="M51" s="44">
        <f>K51-K$72</f>
        <v>3.7389999999999999</v>
      </c>
      <c r="N51" s="17">
        <v>28.26</v>
      </c>
      <c r="O51" s="17">
        <f t="shared" si="0"/>
        <v>10.001633868507641</v>
      </c>
      <c r="P51" s="17">
        <f t="shared" ref="P51:P71" si="24">N51-O51</f>
        <v>18.258366131492359</v>
      </c>
      <c r="Q51" s="16">
        <v>100</v>
      </c>
      <c r="R51" s="17">
        <f t="shared" ref="R51:R71" si="25">L51*($Q51+$P51)/$O51</f>
        <v>8.2767333198127249E-2</v>
      </c>
      <c r="S51" s="46">
        <f t="shared" ref="S51:S71" si="26">M51*(Q51+P51)/O51</f>
        <v>44.209579832542545</v>
      </c>
      <c r="T51" s="17">
        <v>117.07519787789158</v>
      </c>
      <c r="U51" s="17">
        <v>119.30246426716427</v>
      </c>
      <c r="V51" s="49" t="s">
        <v>201</v>
      </c>
      <c r="W51" s="50">
        <v>2.5000000000000001E-2</v>
      </c>
      <c r="X51" s="51">
        <v>6.016</v>
      </c>
      <c r="Y51" s="44">
        <f t="shared" ref="Y51:Z71" si="27">W51-W$72</f>
        <v>8.0000000000000002E-3</v>
      </c>
      <c r="Z51" s="44">
        <f t="shared" si="27"/>
        <v>5.9290000000000003</v>
      </c>
      <c r="AA51" s="17">
        <v>21.71</v>
      </c>
      <c r="AB51" s="17">
        <f t="shared" ref="AB51:AB71" si="28">AA51/((U51/100)+1)</f>
        <v>9.89956956140351</v>
      </c>
      <c r="AC51" s="17">
        <f t="shared" ref="AC51:AC71" si="29">AA51-AB51</f>
        <v>11.810430438596491</v>
      </c>
      <c r="AD51" s="16">
        <v>100</v>
      </c>
      <c r="AE51" s="17">
        <f t="shared" ref="AE51:AE71" si="30">Y51*($AD51+$AC51)/$AB51</f>
        <v>9.0355791528167875E-2</v>
      </c>
      <c r="AF51" s="46">
        <f t="shared" ref="AF51:AF71" si="31">Z51*($AD51+$AC51)/$AB51</f>
        <v>66.964935996313415</v>
      </c>
      <c r="AG51" s="17">
        <f t="shared" si="20"/>
        <v>5.4203273786004467E-4</v>
      </c>
      <c r="AH51" s="17">
        <f t="shared" si="21"/>
        <v>1.6253825831264908</v>
      </c>
      <c r="AI51" s="17">
        <f t="shared" si="22"/>
        <v>1.6259246158643508</v>
      </c>
    </row>
    <row r="52" spans="1:35" x14ac:dyDescent="0.25">
      <c r="A52" s="27" t="s">
        <v>270</v>
      </c>
      <c r="C52" s="25" t="s">
        <v>46</v>
      </c>
      <c r="D52" s="25" t="s">
        <v>46</v>
      </c>
      <c r="F52" s="16" t="s">
        <v>272</v>
      </c>
      <c r="H52" s="17">
        <v>182.55383441882302</v>
      </c>
      <c r="I52" s="49" t="s">
        <v>181</v>
      </c>
      <c r="J52" s="50">
        <v>2.5000000000000001E-2</v>
      </c>
      <c r="K52" s="51">
        <v>3.5979999999999999</v>
      </c>
      <c r="L52" s="44">
        <f t="shared" ref="L52:M71" si="32">J52-J$72</f>
        <v>0</v>
      </c>
      <c r="M52" s="44">
        <f t="shared" si="32"/>
        <v>3.5109999999999997</v>
      </c>
      <c r="N52" s="17">
        <v>28.25</v>
      </c>
      <c r="O52" s="17">
        <f t="shared" si="0"/>
        <v>9.9980947199342118</v>
      </c>
      <c r="P52" s="17">
        <f t="shared" si="24"/>
        <v>18.251905280065788</v>
      </c>
      <c r="Q52" s="16">
        <v>100</v>
      </c>
      <c r="R52" s="17">
        <f t="shared" si="25"/>
        <v>0</v>
      </c>
      <c r="S52" s="46">
        <f t="shared" si="26"/>
        <v>41.52615583952408</v>
      </c>
      <c r="T52" s="17">
        <v>132.16599126325352</v>
      </c>
      <c r="U52" s="17">
        <v>125.82684229843807</v>
      </c>
      <c r="V52" s="49" t="s">
        <v>202</v>
      </c>
      <c r="W52" s="50">
        <v>2.3E-2</v>
      </c>
      <c r="X52" s="51">
        <v>8.4949999999999992</v>
      </c>
      <c r="Y52" s="44">
        <f t="shared" si="27"/>
        <v>5.9999999999999984E-3</v>
      </c>
      <c r="Z52" s="44">
        <f t="shared" si="27"/>
        <v>8.4079999999999995</v>
      </c>
      <c r="AA52" s="17">
        <v>23.22</v>
      </c>
      <c r="AB52" s="17">
        <f t="shared" si="28"/>
        <v>10.282214356659143</v>
      </c>
      <c r="AC52" s="17">
        <f t="shared" si="29"/>
        <v>12.937785643340856</v>
      </c>
      <c r="AD52" s="16">
        <v>100</v>
      </c>
      <c r="AE52" s="17">
        <f t="shared" si="30"/>
        <v>6.5902799762308867E-2</v>
      </c>
      <c r="AF52" s="46">
        <f t="shared" si="31"/>
        <v>92.351790066915513</v>
      </c>
      <c r="AG52" s="17">
        <f t="shared" si="20"/>
        <v>4.7073428401649192E-3</v>
      </c>
      <c r="AH52" s="17">
        <f t="shared" si="21"/>
        <v>3.6304024448136736</v>
      </c>
      <c r="AI52" s="17">
        <f t="shared" si="22"/>
        <v>3.6351097876538385</v>
      </c>
    </row>
    <row r="53" spans="1:35" x14ac:dyDescent="0.25">
      <c r="A53" s="27" t="s">
        <v>270</v>
      </c>
      <c r="C53" s="25" t="s">
        <v>47</v>
      </c>
      <c r="D53" s="25" t="s">
        <v>47</v>
      </c>
      <c r="F53" s="16" t="s">
        <v>272</v>
      </c>
      <c r="H53" s="17">
        <v>182.55383441882302</v>
      </c>
      <c r="I53" s="49" t="s">
        <v>182</v>
      </c>
      <c r="J53" s="50">
        <v>0.02</v>
      </c>
      <c r="K53" s="51">
        <v>3.62</v>
      </c>
      <c r="L53" s="53">
        <v>5.0000000000000001E-3</v>
      </c>
      <c r="M53" s="44">
        <f t="shared" si="32"/>
        <v>3.5329999999999999</v>
      </c>
      <c r="N53" s="17">
        <v>28.26</v>
      </c>
      <c r="O53" s="17">
        <f t="shared" si="0"/>
        <v>10.001633868507641</v>
      </c>
      <c r="P53" s="17">
        <f t="shared" si="24"/>
        <v>18.258366131492359</v>
      </c>
      <c r="Q53" s="16">
        <v>100</v>
      </c>
      <c r="R53" s="17">
        <f t="shared" si="25"/>
        <v>5.9119523712948048E-2</v>
      </c>
      <c r="S53" s="46">
        <f t="shared" si="26"/>
        <v>41.773855455569084</v>
      </c>
      <c r="T53" s="17">
        <v>116.76669981196355</v>
      </c>
      <c r="U53" s="17">
        <v>112.36113114990624</v>
      </c>
      <c r="V53" s="49" t="s">
        <v>203</v>
      </c>
      <c r="W53" s="50">
        <v>2.3E-2</v>
      </c>
      <c r="X53" s="51">
        <v>9.3759999999999994</v>
      </c>
      <c r="Y53" s="44">
        <f t="shared" si="27"/>
        <v>5.9999999999999984E-3</v>
      </c>
      <c r="Z53" s="44">
        <f t="shared" si="27"/>
        <v>9.2889999999999997</v>
      </c>
      <c r="AA53" s="17">
        <v>21.68</v>
      </c>
      <c r="AB53" s="17">
        <f t="shared" si="28"/>
        <v>10.209024543524414</v>
      </c>
      <c r="AC53" s="17">
        <f t="shared" si="29"/>
        <v>11.470975456475585</v>
      </c>
      <c r="AD53" s="16">
        <v>100</v>
      </c>
      <c r="AE53" s="17">
        <f t="shared" si="30"/>
        <v>6.5513198630038516E-2</v>
      </c>
      <c r="AF53" s="46">
        <f t="shared" si="31"/>
        <v>101.425350345738</v>
      </c>
      <c r="AG53" s="17">
        <f t="shared" si="20"/>
        <v>4.5669106550646203E-4</v>
      </c>
      <c r="AH53" s="17">
        <f t="shared" si="21"/>
        <v>4.260821063583494</v>
      </c>
      <c r="AI53" s="17">
        <f t="shared" si="22"/>
        <v>4.2612777546490008</v>
      </c>
    </row>
    <row r="54" spans="1:35" x14ac:dyDescent="0.25">
      <c r="A54" s="27" t="s">
        <v>270</v>
      </c>
      <c r="C54" s="25" t="s">
        <v>48</v>
      </c>
      <c r="D54" s="25" t="s">
        <v>48</v>
      </c>
      <c r="F54" s="16" t="s">
        <v>272</v>
      </c>
      <c r="H54" s="17">
        <v>182.55383441882302</v>
      </c>
      <c r="I54" s="49" t="s">
        <v>183</v>
      </c>
      <c r="J54" s="50">
        <v>1.9E-2</v>
      </c>
      <c r="K54" s="51">
        <v>3.5430000000000001</v>
      </c>
      <c r="L54" s="53">
        <v>5.0000000000000001E-3</v>
      </c>
      <c r="M54" s="44">
        <f t="shared" si="32"/>
        <v>3.456</v>
      </c>
      <c r="N54" s="17">
        <v>28.26</v>
      </c>
      <c r="O54" s="17">
        <f t="shared" si="0"/>
        <v>10.001633868507641</v>
      </c>
      <c r="P54" s="17">
        <f t="shared" si="24"/>
        <v>18.258366131492359</v>
      </c>
      <c r="Q54" s="16">
        <v>100</v>
      </c>
      <c r="R54" s="17">
        <f t="shared" si="25"/>
        <v>5.9119523712948048E-2</v>
      </c>
      <c r="S54" s="46">
        <f t="shared" si="26"/>
        <v>40.86341479038969</v>
      </c>
      <c r="T54" s="17">
        <v>125.28558556619819</v>
      </c>
      <c r="U54" s="17">
        <v>123.2543305360097</v>
      </c>
      <c r="V54" s="49" t="s">
        <v>204</v>
      </c>
      <c r="W54" s="50">
        <v>1.2999999999999999E-2</v>
      </c>
      <c r="X54" s="51">
        <v>8.4350000000000005</v>
      </c>
      <c r="Y54" s="53">
        <v>5.0000000000000001E-3</v>
      </c>
      <c r="Z54" s="44">
        <f t="shared" si="27"/>
        <v>8.3480000000000008</v>
      </c>
      <c r="AA54" s="17">
        <v>22.53</v>
      </c>
      <c r="AB54" s="17">
        <f t="shared" si="28"/>
        <v>10.09162955357143</v>
      </c>
      <c r="AC54" s="17">
        <f t="shared" si="29"/>
        <v>12.438370446428571</v>
      </c>
      <c r="AD54" s="16">
        <v>100</v>
      </c>
      <c r="AE54" s="17">
        <f t="shared" si="30"/>
        <v>5.5708728629776452E-2</v>
      </c>
      <c r="AF54" s="46">
        <f t="shared" si="31"/>
        <v>93.01129332027476</v>
      </c>
      <c r="AG54" s="17">
        <f t="shared" si="20"/>
        <v>-2.4362822022654256E-4</v>
      </c>
      <c r="AH54" s="17">
        <f t="shared" si="21"/>
        <v>3.724848466420362</v>
      </c>
      <c r="AI54" s="17">
        <f t="shared" si="22"/>
        <v>3.7246048382001353</v>
      </c>
    </row>
    <row r="55" spans="1:35" x14ac:dyDescent="0.25">
      <c r="A55" s="27" t="s">
        <v>270</v>
      </c>
      <c r="C55" s="25" t="s">
        <v>49</v>
      </c>
      <c r="D55" s="25" t="s">
        <v>49</v>
      </c>
      <c r="F55" s="16" t="s">
        <v>272</v>
      </c>
      <c r="H55" s="17">
        <v>182.55383441882302</v>
      </c>
      <c r="I55" s="49" t="s">
        <v>184</v>
      </c>
      <c r="J55" s="50">
        <v>1.9E-2</v>
      </c>
      <c r="K55" s="51">
        <v>3.3730000000000002</v>
      </c>
      <c r="L55" s="53">
        <v>5.0000000000000001E-3</v>
      </c>
      <c r="M55" s="44">
        <f t="shared" si="32"/>
        <v>3.286</v>
      </c>
      <c r="N55" s="17">
        <v>28.26</v>
      </c>
      <c r="O55" s="17">
        <f t="shared" si="0"/>
        <v>10.001633868507641</v>
      </c>
      <c r="P55" s="17">
        <f t="shared" si="24"/>
        <v>18.258366131492359</v>
      </c>
      <c r="Q55" s="16">
        <v>100</v>
      </c>
      <c r="R55" s="17">
        <f t="shared" si="25"/>
        <v>5.9119523712948048E-2</v>
      </c>
      <c r="S55" s="46">
        <f t="shared" si="26"/>
        <v>38.853350984149458</v>
      </c>
      <c r="T55" s="17">
        <v>140.1109361798467</v>
      </c>
      <c r="U55" s="17">
        <v>136.17343304843303</v>
      </c>
      <c r="V55" s="49" t="s">
        <v>205</v>
      </c>
      <c r="W55" s="50">
        <v>2.9000000000000001E-2</v>
      </c>
      <c r="X55" s="51">
        <v>8.5139999999999993</v>
      </c>
      <c r="Y55" s="44">
        <f t="shared" si="27"/>
        <v>1.2E-2</v>
      </c>
      <c r="Z55" s="44">
        <f t="shared" si="27"/>
        <v>8.4269999999999996</v>
      </c>
      <c r="AA55" s="17">
        <v>24.01</v>
      </c>
      <c r="AB55" s="17">
        <f t="shared" si="28"/>
        <v>10.166257775097073</v>
      </c>
      <c r="AC55" s="17">
        <f t="shared" si="29"/>
        <v>13.843742224902929</v>
      </c>
      <c r="AD55" s="16">
        <v>100</v>
      </c>
      <c r="AE55" s="17">
        <f t="shared" si="30"/>
        <v>0.13437834618410419</v>
      </c>
      <c r="AF55" s="46">
        <f t="shared" si="31"/>
        <v>94.367193607787144</v>
      </c>
      <c r="AG55" s="17">
        <f t="shared" si="20"/>
        <v>5.3756301765111531E-3</v>
      </c>
      <c r="AH55" s="17">
        <f t="shared" si="21"/>
        <v>3.9652744731169776</v>
      </c>
      <c r="AI55" s="17">
        <f t="shared" si="22"/>
        <v>3.9706501032934889</v>
      </c>
    </row>
    <row r="56" spans="1:35" x14ac:dyDescent="0.25">
      <c r="A56" s="27" t="s">
        <v>270</v>
      </c>
      <c r="C56" s="25" t="s">
        <v>50</v>
      </c>
      <c r="D56" s="25" t="s">
        <v>50</v>
      </c>
      <c r="F56" s="29" t="s">
        <v>273</v>
      </c>
      <c r="H56" s="17">
        <v>181.56445185549146</v>
      </c>
      <c r="I56" s="49" t="s">
        <v>185</v>
      </c>
      <c r="J56" s="50">
        <v>1.9E-2</v>
      </c>
      <c r="K56" s="51">
        <v>3.581</v>
      </c>
      <c r="L56" s="53">
        <v>5.0000000000000001E-3</v>
      </c>
      <c r="M56" s="44">
        <f t="shared" si="32"/>
        <v>3.4939999999999998</v>
      </c>
      <c r="N56" s="17">
        <v>28.16</v>
      </c>
      <c r="O56" s="17">
        <f t="shared" si="0"/>
        <v>10.001262522462417</v>
      </c>
      <c r="P56" s="17">
        <f t="shared" si="24"/>
        <v>18.158737477537585</v>
      </c>
      <c r="Q56" s="16">
        <v>100</v>
      </c>
      <c r="R56" s="17">
        <f t="shared" si="25"/>
        <v>5.9071910777343362E-2</v>
      </c>
      <c r="S56" s="46">
        <f t="shared" si="26"/>
        <v>41.27945125120754</v>
      </c>
      <c r="T56" s="17">
        <v>137.76137135156341</v>
      </c>
      <c r="U56" s="17">
        <v>144.5305475367943</v>
      </c>
      <c r="V56" s="49" t="s">
        <v>206</v>
      </c>
      <c r="W56" s="50">
        <v>2.5999999999999999E-2</v>
      </c>
      <c r="X56" s="51">
        <v>9.5139999999999993</v>
      </c>
      <c r="Y56" s="44">
        <f t="shared" si="27"/>
        <v>8.9999999999999976E-3</v>
      </c>
      <c r="Z56" s="44">
        <f t="shared" si="27"/>
        <v>9.4269999999999996</v>
      </c>
      <c r="AA56" s="17">
        <v>23.78</v>
      </c>
      <c r="AB56" s="17">
        <f t="shared" si="28"/>
        <v>9.7247563707441689</v>
      </c>
      <c r="AC56" s="17">
        <f t="shared" si="29"/>
        <v>14.055243629255832</v>
      </c>
      <c r="AD56" s="16">
        <v>100</v>
      </c>
      <c r="AE56" s="17">
        <f t="shared" si="30"/>
        <v>0.10555505490619828</v>
      </c>
      <c r="AF56" s="46">
        <f t="shared" si="31"/>
        <v>110.56305584452569</v>
      </c>
      <c r="AG56" s="17">
        <f t="shared" si="20"/>
        <v>3.320224580632494E-3</v>
      </c>
      <c r="AH56" s="17">
        <f t="shared" si="21"/>
        <v>4.9488288995227254</v>
      </c>
      <c r="AI56" s="17">
        <f t="shared" si="22"/>
        <v>4.9521491241033582</v>
      </c>
    </row>
    <row r="57" spans="1:35" x14ac:dyDescent="0.25">
      <c r="A57" s="27" t="s">
        <v>270</v>
      </c>
      <c r="C57" s="25" t="s">
        <v>51</v>
      </c>
      <c r="D57" s="25" t="s">
        <v>51</v>
      </c>
      <c r="F57" s="29" t="s">
        <v>273</v>
      </c>
      <c r="H57" s="17">
        <v>181.56445185549146</v>
      </c>
      <c r="I57" s="49" t="s">
        <v>186</v>
      </c>
      <c r="J57" s="50">
        <v>0.02</v>
      </c>
      <c r="K57" s="51">
        <v>3.3</v>
      </c>
      <c r="L57" s="53">
        <v>5.0000000000000001E-3</v>
      </c>
      <c r="M57" s="44">
        <f t="shared" si="32"/>
        <v>3.2129999999999996</v>
      </c>
      <c r="N57" s="17">
        <v>28.18</v>
      </c>
      <c r="O57" s="17">
        <f t="shared" si="0"/>
        <v>10.008365691867574</v>
      </c>
      <c r="P57" s="17">
        <f t="shared" si="24"/>
        <v>18.171634308132425</v>
      </c>
      <c r="Q57" s="16">
        <v>100</v>
      </c>
      <c r="R57" s="17">
        <f t="shared" si="25"/>
        <v>5.9036429096587816E-2</v>
      </c>
      <c r="S57" s="46">
        <f t="shared" si="26"/>
        <v>37.936809337467324</v>
      </c>
      <c r="T57" s="17">
        <v>126.61875488323339</v>
      </c>
      <c r="U57" s="17">
        <v>130.1274733637747</v>
      </c>
      <c r="V57" s="49" t="s">
        <v>207</v>
      </c>
      <c r="W57" s="50">
        <v>2.5000000000000001E-2</v>
      </c>
      <c r="X57" s="51">
        <v>8.1129999999999995</v>
      </c>
      <c r="Y57" s="44">
        <f t="shared" si="27"/>
        <v>8.0000000000000002E-3</v>
      </c>
      <c r="Z57" s="44">
        <f t="shared" si="27"/>
        <v>8.0259999999999998</v>
      </c>
      <c r="AA57" s="17">
        <v>22.66</v>
      </c>
      <c r="AB57" s="17">
        <f t="shared" si="28"/>
        <v>9.8467165474763352</v>
      </c>
      <c r="AC57" s="17">
        <f t="shared" si="29"/>
        <v>12.813283452523665</v>
      </c>
      <c r="AD57" s="16">
        <v>100</v>
      </c>
      <c r="AE57" s="17">
        <f t="shared" si="30"/>
        <v>9.1655554749516713E-2</v>
      </c>
      <c r="AF57" s="46">
        <f t="shared" si="31"/>
        <v>91.953435302452633</v>
      </c>
      <c r="AG57" s="17">
        <f t="shared" si="20"/>
        <v>2.3299375466377783E-3</v>
      </c>
      <c r="AH57" s="17">
        <f t="shared" si="21"/>
        <v>3.858330426070379</v>
      </c>
      <c r="AI57" s="17">
        <f t="shared" si="22"/>
        <v>3.8606603636170167</v>
      </c>
    </row>
    <row r="58" spans="1:35" x14ac:dyDescent="0.25">
      <c r="A58" s="27" t="s">
        <v>270</v>
      </c>
      <c r="C58" s="25" t="s">
        <v>52</v>
      </c>
      <c r="D58" s="25" t="s">
        <v>52</v>
      </c>
      <c r="F58" s="29" t="s">
        <v>273</v>
      </c>
      <c r="H58" s="17">
        <v>181.56445185549146</v>
      </c>
      <c r="I58" s="49" t="s">
        <v>187</v>
      </c>
      <c r="J58" s="50">
        <v>1.9E-2</v>
      </c>
      <c r="K58" s="51">
        <v>3.8069999999999999</v>
      </c>
      <c r="L58" s="53">
        <v>5.0000000000000001E-3</v>
      </c>
      <c r="M58" s="44">
        <f t="shared" si="32"/>
        <v>3.7199999999999998</v>
      </c>
      <c r="N58" s="17">
        <v>28.17</v>
      </c>
      <c r="O58" s="17">
        <f t="shared" si="0"/>
        <v>10.004814107164997</v>
      </c>
      <c r="P58" s="17">
        <f t="shared" si="24"/>
        <v>18.165185892835005</v>
      </c>
      <c r="Q58" s="16">
        <v>100</v>
      </c>
      <c r="R58" s="17">
        <f t="shared" si="25"/>
        <v>5.9054163639187682E-2</v>
      </c>
      <c r="S58" s="46">
        <f t="shared" si="26"/>
        <v>43.936297747555628</v>
      </c>
      <c r="T58" s="17">
        <v>141.39130102754893</v>
      </c>
      <c r="U58" s="17">
        <v>140.97644818135367</v>
      </c>
      <c r="V58" s="49" t="s">
        <v>208</v>
      </c>
      <c r="W58" s="50">
        <v>2.4E-2</v>
      </c>
      <c r="X58" s="51">
        <v>7.6449999999999996</v>
      </c>
      <c r="Y58" s="44">
        <f t="shared" si="27"/>
        <v>6.9999999999999993E-3</v>
      </c>
      <c r="Z58" s="44">
        <f t="shared" si="27"/>
        <v>7.5579999999999998</v>
      </c>
      <c r="AA58" s="17">
        <v>24.14</v>
      </c>
      <c r="AB58" s="17">
        <f t="shared" si="28"/>
        <v>10.01757648192771</v>
      </c>
      <c r="AC58" s="17">
        <f t="shared" si="29"/>
        <v>14.12242351807229</v>
      </c>
      <c r="AD58" s="16">
        <v>100</v>
      </c>
      <c r="AE58" s="17">
        <f t="shared" si="30"/>
        <v>7.9745531872673039E-2</v>
      </c>
      <c r="AF58" s="46">
        <f t="shared" si="31"/>
        <v>86.102389984808966</v>
      </c>
      <c r="AG58" s="17">
        <f t="shared" si="20"/>
        <v>1.4779548738203827E-3</v>
      </c>
      <c r="AH58" s="17">
        <f t="shared" si="21"/>
        <v>3.0118637312323813</v>
      </c>
      <c r="AI58" s="17">
        <f t="shared" si="22"/>
        <v>3.0133416861062017</v>
      </c>
    </row>
    <row r="59" spans="1:35" x14ac:dyDescent="0.25">
      <c r="A59" s="27" t="s">
        <v>270</v>
      </c>
      <c r="C59" s="25" t="s">
        <v>53</v>
      </c>
      <c r="D59" s="25" t="s">
        <v>53</v>
      </c>
      <c r="F59" s="29" t="s">
        <v>273</v>
      </c>
      <c r="H59" s="17">
        <v>181.56445185549146</v>
      </c>
      <c r="I59" s="49" t="s">
        <v>188</v>
      </c>
      <c r="J59" s="50">
        <v>0.02</v>
      </c>
      <c r="K59" s="51">
        <v>3.7589999999999999</v>
      </c>
      <c r="L59" s="53">
        <v>5.0000000000000001E-3</v>
      </c>
      <c r="M59" s="44">
        <f t="shared" si="32"/>
        <v>3.6719999999999997</v>
      </c>
      <c r="N59" s="17">
        <v>28.17</v>
      </c>
      <c r="O59" s="17">
        <f t="shared" si="0"/>
        <v>10.004814107164997</v>
      </c>
      <c r="P59" s="17">
        <f t="shared" si="24"/>
        <v>18.165185892835005</v>
      </c>
      <c r="Q59" s="16">
        <v>100</v>
      </c>
      <c r="R59" s="17">
        <f t="shared" si="25"/>
        <v>5.9054163639187682E-2</v>
      </c>
      <c r="S59" s="46">
        <f t="shared" si="26"/>
        <v>43.36937777661943</v>
      </c>
      <c r="T59" s="17">
        <v>136.9696301766167</v>
      </c>
      <c r="U59" s="17">
        <v>134.50704225352115</v>
      </c>
      <c r="V59" s="49" t="s">
        <v>209</v>
      </c>
      <c r="W59" s="50">
        <v>2.4E-2</v>
      </c>
      <c r="X59" s="51">
        <v>6.6989999999999998</v>
      </c>
      <c r="Y59" s="44">
        <f t="shared" si="27"/>
        <v>6.9999999999999993E-3</v>
      </c>
      <c r="Z59" s="44">
        <f t="shared" si="27"/>
        <v>6.6120000000000001</v>
      </c>
      <c r="AA59" s="17">
        <v>23.7</v>
      </c>
      <c r="AB59" s="17">
        <f t="shared" si="28"/>
        <v>10.106306306306305</v>
      </c>
      <c r="AC59" s="17">
        <f t="shared" si="29"/>
        <v>13.593693693693695</v>
      </c>
      <c r="AD59" s="16">
        <v>100</v>
      </c>
      <c r="AE59" s="17">
        <f t="shared" si="30"/>
        <v>7.8679176323765379E-2</v>
      </c>
      <c r="AF59" s="46">
        <f t="shared" si="31"/>
        <v>74.318101978962389</v>
      </c>
      <c r="AG59" s="17">
        <f t="shared" si="20"/>
        <v>1.4017866203269783E-3</v>
      </c>
      <c r="AH59" s="17">
        <f t="shared" si="21"/>
        <v>2.2106231573102115</v>
      </c>
      <c r="AI59" s="17">
        <f t="shared" si="22"/>
        <v>2.2120249439305386</v>
      </c>
    </row>
    <row r="60" spans="1:35" x14ac:dyDescent="0.25">
      <c r="A60" s="27" t="s">
        <v>270</v>
      </c>
      <c r="C60" s="25" t="s">
        <v>54</v>
      </c>
      <c r="D60" s="25" t="s">
        <v>54</v>
      </c>
      <c r="F60" s="29" t="s">
        <v>273</v>
      </c>
      <c r="H60" s="17">
        <v>181.56445185549146</v>
      </c>
      <c r="I60" s="49" t="s">
        <v>189</v>
      </c>
      <c r="J60" s="50">
        <v>0.02</v>
      </c>
      <c r="K60" s="51">
        <v>3.359</v>
      </c>
      <c r="L60" s="53">
        <v>5.0000000000000001E-3</v>
      </c>
      <c r="M60" s="44">
        <f t="shared" si="32"/>
        <v>3.2719999999999998</v>
      </c>
      <c r="N60" s="17">
        <v>28.18</v>
      </c>
      <c r="O60" s="17">
        <f t="shared" si="0"/>
        <v>10.008365691867574</v>
      </c>
      <c r="P60" s="17">
        <f t="shared" si="24"/>
        <v>18.171634308132425</v>
      </c>
      <c r="Q60" s="16">
        <v>100</v>
      </c>
      <c r="R60" s="17">
        <f t="shared" si="25"/>
        <v>5.9036429096587816E-2</v>
      </c>
      <c r="S60" s="46">
        <f t="shared" si="26"/>
        <v>38.633439200807068</v>
      </c>
      <c r="T60" s="17">
        <v>136.16288463526294</v>
      </c>
      <c r="U60" s="17">
        <v>135.85430434105422</v>
      </c>
      <c r="V60" s="49" t="s">
        <v>210</v>
      </c>
      <c r="W60" s="50">
        <v>2.3E-2</v>
      </c>
      <c r="X60" s="51">
        <v>7.6779999999999999</v>
      </c>
      <c r="Y60" s="44">
        <f t="shared" si="27"/>
        <v>5.9999999999999984E-3</v>
      </c>
      <c r="Z60" s="44">
        <f t="shared" si="27"/>
        <v>7.5910000000000002</v>
      </c>
      <c r="AA60" s="17">
        <v>23.62</v>
      </c>
      <c r="AB60" s="17">
        <f t="shared" si="28"/>
        <v>10.014657169811322</v>
      </c>
      <c r="AC60" s="17">
        <f t="shared" si="29"/>
        <v>13.605342830188679</v>
      </c>
      <c r="AD60" s="16">
        <v>100</v>
      </c>
      <c r="AE60" s="17">
        <f t="shared" si="30"/>
        <v>6.8063443952517635E-2</v>
      </c>
      <c r="AF60" s="46">
        <f t="shared" si="31"/>
        <v>86.111600507260263</v>
      </c>
      <c r="AG60" s="17">
        <f t="shared" si="20"/>
        <v>6.4478677542355854E-4</v>
      </c>
      <c r="AH60" s="17">
        <f t="shared" si="21"/>
        <v>3.391297236175228</v>
      </c>
      <c r="AI60" s="17">
        <f t="shared" si="22"/>
        <v>3.3919420229506514</v>
      </c>
    </row>
    <row r="61" spans="1:35" x14ac:dyDescent="0.25">
      <c r="A61" s="27" t="s">
        <v>270</v>
      </c>
      <c r="C61" s="25" t="s">
        <v>55</v>
      </c>
      <c r="D61" s="25" t="s">
        <v>55</v>
      </c>
      <c r="F61" s="29" t="s">
        <v>274</v>
      </c>
      <c r="H61" s="17">
        <v>187.42519034070361</v>
      </c>
      <c r="I61" s="49" t="s">
        <v>190</v>
      </c>
      <c r="J61" s="50">
        <v>0.02</v>
      </c>
      <c r="K61" s="51">
        <v>4.3460000000000001</v>
      </c>
      <c r="L61" s="53">
        <v>5.0000000000000001E-3</v>
      </c>
      <c r="M61" s="44">
        <f t="shared" si="32"/>
        <v>4.2590000000000003</v>
      </c>
      <c r="N61" s="17">
        <v>28.74</v>
      </c>
      <c r="O61" s="17">
        <f t="shared" si="0"/>
        <v>9.9991235861869381</v>
      </c>
      <c r="P61" s="17">
        <f t="shared" si="24"/>
        <v>18.740876413813062</v>
      </c>
      <c r="Q61" s="16">
        <v>100</v>
      </c>
      <c r="R61" s="17">
        <f t="shared" si="25"/>
        <v>5.9375641970184738E-2</v>
      </c>
      <c r="S61" s="46">
        <f t="shared" si="26"/>
        <v>50.576171830203364</v>
      </c>
      <c r="T61" s="17">
        <v>111.04973363610733</v>
      </c>
      <c r="U61" s="17">
        <v>106.19345622746749</v>
      </c>
      <c r="V61" s="49" t="s">
        <v>211</v>
      </c>
      <c r="W61" s="50">
        <v>2.3E-2</v>
      </c>
      <c r="X61" s="51">
        <v>6.8250000000000002</v>
      </c>
      <c r="Y61" s="44">
        <f t="shared" si="27"/>
        <v>5.9999999999999984E-3</v>
      </c>
      <c r="Z61" s="44">
        <f t="shared" si="27"/>
        <v>6.7380000000000004</v>
      </c>
      <c r="AA61" s="17">
        <v>21.1</v>
      </c>
      <c r="AB61" s="17">
        <f t="shared" si="28"/>
        <v>10.233108453608251</v>
      </c>
      <c r="AC61" s="17">
        <f t="shared" si="29"/>
        <v>10.86689154639175</v>
      </c>
      <c r="AD61" s="16">
        <v>100</v>
      </c>
      <c r="AE61" s="17">
        <f t="shared" si="30"/>
        <v>6.5004817675297547E-2</v>
      </c>
      <c r="AF61" s="46">
        <f t="shared" si="31"/>
        <v>73.000410249359177</v>
      </c>
      <c r="AG61" s="17">
        <f t="shared" si="20"/>
        <v>4.0208397893662921E-4</v>
      </c>
      <c r="AH61" s="17">
        <f t="shared" si="21"/>
        <v>1.6017313156539867</v>
      </c>
      <c r="AI61" s="17">
        <f t="shared" si="22"/>
        <v>1.6021333996329234</v>
      </c>
    </row>
    <row r="62" spans="1:35" x14ac:dyDescent="0.25">
      <c r="A62" s="27" t="s">
        <v>270</v>
      </c>
      <c r="C62" s="25" t="s">
        <v>56</v>
      </c>
      <c r="D62" s="25" t="s">
        <v>56</v>
      </c>
      <c r="F62" s="29" t="s">
        <v>274</v>
      </c>
      <c r="H62" s="17">
        <v>187.42519034070361</v>
      </c>
      <c r="I62" s="49" t="s">
        <v>191</v>
      </c>
      <c r="J62" s="50">
        <v>2.1000000000000001E-2</v>
      </c>
      <c r="K62" s="51">
        <v>3.9729999999999999</v>
      </c>
      <c r="L62" s="53">
        <v>5.0000000000000001E-3</v>
      </c>
      <c r="M62" s="44">
        <f t="shared" si="32"/>
        <v>3.8859999999999997</v>
      </c>
      <c r="N62" s="17">
        <v>28.75</v>
      </c>
      <c r="O62" s="17">
        <f t="shared" si="0"/>
        <v>10.002602752361673</v>
      </c>
      <c r="P62" s="17">
        <f t="shared" si="24"/>
        <v>18.747397247638325</v>
      </c>
      <c r="Q62" s="16">
        <v>100</v>
      </c>
      <c r="R62" s="17">
        <f t="shared" si="25"/>
        <v>5.9358249141505386E-2</v>
      </c>
      <c r="S62" s="46">
        <f t="shared" si="26"/>
        <v>46.13323123277798</v>
      </c>
      <c r="T62" s="17">
        <v>136.05191485314705</v>
      </c>
      <c r="U62" s="17">
        <v>132.86697396611049</v>
      </c>
      <c r="V62" s="49" t="s">
        <v>212</v>
      </c>
      <c r="W62" s="50">
        <v>2.3E-2</v>
      </c>
      <c r="X62" s="51">
        <v>9.7680000000000007</v>
      </c>
      <c r="Y62" s="44">
        <f t="shared" si="27"/>
        <v>5.9999999999999984E-3</v>
      </c>
      <c r="Z62" s="44">
        <f t="shared" si="27"/>
        <v>9.6810000000000009</v>
      </c>
      <c r="AA62" s="17">
        <v>23.6</v>
      </c>
      <c r="AB62" s="17">
        <f t="shared" si="28"/>
        <v>10.134541450018819</v>
      </c>
      <c r="AC62" s="17">
        <f t="shared" si="29"/>
        <v>13.465458549981182</v>
      </c>
      <c r="AD62" s="16">
        <v>100</v>
      </c>
      <c r="AE62" s="17">
        <f t="shared" si="30"/>
        <v>6.717548639545233E-2</v>
      </c>
      <c r="AF62" s="46">
        <f t="shared" si="31"/>
        <v>108.38764729906237</v>
      </c>
      <c r="AG62" s="17">
        <f t="shared" si="20"/>
        <v>5.5837408956763894E-4</v>
      </c>
      <c r="AH62" s="17">
        <f t="shared" si="21"/>
        <v>4.4467440047345992</v>
      </c>
      <c r="AI62" s="17">
        <f t="shared" si="22"/>
        <v>4.4473023788241672</v>
      </c>
    </row>
    <row r="63" spans="1:35" x14ac:dyDescent="0.25">
      <c r="A63" s="27" t="s">
        <v>270</v>
      </c>
      <c r="C63" s="25" t="s">
        <v>57</v>
      </c>
      <c r="D63" s="25" t="s">
        <v>57</v>
      </c>
      <c r="F63" s="29" t="s">
        <v>274</v>
      </c>
      <c r="H63" s="17">
        <v>187.42519034070361</v>
      </c>
      <c r="I63" s="49"/>
      <c r="J63" s="50"/>
      <c r="K63" s="51"/>
      <c r="L63" s="55">
        <v>5.0000000000000001E-3</v>
      </c>
      <c r="M63" s="55">
        <v>3.6619999999999999</v>
      </c>
      <c r="N63" s="17">
        <v>28.75</v>
      </c>
      <c r="O63" s="17">
        <f t="shared" si="0"/>
        <v>10.002602752361673</v>
      </c>
      <c r="P63" s="17">
        <f t="shared" si="24"/>
        <v>18.747397247638325</v>
      </c>
      <c r="Q63" s="16">
        <v>100</v>
      </c>
      <c r="R63" s="56">
        <f t="shared" si="25"/>
        <v>5.9358249141505386E-2</v>
      </c>
      <c r="S63" s="57">
        <f t="shared" si="26"/>
        <v>43.473981671238541</v>
      </c>
      <c r="T63" s="17">
        <v>124.25334496017568</v>
      </c>
      <c r="U63" s="17">
        <v>118.34061135371179</v>
      </c>
      <c r="V63" s="49" t="s">
        <v>213</v>
      </c>
      <c r="W63" s="50">
        <v>2.3E-2</v>
      </c>
      <c r="X63" s="51">
        <v>8.94</v>
      </c>
      <c r="Y63" s="44">
        <f t="shared" si="27"/>
        <v>5.9999999999999984E-3</v>
      </c>
      <c r="Z63" s="44">
        <f t="shared" si="27"/>
        <v>8.8529999999999998</v>
      </c>
      <c r="AA63" s="17">
        <v>22.43</v>
      </c>
      <c r="AB63" s="17">
        <f t="shared" si="28"/>
        <v>10.272939999999998</v>
      </c>
      <c r="AC63" s="17">
        <f t="shared" si="29"/>
        <v>12.157060000000001</v>
      </c>
      <c r="AD63" s="16">
        <v>100</v>
      </c>
      <c r="AE63" s="17">
        <f t="shared" si="30"/>
        <v>6.5506306860548189E-2</v>
      </c>
      <c r="AF63" s="46">
        <f t="shared" si="31"/>
        <v>96.654555772738874</v>
      </c>
      <c r="AG63" s="56">
        <f t="shared" si="20"/>
        <v>4.391469799316288E-4</v>
      </c>
      <c r="AH63" s="56">
        <f t="shared" ref="AH63" si="33">(AF63-S63)/14</f>
        <v>3.7986124358214526</v>
      </c>
      <c r="AI63" s="56">
        <f t="shared" ref="AI63" si="34">AG63+AH63</f>
        <v>3.799051582801384</v>
      </c>
    </row>
    <row r="64" spans="1:35" x14ac:dyDescent="0.25">
      <c r="A64" s="27" t="s">
        <v>270</v>
      </c>
      <c r="C64" s="25" t="s">
        <v>58</v>
      </c>
      <c r="D64" s="25" t="s">
        <v>58</v>
      </c>
      <c r="F64" s="29" t="s">
        <v>274</v>
      </c>
      <c r="H64" s="17">
        <v>187.42519034070361</v>
      </c>
      <c r="I64" s="49" t="s">
        <v>192</v>
      </c>
      <c r="J64" s="50">
        <v>1.9E-2</v>
      </c>
      <c r="K64" s="51">
        <v>4.1929999999999996</v>
      </c>
      <c r="L64" s="53">
        <v>5.0000000000000001E-3</v>
      </c>
      <c r="M64" s="44">
        <f t="shared" si="32"/>
        <v>4.1059999999999999</v>
      </c>
      <c r="N64" s="17">
        <v>28.73</v>
      </c>
      <c r="O64" s="17">
        <f t="shared" si="0"/>
        <v>9.995644420012205</v>
      </c>
      <c r="P64" s="17">
        <f t="shared" si="24"/>
        <v>18.734355579987795</v>
      </c>
      <c r="Q64" s="16">
        <v>100</v>
      </c>
      <c r="R64" s="17">
        <f t="shared" si="25"/>
        <v>5.9393046906645972E-2</v>
      </c>
      <c r="S64" s="46">
        <f t="shared" si="26"/>
        <v>48.77357011973767</v>
      </c>
      <c r="T64" s="17">
        <v>139.06591723503746</v>
      </c>
      <c r="U64" s="17">
        <v>133.11163275952009</v>
      </c>
      <c r="V64" s="49" t="s">
        <v>214</v>
      </c>
      <c r="W64" s="50">
        <v>2.1999999999999999E-2</v>
      </c>
      <c r="X64" s="51">
        <v>8.0549999999999997</v>
      </c>
      <c r="Y64" s="44">
        <f t="shared" si="27"/>
        <v>4.9999999999999975E-3</v>
      </c>
      <c r="Z64" s="44">
        <f t="shared" si="27"/>
        <v>7.968</v>
      </c>
      <c r="AA64" s="17">
        <v>23.91</v>
      </c>
      <c r="AB64" s="17">
        <f t="shared" si="28"/>
        <v>10.256888391608392</v>
      </c>
      <c r="AC64" s="17">
        <f t="shared" si="29"/>
        <v>13.653111608391608</v>
      </c>
      <c r="AD64" s="16">
        <v>100</v>
      </c>
      <c r="AE64" s="17">
        <f t="shared" si="30"/>
        <v>5.5403309107553575E-2</v>
      </c>
      <c r="AF64" s="46">
        <f t="shared" si="31"/>
        <v>88.290713393797418</v>
      </c>
      <c r="AG64" s="17">
        <f t="shared" si="20"/>
        <v>-2.8498127136374263E-4</v>
      </c>
      <c r="AH64" s="17">
        <f t="shared" si="21"/>
        <v>2.8226530910042675</v>
      </c>
      <c r="AI64" s="17">
        <f t="shared" si="22"/>
        <v>2.8223681097329036</v>
      </c>
    </row>
    <row r="65" spans="1:35" x14ac:dyDescent="0.25">
      <c r="A65" s="27" t="s">
        <v>270</v>
      </c>
      <c r="C65" s="25" t="s">
        <v>59</v>
      </c>
      <c r="D65" s="25" t="s">
        <v>59</v>
      </c>
      <c r="F65" s="29" t="s">
        <v>274</v>
      </c>
      <c r="H65" s="17">
        <v>187.42519034070361</v>
      </c>
      <c r="I65" s="49" t="s">
        <v>193</v>
      </c>
      <c r="J65" s="50">
        <v>2.8000000000000001E-2</v>
      </c>
      <c r="K65" s="51">
        <v>3.8940000000000001</v>
      </c>
      <c r="L65" s="44">
        <f t="shared" si="32"/>
        <v>2.9999999999999992E-3</v>
      </c>
      <c r="M65" s="44">
        <f t="shared" si="32"/>
        <v>3.8069999999999999</v>
      </c>
      <c r="N65" s="17">
        <v>28.74</v>
      </c>
      <c r="O65" s="17">
        <f t="shared" si="0"/>
        <v>9.9991235861869381</v>
      </c>
      <c r="P65" s="17">
        <f t="shared" si="24"/>
        <v>18.740876413813062</v>
      </c>
      <c r="Q65" s="16">
        <v>100</v>
      </c>
      <c r="R65" s="17">
        <f t="shared" si="25"/>
        <v>3.5625385182110829E-2</v>
      </c>
      <c r="S65" s="46">
        <f t="shared" si="26"/>
        <v>45.208613796098653</v>
      </c>
      <c r="T65" s="17">
        <v>138.19698037375395</v>
      </c>
      <c r="U65" s="17">
        <v>133.77247602193532</v>
      </c>
      <c r="V65" s="49" t="s">
        <v>215</v>
      </c>
      <c r="W65" s="50">
        <v>2.1999999999999999E-2</v>
      </c>
      <c r="X65" s="51">
        <v>7.02</v>
      </c>
      <c r="Y65" s="44">
        <f t="shared" si="27"/>
        <v>4.9999999999999975E-3</v>
      </c>
      <c r="Z65" s="44">
        <f t="shared" si="27"/>
        <v>6.9329999999999998</v>
      </c>
      <c r="AA65" s="17">
        <v>23.82</v>
      </c>
      <c r="AB65" s="17">
        <f t="shared" si="28"/>
        <v>10.189394579439252</v>
      </c>
      <c r="AC65" s="17">
        <f t="shared" si="29"/>
        <v>13.630605420560748</v>
      </c>
      <c r="AD65" s="16">
        <v>100</v>
      </c>
      <c r="AE65" s="17">
        <f t="shared" si="30"/>
        <v>5.5759252688992476E-2</v>
      </c>
      <c r="AF65" s="46">
        <f t="shared" si="31"/>
        <v>77.315779778557001</v>
      </c>
      <c r="AG65" s="17">
        <f t="shared" si="20"/>
        <v>1.4381333933486892E-3</v>
      </c>
      <c r="AH65" s="17">
        <f t="shared" si="21"/>
        <v>2.2933689987470247</v>
      </c>
      <c r="AI65" s="17">
        <f t="shared" si="22"/>
        <v>2.2948071321403734</v>
      </c>
    </row>
    <row r="66" spans="1:35" x14ac:dyDescent="0.25">
      <c r="A66" s="27" t="s">
        <v>270</v>
      </c>
      <c r="C66" s="25" t="s">
        <v>60</v>
      </c>
      <c r="D66" s="25" t="s">
        <v>60</v>
      </c>
      <c r="F66" s="29" t="s">
        <v>275</v>
      </c>
      <c r="H66" s="17">
        <v>176.22701081568025</v>
      </c>
      <c r="I66" s="49" t="s">
        <v>194</v>
      </c>
      <c r="J66" s="50">
        <v>2.5000000000000001E-2</v>
      </c>
      <c r="K66" s="51">
        <v>3.988</v>
      </c>
      <c r="L66" s="44">
        <f t="shared" si="32"/>
        <v>0</v>
      </c>
      <c r="M66" s="44">
        <f t="shared" si="32"/>
        <v>3.9009999999999998</v>
      </c>
      <c r="N66" s="17">
        <v>27.64</v>
      </c>
      <c r="O66" s="17">
        <f t="shared" si="0"/>
        <v>10.006262573084685</v>
      </c>
      <c r="P66" s="17">
        <f t="shared" si="24"/>
        <v>17.633737426915317</v>
      </c>
      <c r="Q66" s="16">
        <v>100</v>
      </c>
      <c r="R66" s="17">
        <f t="shared" si="25"/>
        <v>0</v>
      </c>
      <c r="S66" s="46">
        <f t="shared" si="26"/>
        <v>45.860200684393227</v>
      </c>
      <c r="T66" s="17">
        <v>122.05158861429686</v>
      </c>
      <c r="U66" s="17">
        <v>125.97125968202202</v>
      </c>
      <c r="V66" s="49" t="s">
        <v>216</v>
      </c>
      <c r="W66" s="50">
        <v>1.4999999999999999E-2</v>
      </c>
      <c r="X66" s="51">
        <v>8.0109999999999992</v>
      </c>
      <c r="Y66" s="53">
        <v>5.0000000000000001E-3</v>
      </c>
      <c r="Z66" s="44">
        <f t="shared" si="27"/>
        <v>7.9239999999999995</v>
      </c>
      <c r="AA66" s="17">
        <v>22.21</v>
      </c>
      <c r="AB66" s="17">
        <f t="shared" si="28"/>
        <v>9.8286835375671444</v>
      </c>
      <c r="AC66" s="17">
        <f t="shared" si="29"/>
        <v>12.381316462432856</v>
      </c>
      <c r="AD66" s="16">
        <v>100</v>
      </c>
      <c r="AE66" s="17">
        <f t="shared" si="30"/>
        <v>5.7170075744574313E-2</v>
      </c>
      <c r="AF66" s="46">
        <f t="shared" si="31"/>
        <v>90.603136040001374</v>
      </c>
      <c r="AG66" s="17">
        <f t="shared" si="20"/>
        <v>4.0835768388981656E-3</v>
      </c>
      <c r="AH66" s="17">
        <f t="shared" si="21"/>
        <v>3.1959239539720103</v>
      </c>
      <c r="AI66" s="17">
        <f t="shared" si="22"/>
        <v>3.2000075308109084</v>
      </c>
    </row>
    <row r="67" spans="1:35" x14ac:dyDescent="0.25">
      <c r="A67" s="27" t="s">
        <v>270</v>
      </c>
      <c r="C67" s="25" t="s">
        <v>61</v>
      </c>
      <c r="D67" s="25" t="s">
        <v>61</v>
      </c>
      <c r="F67" s="29" t="s">
        <v>275</v>
      </c>
      <c r="H67" s="17">
        <v>176.22701081568025</v>
      </c>
      <c r="I67" s="49" t="s">
        <v>195</v>
      </c>
      <c r="J67" s="50">
        <v>2.3E-2</v>
      </c>
      <c r="K67" s="51">
        <v>3.4129999999999998</v>
      </c>
      <c r="L67" s="53">
        <v>5.0000000000000001E-3</v>
      </c>
      <c r="M67" s="44">
        <f t="shared" si="32"/>
        <v>3.3259999999999996</v>
      </c>
      <c r="N67" s="17">
        <v>27.62</v>
      </c>
      <c r="O67" s="17">
        <f t="shared" ref="O67:O73" si="35">N67/((H67/100)+1)</f>
        <v>9.9990221515412099</v>
      </c>
      <c r="P67" s="17">
        <f t="shared" si="24"/>
        <v>17.620977848458793</v>
      </c>
      <c r="Q67" s="16">
        <v>100</v>
      </c>
      <c r="R67" s="17">
        <f t="shared" si="25"/>
        <v>5.8816240261218525E-2</v>
      </c>
      <c r="S67" s="46">
        <f t="shared" si="26"/>
        <v>39.124563021762555</v>
      </c>
      <c r="T67" s="17">
        <v>132.15483605632448</v>
      </c>
      <c r="U67" s="17">
        <v>138.09523809523813</v>
      </c>
      <c r="V67" s="49" t="s">
        <v>217</v>
      </c>
      <c r="W67" s="50">
        <v>2.8000000000000001E-2</v>
      </c>
      <c r="X67" s="51">
        <v>7.827</v>
      </c>
      <c r="Y67" s="44">
        <f t="shared" si="27"/>
        <v>1.0999999999999999E-2</v>
      </c>
      <c r="Z67" s="44">
        <f t="shared" si="27"/>
        <v>7.74</v>
      </c>
      <c r="AA67" s="17">
        <v>23.22</v>
      </c>
      <c r="AB67" s="17">
        <f t="shared" si="28"/>
        <v>9.752399999999998</v>
      </c>
      <c r="AC67" s="17">
        <f t="shared" si="29"/>
        <v>13.467600000000001</v>
      </c>
      <c r="AD67" s="16">
        <v>100</v>
      </c>
      <c r="AE67" s="17">
        <f t="shared" si="30"/>
        <v>0.12798322464213938</v>
      </c>
      <c r="AF67" s="46">
        <f t="shared" si="31"/>
        <v>90.053650793650817</v>
      </c>
      <c r="AG67" s="17">
        <f t="shared" si="20"/>
        <v>4.9404988843514894E-3</v>
      </c>
      <c r="AH67" s="17">
        <f t="shared" si="21"/>
        <v>3.6377919837063044</v>
      </c>
      <c r="AI67" s="17">
        <f t="shared" si="22"/>
        <v>3.642732482590656</v>
      </c>
    </row>
    <row r="68" spans="1:35" x14ac:dyDescent="0.25">
      <c r="A68" s="27" t="s">
        <v>270</v>
      </c>
      <c r="C68" s="25" t="s">
        <v>62</v>
      </c>
      <c r="D68" s="25" t="s">
        <v>62</v>
      </c>
      <c r="F68" s="29" t="s">
        <v>275</v>
      </c>
      <c r="H68" s="17">
        <v>176.22701081568025</v>
      </c>
      <c r="I68" s="49" t="s">
        <v>196</v>
      </c>
      <c r="J68" s="50">
        <v>2.3E-2</v>
      </c>
      <c r="K68" s="51">
        <v>4.0119999999999996</v>
      </c>
      <c r="L68" s="53">
        <v>5.0000000000000001E-3</v>
      </c>
      <c r="M68" s="44">
        <f t="shared" si="32"/>
        <v>3.9249999999999994</v>
      </c>
      <c r="N68" s="17">
        <v>27.64</v>
      </c>
      <c r="O68" s="17">
        <f t="shared" si="35"/>
        <v>10.006262573084685</v>
      </c>
      <c r="P68" s="17">
        <f t="shared" si="24"/>
        <v>17.633737426915317</v>
      </c>
      <c r="Q68" s="16">
        <v>100</v>
      </c>
      <c r="R68" s="17">
        <f t="shared" si="25"/>
        <v>5.8780057272998246E-2</v>
      </c>
      <c r="S68" s="46">
        <f t="shared" si="26"/>
        <v>46.142344959303614</v>
      </c>
      <c r="T68" s="17">
        <v>115.51379847559413</v>
      </c>
      <c r="U68" s="17">
        <v>117.60869565217392</v>
      </c>
      <c r="V68" s="49" t="s">
        <v>218</v>
      </c>
      <c r="W68" s="50">
        <v>2.5999999999999999E-2</v>
      </c>
      <c r="X68" s="51">
        <v>8.5269999999999992</v>
      </c>
      <c r="Y68" s="44">
        <f t="shared" si="27"/>
        <v>8.9999999999999976E-3</v>
      </c>
      <c r="Z68" s="44">
        <f t="shared" si="27"/>
        <v>8.44</v>
      </c>
      <c r="AA68" s="17">
        <v>21.55</v>
      </c>
      <c r="AB68" s="17">
        <f t="shared" si="28"/>
        <v>9.9030969030969054</v>
      </c>
      <c r="AC68" s="17">
        <f t="shared" si="29"/>
        <v>11.646903096903095</v>
      </c>
      <c r="AD68" s="16">
        <v>100</v>
      </c>
      <c r="AE68" s="17">
        <f t="shared" si="30"/>
        <v>0.10146544436598399</v>
      </c>
      <c r="AF68" s="46">
        <f t="shared" si="31"/>
        <v>95.152038938767234</v>
      </c>
      <c r="AG68" s="17">
        <f t="shared" si="20"/>
        <v>3.0489562209275534E-3</v>
      </c>
      <c r="AH68" s="17">
        <f t="shared" si="21"/>
        <v>3.5006924271045441</v>
      </c>
      <c r="AI68" s="17">
        <f t="shared" si="22"/>
        <v>3.5037413833254716</v>
      </c>
    </row>
    <row r="69" spans="1:35" x14ac:dyDescent="0.25">
      <c r="A69" s="27" t="s">
        <v>270</v>
      </c>
      <c r="C69" s="25" t="s">
        <v>63</v>
      </c>
      <c r="D69" s="25" t="s">
        <v>63</v>
      </c>
      <c r="F69" s="29" t="s">
        <v>275</v>
      </c>
      <c r="H69" s="17">
        <v>176.22701081568025</v>
      </c>
      <c r="I69" s="49" t="s">
        <v>197</v>
      </c>
      <c r="J69" s="50">
        <v>2.3E-2</v>
      </c>
      <c r="K69" s="51">
        <v>3.7669999999999999</v>
      </c>
      <c r="L69" s="53">
        <v>5.0000000000000001E-3</v>
      </c>
      <c r="M69" s="44">
        <f t="shared" si="32"/>
        <v>3.6799999999999997</v>
      </c>
      <c r="N69" s="17">
        <v>27.62</v>
      </c>
      <c r="O69" s="17">
        <f t="shared" si="35"/>
        <v>9.9990221515412099</v>
      </c>
      <c r="P69" s="17">
        <f t="shared" si="24"/>
        <v>17.620977848458793</v>
      </c>
      <c r="Q69" s="16">
        <v>100</v>
      </c>
      <c r="R69" s="17">
        <f t="shared" si="25"/>
        <v>5.8816240261218525E-2</v>
      </c>
      <c r="S69" s="46">
        <f t="shared" si="26"/>
        <v>43.288752832256833</v>
      </c>
      <c r="T69" s="17">
        <v>122.0539758966747</v>
      </c>
      <c r="U69" s="17">
        <v>124.72931480284421</v>
      </c>
      <c r="V69" s="49" t="s">
        <v>219</v>
      </c>
      <c r="W69" s="50">
        <v>2.1000000000000001E-2</v>
      </c>
      <c r="X69" s="51">
        <v>6.2729999999999997</v>
      </c>
      <c r="Y69" s="44">
        <f t="shared" si="27"/>
        <v>4.0000000000000001E-3</v>
      </c>
      <c r="Z69" s="44">
        <f t="shared" si="27"/>
        <v>6.1859999999999999</v>
      </c>
      <c r="AA69" s="17">
        <v>22.21</v>
      </c>
      <c r="AB69" s="17">
        <f t="shared" si="28"/>
        <v>9.8830008089887649</v>
      </c>
      <c r="AC69" s="17">
        <f t="shared" si="29"/>
        <v>12.326999191011236</v>
      </c>
      <c r="AD69" s="16">
        <v>100</v>
      </c>
      <c r="AE69" s="17">
        <f t="shared" si="30"/>
        <v>4.5462709702036183E-2</v>
      </c>
      <c r="AF69" s="46">
        <f t="shared" si="31"/>
        <v>70.308080554198966</v>
      </c>
      <c r="AG69" s="17">
        <f t="shared" si="20"/>
        <v>-9.5382361137016729E-4</v>
      </c>
      <c r="AH69" s="17">
        <f t="shared" si="21"/>
        <v>1.9299519801387237</v>
      </c>
      <c r="AI69" s="17">
        <f t="shared" si="22"/>
        <v>1.9289981565273535</v>
      </c>
    </row>
    <row r="70" spans="1:35" x14ac:dyDescent="0.25">
      <c r="A70" s="27" t="s">
        <v>270</v>
      </c>
      <c r="C70" s="25" t="s">
        <v>64</v>
      </c>
      <c r="D70" s="25" t="s">
        <v>64</v>
      </c>
      <c r="F70" s="29" t="s">
        <v>275</v>
      </c>
      <c r="H70" s="17">
        <v>176.22701081568025</v>
      </c>
      <c r="I70" s="49"/>
      <c r="J70" s="50"/>
      <c r="K70" s="51"/>
      <c r="L70" s="44"/>
      <c r="M70" s="44"/>
      <c r="N70" s="17">
        <v>27.63</v>
      </c>
      <c r="O70" s="17">
        <f t="shared" si="35"/>
        <v>10.002642362312947</v>
      </c>
      <c r="P70" s="17">
        <f t="shared" si="24"/>
        <v>17.627357637687052</v>
      </c>
      <c r="Q70" s="16">
        <v>100</v>
      </c>
      <c r="T70" s="17">
        <v>116.40714860081951</v>
      </c>
      <c r="U70" s="17">
        <v>123.21873442949676</v>
      </c>
      <c r="V70" s="49" t="s">
        <v>220</v>
      </c>
      <c r="W70" s="50">
        <v>0.02</v>
      </c>
      <c r="X70" s="51">
        <v>8.234</v>
      </c>
      <c r="Y70" s="44">
        <f t="shared" si="27"/>
        <v>2.9999999999999992E-3</v>
      </c>
      <c r="Z70" s="44">
        <f t="shared" si="27"/>
        <v>8.1470000000000002</v>
      </c>
      <c r="AA70" s="17">
        <v>21.64</v>
      </c>
      <c r="AB70" s="17">
        <f t="shared" si="28"/>
        <v>9.6945267857142863</v>
      </c>
      <c r="AC70" s="17">
        <f t="shared" si="29"/>
        <v>11.945473214285714</v>
      </c>
      <c r="AD70" s="16">
        <v>100</v>
      </c>
      <c r="AE70" s="17">
        <f t="shared" si="30"/>
        <v>3.4641857933462077E-2</v>
      </c>
      <c r="AF70" s="46">
        <f t="shared" si="31"/>
        <v>94.075738861305211</v>
      </c>
    </row>
    <row r="71" spans="1:35" x14ac:dyDescent="0.25">
      <c r="A71" s="27" t="s">
        <v>270</v>
      </c>
      <c r="C71" s="25" t="s">
        <v>178</v>
      </c>
      <c r="D71" s="25" t="s">
        <v>178</v>
      </c>
      <c r="H71" s="17">
        <v>176.22701081568025</v>
      </c>
      <c r="I71" s="49" t="s">
        <v>198</v>
      </c>
      <c r="J71" s="50">
        <v>2.3E-2</v>
      </c>
      <c r="K71" s="51">
        <v>3.8769999999999998</v>
      </c>
      <c r="L71" s="53">
        <v>5.0000000000000001E-3</v>
      </c>
      <c r="M71" s="44">
        <f t="shared" si="32"/>
        <v>3.7899999999999996</v>
      </c>
      <c r="N71" s="17">
        <v>27.62</v>
      </c>
      <c r="O71" s="17">
        <f t="shared" si="35"/>
        <v>9.9990221515412099</v>
      </c>
      <c r="P71" s="17">
        <f t="shared" si="24"/>
        <v>17.620977848458793</v>
      </c>
      <c r="Q71" s="16">
        <v>100</v>
      </c>
      <c r="R71" s="17">
        <f t="shared" si="25"/>
        <v>5.8816240261218525E-2</v>
      </c>
      <c r="S71" s="46">
        <f t="shared" si="26"/>
        <v>44.582710118003639</v>
      </c>
      <c r="T71" s="17">
        <v>108.0866083216665</v>
      </c>
      <c r="U71" s="17">
        <v>112.98348544111255</v>
      </c>
      <c r="V71" s="49" t="s">
        <v>221</v>
      </c>
      <c r="W71" s="50">
        <v>1.9E-2</v>
      </c>
      <c r="X71" s="52">
        <v>10.824</v>
      </c>
      <c r="Y71" s="44">
        <f t="shared" si="27"/>
        <v>1.9999999999999983E-3</v>
      </c>
      <c r="Z71" s="44">
        <f t="shared" si="27"/>
        <v>10.737</v>
      </c>
      <c r="AA71" s="17">
        <v>20.81</v>
      </c>
      <c r="AB71" s="17">
        <f t="shared" si="28"/>
        <v>9.7707106055195627</v>
      </c>
      <c r="AC71" s="17">
        <f t="shared" si="29"/>
        <v>11.039289394480436</v>
      </c>
      <c r="AD71" s="16">
        <v>100</v>
      </c>
      <c r="AE71" s="17">
        <f t="shared" si="30"/>
        <v>2.2729009972264094E-2</v>
      </c>
      <c r="AF71" s="46">
        <f t="shared" si="31"/>
        <v>122.02069003609989</v>
      </c>
      <c r="AG71" s="17">
        <f t="shared" si="20"/>
        <v>-2.5776593063538875E-3</v>
      </c>
      <c r="AH71" s="17">
        <f t="shared" si="21"/>
        <v>5.5312842798640185</v>
      </c>
      <c r="AI71" s="17">
        <f t="shared" si="22"/>
        <v>5.5287066205576645</v>
      </c>
    </row>
    <row r="72" spans="1:35" x14ac:dyDescent="0.25">
      <c r="A72" s="27" t="s">
        <v>270</v>
      </c>
      <c r="C72" s="25" t="s">
        <v>43</v>
      </c>
      <c r="D72" s="25" t="s">
        <v>43</v>
      </c>
      <c r="I72" s="49" t="s">
        <v>199</v>
      </c>
      <c r="J72" s="50">
        <v>2.5000000000000001E-2</v>
      </c>
      <c r="K72" s="51">
        <v>8.6999999999999994E-2</v>
      </c>
      <c r="O72" s="17">
        <f t="shared" si="35"/>
        <v>0</v>
      </c>
      <c r="V72" s="49" t="s">
        <v>222</v>
      </c>
      <c r="W72" s="50">
        <v>1.7000000000000001E-2</v>
      </c>
      <c r="X72" s="50">
        <v>8.6999999999999994E-2</v>
      </c>
    </row>
    <row r="73" spans="1:35" x14ac:dyDescent="0.25">
      <c r="A73" s="27" t="s">
        <v>270</v>
      </c>
      <c r="C73" s="25" t="s">
        <v>44</v>
      </c>
      <c r="D73" s="25" t="s">
        <v>44</v>
      </c>
      <c r="I73" s="49" t="s">
        <v>200</v>
      </c>
      <c r="J73" s="50">
        <v>2.5999999999999999E-2</v>
      </c>
      <c r="K73" s="51">
        <v>5.5E-2</v>
      </c>
      <c r="O73" s="17">
        <f t="shared" si="35"/>
        <v>0</v>
      </c>
      <c r="V73" s="49" t="s">
        <v>223</v>
      </c>
      <c r="W73" s="50">
        <v>1.6E-2</v>
      </c>
      <c r="X73" s="50">
        <v>7.2999999999999995E-2</v>
      </c>
    </row>
    <row r="75" spans="1:35" x14ac:dyDescent="0.25">
      <c r="A75" s="27" t="s">
        <v>270</v>
      </c>
      <c r="C75" s="25" t="s">
        <v>112</v>
      </c>
      <c r="D75" s="25" t="s">
        <v>112</v>
      </c>
      <c r="F75" s="16" t="s">
        <v>272</v>
      </c>
      <c r="H75" s="17">
        <v>37.095472623974118</v>
      </c>
      <c r="I75" s="49" t="s">
        <v>224</v>
      </c>
      <c r="J75" s="50">
        <v>1.2999999999999999E-2</v>
      </c>
      <c r="K75" s="50">
        <v>0.28100000000000003</v>
      </c>
      <c r="L75" s="53">
        <v>5.0000000000000001E-3</v>
      </c>
      <c r="M75" s="44">
        <f>K75-K$96</f>
        <v>0.18500000000000003</v>
      </c>
      <c r="N75" s="17">
        <v>13.73</v>
      </c>
      <c r="O75" s="17">
        <f t="shared" ref="O75:O97" si="36">N75/((H75/100)+1)</f>
        <v>10.014918609062084</v>
      </c>
      <c r="P75" s="17">
        <f t="shared" ref="P75:P95" si="37">N75-O75</f>
        <v>3.7150813909379163</v>
      </c>
      <c r="Q75" s="16">
        <v>100</v>
      </c>
      <c r="R75" s="17">
        <f t="shared" ref="R75:R95" si="38">L75*($Q75+$P75)/$O75</f>
        <v>5.1780291702565824E-2</v>
      </c>
      <c r="S75" s="46">
        <f t="shared" ref="S75:S95" si="39">M75*(Q75+P75)/O75</f>
        <v>1.9158707929949359</v>
      </c>
      <c r="T75" s="17">
        <v>4.4080804612274642</v>
      </c>
      <c r="U75" s="17">
        <v>5.046189427409999</v>
      </c>
      <c r="V75" s="49" t="s">
        <v>247</v>
      </c>
      <c r="W75" s="50">
        <v>2.5000000000000001E-2</v>
      </c>
      <c r="X75" s="50">
        <v>0.372</v>
      </c>
      <c r="Y75" s="44">
        <f t="shared" ref="Y75:Z95" si="40">W75-W$96</f>
        <v>0</v>
      </c>
      <c r="Z75" s="44">
        <f t="shared" si="40"/>
        <v>0.29299999999999998</v>
      </c>
      <c r="AA75" s="17">
        <v>10.44</v>
      </c>
      <c r="AB75" s="17">
        <f t="shared" ref="AB75:AB95" si="41">AA75/((U75/100)+1)</f>
        <v>9.938485210084032</v>
      </c>
      <c r="AC75" s="17">
        <f t="shared" ref="AC75:AC95" si="42">AA75-AB75</f>
        <v>0.50151478991596754</v>
      </c>
      <c r="AD75" s="16">
        <v>100</v>
      </c>
      <c r="AE75" s="17">
        <f t="shared" ref="AE75:AE95" si="43">Y75*($AD75+$AC75)/$AB75</f>
        <v>0</v>
      </c>
      <c r="AF75" s="46">
        <f t="shared" ref="AF75:AF95" si="44">Z75*($AD75+$AC75)/$AB75</f>
        <v>2.9629207279563277</v>
      </c>
      <c r="AG75" s="17">
        <f t="shared" si="20"/>
        <v>-3.6985922644689876E-3</v>
      </c>
      <c r="AH75" s="17">
        <f t="shared" si="21"/>
        <v>7.4789281068670846E-2</v>
      </c>
      <c r="AI75" s="17">
        <f t="shared" si="22"/>
        <v>7.1090688804201857E-2</v>
      </c>
    </row>
    <row r="76" spans="1:35" x14ac:dyDescent="0.25">
      <c r="A76" s="27" t="s">
        <v>270</v>
      </c>
      <c r="C76" s="25" t="s">
        <v>113</v>
      </c>
      <c r="D76" s="25" t="s">
        <v>113</v>
      </c>
      <c r="F76" s="16" t="s">
        <v>272</v>
      </c>
      <c r="H76" s="17">
        <v>37.095472623974118</v>
      </c>
      <c r="I76" s="49" t="s">
        <v>225</v>
      </c>
      <c r="J76" s="50">
        <v>1.0999999999999999E-2</v>
      </c>
      <c r="K76" s="50">
        <v>0.25900000000000001</v>
      </c>
      <c r="L76" s="53">
        <v>5.0000000000000001E-3</v>
      </c>
      <c r="M76" s="44">
        <f t="shared" ref="L76:M95" si="45">K76-K$96</f>
        <v>0.16300000000000001</v>
      </c>
      <c r="N76" s="17">
        <v>13.7</v>
      </c>
      <c r="O76" s="17">
        <f t="shared" si="36"/>
        <v>9.9930360483722183</v>
      </c>
      <c r="P76" s="17">
        <f t="shared" si="37"/>
        <v>3.706963951627781</v>
      </c>
      <c r="Q76" s="16">
        <v>100</v>
      </c>
      <c r="R76" s="17">
        <f t="shared" si="38"/>
        <v>5.1889617654546936E-2</v>
      </c>
      <c r="S76" s="46">
        <f t="shared" si="39"/>
        <v>1.6916015355382301</v>
      </c>
      <c r="T76" s="17">
        <v>4.2378800116166699</v>
      </c>
      <c r="U76" s="17">
        <v>3.9423561162691585</v>
      </c>
      <c r="V76" s="49" t="s">
        <v>248</v>
      </c>
      <c r="W76" s="50">
        <v>2.4E-2</v>
      </c>
      <c r="X76" s="50">
        <v>0.32300000000000001</v>
      </c>
      <c r="Y76" s="53">
        <v>5.0000000000000001E-3</v>
      </c>
      <c r="Z76" s="44">
        <f t="shared" si="40"/>
        <v>0.24399999999999999</v>
      </c>
      <c r="AA76" s="17">
        <v>10.42</v>
      </c>
      <c r="AB76" s="17">
        <f t="shared" si="41"/>
        <v>10.024787189107263</v>
      </c>
      <c r="AC76" s="17">
        <f t="shared" si="42"/>
        <v>0.39521281089273685</v>
      </c>
      <c r="AD76" s="16">
        <v>100</v>
      </c>
      <c r="AE76" s="17">
        <f t="shared" si="43"/>
        <v>5.0073488303063532E-2</v>
      </c>
      <c r="AF76" s="46">
        <f t="shared" si="44"/>
        <v>2.4435862291895005</v>
      </c>
      <c r="AG76" s="17">
        <f t="shared" si="20"/>
        <v>-1.2972352510595746E-4</v>
      </c>
      <c r="AH76" s="17">
        <f t="shared" si="21"/>
        <v>5.3713192403662173E-2</v>
      </c>
      <c r="AI76" s="17">
        <f t="shared" si="22"/>
        <v>5.3583468878556216E-2</v>
      </c>
    </row>
    <row r="77" spans="1:35" x14ac:dyDescent="0.25">
      <c r="A77" s="27" t="s">
        <v>270</v>
      </c>
      <c r="C77" s="25" t="s">
        <v>114</v>
      </c>
      <c r="D77" s="25" t="s">
        <v>114</v>
      </c>
      <c r="F77" s="16" t="s">
        <v>272</v>
      </c>
      <c r="H77" s="17">
        <v>37.095472623974118</v>
      </c>
      <c r="I77" s="49" t="s">
        <v>226</v>
      </c>
      <c r="J77" s="50">
        <v>0.01</v>
      </c>
      <c r="K77" s="50">
        <v>0.26800000000000002</v>
      </c>
      <c r="L77" s="53">
        <v>5.0000000000000001E-3</v>
      </c>
      <c r="M77" s="44">
        <f t="shared" si="45"/>
        <v>0.17200000000000001</v>
      </c>
      <c r="N77" s="17">
        <v>13.71</v>
      </c>
      <c r="O77" s="17">
        <f t="shared" si="36"/>
        <v>10.000330235268841</v>
      </c>
      <c r="P77" s="17">
        <f t="shared" si="37"/>
        <v>3.7096697647311601</v>
      </c>
      <c r="Q77" s="16">
        <v>100</v>
      </c>
      <c r="R77" s="17">
        <f t="shared" si="38"/>
        <v>5.1853122509380373E-2</v>
      </c>
      <c r="S77" s="46">
        <f t="shared" si="39"/>
        <v>1.7837474143226848</v>
      </c>
      <c r="T77" s="17">
        <v>5.1065290117134943</v>
      </c>
      <c r="U77" s="17">
        <v>4.932834177493941</v>
      </c>
      <c r="V77" s="49" t="s">
        <v>249</v>
      </c>
      <c r="W77" s="50">
        <v>2.8000000000000001E-2</v>
      </c>
      <c r="X77" s="50">
        <v>0.34599999999999997</v>
      </c>
      <c r="Y77" s="44">
        <f t="shared" si="40"/>
        <v>2.9999999999999992E-3</v>
      </c>
      <c r="Z77" s="44">
        <f t="shared" si="40"/>
        <v>0.26699999999999996</v>
      </c>
      <c r="AA77" s="17">
        <v>10.52</v>
      </c>
      <c r="AB77" s="17">
        <f t="shared" si="41"/>
        <v>10.025460650577124</v>
      </c>
      <c r="AC77" s="17">
        <f t="shared" si="42"/>
        <v>0.49453934942287603</v>
      </c>
      <c r="AD77" s="16">
        <v>100</v>
      </c>
      <c r="AE77" s="17">
        <f t="shared" si="43"/>
        <v>3.0071797053127271E-2</v>
      </c>
      <c r="AF77" s="46">
        <f t="shared" si="44"/>
        <v>2.6763899377283273</v>
      </c>
      <c r="AG77" s="17">
        <f t="shared" si="20"/>
        <v>-1.5558089611609359E-3</v>
      </c>
      <c r="AH77" s="17">
        <f t="shared" si="21"/>
        <v>6.3760180243260176E-2</v>
      </c>
      <c r="AI77" s="17">
        <f t="shared" si="22"/>
        <v>6.2204371282099241E-2</v>
      </c>
    </row>
    <row r="78" spans="1:35" x14ac:dyDescent="0.25">
      <c r="A78" s="27" t="s">
        <v>270</v>
      </c>
      <c r="C78" s="25" t="s">
        <v>115</v>
      </c>
      <c r="D78" s="25" t="s">
        <v>115</v>
      </c>
      <c r="F78" s="16" t="s">
        <v>272</v>
      </c>
      <c r="H78" s="17">
        <v>37.095472623974118</v>
      </c>
      <c r="I78" s="49" t="s">
        <v>227</v>
      </c>
      <c r="J78" s="50">
        <v>7.0000000000000001E-3</v>
      </c>
      <c r="K78" s="50">
        <v>0.26400000000000001</v>
      </c>
      <c r="L78" s="53">
        <v>5.0000000000000001E-3</v>
      </c>
      <c r="M78" s="44">
        <f t="shared" si="45"/>
        <v>0.16800000000000001</v>
      </c>
      <c r="N78" s="17">
        <v>13.71</v>
      </c>
      <c r="O78" s="17">
        <f t="shared" si="36"/>
        <v>10.000330235268841</v>
      </c>
      <c r="P78" s="17">
        <f t="shared" si="37"/>
        <v>3.7096697647311601</v>
      </c>
      <c r="Q78" s="16">
        <v>100</v>
      </c>
      <c r="R78" s="17">
        <f t="shared" si="38"/>
        <v>5.1853122509380373E-2</v>
      </c>
      <c r="S78" s="46">
        <f t="shared" si="39"/>
        <v>1.7422649163151804</v>
      </c>
      <c r="T78" s="17">
        <v>4.6495441029669227</v>
      </c>
      <c r="U78" s="17">
        <v>5.02850877192982</v>
      </c>
      <c r="V78" s="49" t="s">
        <v>250</v>
      </c>
      <c r="W78" s="50">
        <v>2.7E-2</v>
      </c>
      <c r="X78" s="50">
        <v>0.34300000000000003</v>
      </c>
      <c r="Y78" s="44">
        <f t="shared" si="40"/>
        <v>1.9999999999999983E-3</v>
      </c>
      <c r="Z78" s="44">
        <f t="shared" si="40"/>
        <v>0.26400000000000001</v>
      </c>
      <c r="AA78" s="17">
        <v>10.47</v>
      </c>
      <c r="AB78" s="17">
        <f t="shared" si="41"/>
        <v>9.9687219426638567</v>
      </c>
      <c r="AC78" s="17">
        <f t="shared" si="42"/>
        <v>0.50127805733614395</v>
      </c>
      <c r="AD78" s="16">
        <v>100</v>
      </c>
      <c r="AE78" s="17">
        <f t="shared" si="43"/>
        <v>2.0163322567402248E-2</v>
      </c>
      <c r="AF78" s="46">
        <f t="shared" si="44"/>
        <v>2.661558578897099</v>
      </c>
      <c r="AG78" s="17">
        <f t="shared" si="20"/>
        <v>-2.2635571387127234E-3</v>
      </c>
      <c r="AH78" s="17">
        <f t="shared" si="21"/>
        <v>6.5663833041565617E-2</v>
      </c>
      <c r="AI78" s="17">
        <f t="shared" si="22"/>
        <v>6.3400275902852896E-2</v>
      </c>
    </row>
    <row r="79" spans="1:35" x14ac:dyDescent="0.25">
      <c r="A79" s="27" t="s">
        <v>270</v>
      </c>
      <c r="C79" s="25" t="s">
        <v>116</v>
      </c>
      <c r="D79" s="25" t="s">
        <v>116</v>
      </c>
      <c r="F79" s="16" t="s">
        <v>272</v>
      </c>
      <c r="H79" s="17">
        <v>37.095472623974118</v>
      </c>
      <c r="I79" s="49" t="s">
        <v>228</v>
      </c>
      <c r="J79" s="50">
        <v>1.2999999999999999E-2</v>
      </c>
      <c r="K79" s="50">
        <v>0.308</v>
      </c>
      <c r="L79" s="53">
        <v>5.0000000000000001E-3</v>
      </c>
      <c r="M79" s="44">
        <f t="shared" si="45"/>
        <v>0.21199999999999999</v>
      </c>
      <c r="N79" s="17">
        <v>13.72</v>
      </c>
      <c r="O79" s="17">
        <f t="shared" si="36"/>
        <v>10.007624422165463</v>
      </c>
      <c r="P79" s="17">
        <f t="shared" si="37"/>
        <v>3.7123755778345373</v>
      </c>
      <c r="Q79" s="16">
        <v>100</v>
      </c>
      <c r="R79" s="17">
        <f t="shared" si="38"/>
        <v>5.1816680564133882E-2</v>
      </c>
      <c r="S79" s="46">
        <f t="shared" si="39"/>
        <v>2.1970272559192763</v>
      </c>
      <c r="T79" s="17">
        <v>4.1711315880392421</v>
      </c>
      <c r="U79" s="17">
        <v>4.4887552301255296</v>
      </c>
      <c r="V79" s="49" t="s">
        <v>251</v>
      </c>
      <c r="W79" s="50">
        <v>2.3E-2</v>
      </c>
      <c r="X79" s="50">
        <v>0.35099999999999998</v>
      </c>
      <c r="Y79" s="53">
        <v>5.0000000000000001E-3</v>
      </c>
      <c r="Z79" s="44">
        <f t="shared" si="40"/>
        <v>0.27199999999999996</v>
      </c>
      <c r="AA79" s="17">
        <v>10.43</v>
      </c>
      <c r="AB79" s="17">
        <f t="shared" si="41"/>
        <v>9.9819353546982335</v>
      </c>
      <c r="AC79" s="17">
        <f t="shared" si="42"/>
        <v>0.44806464530176626</v>
      </c>
      <c r="AD79" s="16">
        <v>100</v>
      </c>
      <c r="AE79" s="17">
        <f t="shared" si="43"/>
        <v>5.0314924449006537E-2</v>
      </c>
      <c r="AF79" s="46">
        <f t="shared" si="44"/>
        <v>2.7371318900259549</v>
      </c>
      <c r="AG79" s="17">
        <f t="shared" si="20"/>
        <v>-1.072682939376675E-4</v>
      </c>
      <c r="AH79" s="17">
        <f t="shared" si="21"/>
        <v>3.8578902436191331E-2</v>
      </c>
      <c r="AI79" s="17">
        <f t="shared" si="22"/>
        <v>3.8471634142253665E-2</v>
      </c>
    </row>
    <row r="80" spans="1:35" x14ac:dyDescent="0.25">
      <c r="A80" s="27" t="s">
        <v>270</v>
      </c>
      <c r="C80" s="25" t="s">
        <v>117</v>
      </c>
      <c r="D80" s="25" t="s">
        <v>117</v>
      </c>
      <c r="F80" s="29" t="s">
        <v>273</v>
      </c>
      <c r="H80" s="17">
        <v>37.595798506443316</v>
      </c>
      <c r="I80" s="49" t="s">
        <v>229</v>
      </c>
      <c r="J80" s="50">
        <v>1.2E-2</v>
      </c>
      <c r="K80" s="50">
        <v>0.25700000000000001</v>
      </c>
      <c r="L80" s="53">
        <v>5.0000000000000001E-3</v>
      </c>
      <c r="M80" s="44">
        <f t="shared" si="45"/>
        <v>0.161</v>
      </c>
      <c r="N80" s="17">
        <v>13.75</v>
      </c>
      <c r="O80" s="17">
        <f t="shared" si="36"/>
        <v>9.9930376866529951</v>
      </c>
      <c r="P80" s="17">
        <f t="shared" si="37"/>
        <v>3.7569623133470049</v>
      </c>
      <c r="Q80" s="16">
        <v>100</v>
      </c>
      <c r="R80" s="17">
        <f t="shared" si="38"/>
        <v>5.1914625745847015E-2</v>
      </c>
      <c r="S80" s="46">
        <f t="shared" si="39"/>
        <v>1.6716509490162736</v>
      </c>
      <c r="T80" s="17">
        <v>6.2229006282956609</v>
      </c>
      <c r="U80" s="17">
        <v>5.5858812869756713</v>
      </c>
      <c r="V80" s="49" t="s">
        <v>252</v>
      </c>
      <c r="W80" s="50">
        <v>4.5999999999999999E-2</v>
      </c>
      <c r="X80" s="50">
        <v>0.38100000000000001</v>
      </c>
      <c r="Y80" s="44">
        <f t="shared" si="40"/>
        <v>2.0999999999999998E-2</v>
      </c>
      <c r="Z80" s="44">
        <f t="shared" si="40"/>
        <v>0.30199999999999999</v>
      </c>
      <c r="AA80" s="17">
        <v>10.62</v>
      </c>
      <c r="AB80" s="17">
        <f t="shared" si="41"/>
        <v>10.058162957541187</v>
      </c>
      <c r="AC80" s="17">
        <f t="shared" si="42"/>
        <v>0.56183704245881216</v>
      </c>
      <c r="AD80" s="16">
        <v>100</v>
      </c>
      <c r="AE80" s="17">
        <f t="shared" si="43"/>
        <v>0.20995867603321114</v>
      </c>
      <c r="AF80" s="46">
        <f t="shared" si="44"/>
        <v>3.0194057220014177</v>
      </c>
      <c r="AG80" s="17">
        <f t="shared" si="20"/>
        <v>1.1288860734811723E-2</v>
      </c>
      <c r="AH80" s="17">
        <f t="shared" si="21"/>
        <v>9.6268198070367433E-2</v>
      </c>
      <c r="AI80" s="17">
        <f t="shared" si="22"/>
        <v>0.10755705880517916</v>
      </c>
    </row>
    <row r="81" spans="1:35" x14ac:dyDescent="0.25">
      <c r="A81" s="27" t="s">
        <v>270</v>
      </c>
      <c r="C81" s="25" t="s">
        <v>118</v>
      </c>
      <c r="D81" s="25" t="s">
        <v>118</v>
      </c>
      <c r="F81" s="29" t="s">
        <v>273</v>
      </c>
      <c r="H81" s="17">
        <v>37.595798506443316</v>
      </c>
      <c r="I81" s="49" t="s">
        <v>230</v>
      </c>
      <c r="J81" s="50">
        <v>1.2999999999999999E-2</v>
      </c>
      <c r="K81" s="50">
        <v>0.25800000000000001</v>
      </c>
      <c r="L81" s="53">
        <v>5.0000000000000001E-3</v>
      </c>
      <c r="M81" s="44">
        <f t="shared" si="45"/>
        <v>0.16200000000000001</v>
      </c>
      <c r="N81" s="17">
        <v>13.75</v>
      </c>
      <c r="O81" s="17">
        <f t="shared" si="36"/>
        <v>9.9930376866529951</v>
      </c>
      <c r="P81" s="17">
        <f t="shared" si="37"/>
        <v>3.7569623133470049</v>
      </c>
      <c r="Q81" s="16">
        <v>100</v>
      </c>
      <c r="R81" s="17">
        <f t="shared" si="38"/>
        <v>5.1914625745847015E-2</v>
      </c>
      <c r="S81" s="46">
        <f t="shared" si="39"/>
        <v>1.682033874165443</v>
      </c>
      <c r="T81" s="17">
        <v>4.3746882436936074</v>
      </c>
      <c r="U81" s="17">
        <v>4.1666666666666607</v>
      </c>
      <c r="V81" s="49" t="s">
        <v>253</v>
      </c>
      <c r="W81" s="50">
        <v>3.5000000000000003E-2</v>
      </c>
      <c r="X81" s="50">
        <v>0.39100000000000001</v>
      </c>
      <c r="Y81" s="44">
        <f t="shared" si="40"/>
        <v>1.0000000000000002E-2</v>
      </c>
      <c r="Z81" s="44">
        <f t="shared" si="40"/>
        <v>0.312</v>
      </c>
      <c r="AA81" s="17">
        <v>10.45</v>
      </c>
      <c r="AB81" s="17">
        <f t="shared" si="41"/>
        <v>10.032</v>
      </c>
      <c r="AC81" s="17">
        <f t="shared" si="42"/>
        <v>0.41799999999999926</v>
      </c>
      <c r="AD81" s="16">
        <v>100</v>
      </c>
      <c r="AE81" s="17">
        <f t="shared" si="43"/>
        <v>0.100097687400319</v>
      </c>
      <c r="AF81" s="46">
        <f t="shared" si="44"/>
        <v>3.1230478468899525</v>
      </c>
      <c r="AG81" s="17">
        <f t="shared" si="20"/>
        <v>3.4416472610337137E-3</v>
      </c>
      <c r="AH81" s="17">
        <f t="shared" si="21"/>
        <v>0.1029295694803221</v>
      </c>
      <c r="AI81" s="17">
        <f t="shared" si="22"/>
        <v>0.10637121674135581</v>
      </c>
    </row>
    <row r="82" spans="1:35" x14ac:dyDescent="0.25">
      <c r="A82" s="27" t="s">
        <v>270</v>
      </c>
      <c r="C82" s="25" t="s">
        <v>119</v>
      </c>
      <c r="D82" s="25" t="s">
        <v>119</v>
      </c>
      <c r="F82" s="29" t="s">
        <v>273</v>
      </c>
      <c r="H82" s="17">
        <v>37.595798506443316</v>
      </c>
      <c r="I82" s="49" t="s">
        <v>231</v>
      </c>
      <c r="J82" s="50">
        <v>1.2999999999999999E-2</v>
      </c>
      <c r="K82" s="50">
        <v>0.26800000000000002</v>
      </c>
      <c r="L82" s="53">
        <v>5.0000000000000001E-3</v>
      </c>
      <c r="M82" s="44">
        <f t="shared" si="45"/>
        <v>0.17200000000000001</v>
      </c>
      <c r="N82" s="17">
        <v>13.77</v>
      </c>
      <c r="O82" s="17">
        <f t="shared" si="36"/>
        <v>10.007573014197217</v>
      </c>
      <c r="P82" s="17">
        <f t="shared" si="37"/>
        <v>3.762426985802783</v>
      </c>
      <c r="Q82" s="16">
        <v>100</v>
      </c>
      <c r="R82" s="17">
        <f t="shared" si="38"/>
        <v>5.1841953507908718E-2</v>
      </c>
      <c r="S82" s="46">
        <f t="shared" si="39"/>
        <v>1.7833632006720599</v>
      </c>
      <c r="T82" s="17">
        <v>4.7781737283393637</v>
      </c>
      <c r="U82" s="17">
        <v>4.7023086800429788</v>
      </c>
      <c r="V82" s="49" t="s">
        <v>254</v>
      </c>
      <c r="W82" s="50">
        <v>2.9000000000000001E-2</v>
      </c>
      <c r="X82" s="50">
        <v>0.60099999999999998</v>
      </c>
      <c r="Y82" s="44">
        <f t="shared" si="40"/>
        <v>4.0000000000000001E-3</v>
      </c>
      <c r="Z82" s="44">
        <f t="shared" si="40"/>
        <v>0.52200000000000002</v>
      </c>
      <c r="AA82" s="17">
        <v>10.48</v>
      </c>
      <c r="AB82" s="17">
        <f t="shared" si="41"/>
        <v>10.009330388335139</v>
      </c>
      <c r="AC82" s="17">
        <f t="shared" si="42"/>
        <v>0.47066961166486188</v>
      </c>
      <c r="AD82" s="16">
        <v>100</v>
      </c>
      <c r="AE82" s="17">
        <f t="shared" si="43"/>
        <v>4.0150805583859334E-2</v>
      </c>
      <c r="AF82" s="46">
        <f t="shared" si="44"/>
        <v>5.2396801286936432</v>
      </c>
      <c r="AG82" s="17">
        <f t="shared" si="20"/>
        <v>-8.3508199457495603E-4</v>
      </c>
      <c r="AH82" s="17">
        <f t="shared" si="21"/>
        <v>0.24687978057297025</v>
      </c>
      <c r="AI82" s="17">
        <f t="shared" si="22"/>
        <v>0.24604469857839528</v>
      </c>
    </row>
    <row r="83" spans="1:35" x14ac:dyDescent="0.25">
      <c r="A83" s="27" t="s">
        <v>270</v>
      </c>
      <c r="C83" s="25" t="s">
        <v>120</v>
      </c>
      <c r="D83" s="25" t="s">
        <v>120</v>
      </c>
      <c r="F83" s="29" t="s">
        <v>273</v>
      </c>
      <c r="H83" s="17">
        <v>37.595798506443316</v>
      </c>
      <c r="I83" s="49" t="s">
        <v>232</v>
      </c>
      <c r="J83" s="50">
        <v>1.4999999999999999E-2</v>
      </c>
      <c r="K83" s="50">
        <v>0.29399999999999998</v>
      </c>
      <c r="L83" s="53">
        <v>5.0000000000000001E-3</v>
      </c>
      <c r="M83" s="44">
        <f t="shared" si="45"/>
        <v>0.19799999999999998</v>
      </c>
      <c r="N83" s="17">
        <v>13.77</v>
      </c>
      <c r="O83" s="17">
        <f t="shared" si="36"/>
        <v>10.007573014197217</v>
      </c>
      <c r="P83" s="17">
        <f t="shared" si="37"/>
        <v>3.762426985802783</v>
      </c>
      <c r="Q83" s="16">
        <v>100</v>
      </c>
      <c r="R83" s="17">
        <f t="shared" si="38"/>
        <v>5.1841953507908718E-2</v>
      </c>
      <c r="S83" s="46">
        <f t="shared" si="39"/>
        <v>2.0529413589131846</v>
      </c>
      <c r="T83" s="17">
        <v>4.4761909516344334</v>
      </c>
      <c r="U83" s="17">
        <v>4.0502070393374803</v>
      </c>
      <c r="V83" s="49" t="s">
        <v>255</v>
      </c>
      <c r="W83" s="50">
        <v>0.03</v>
      </c>
      <c r="X83" s="50">
        <v>0.40100000000000002</v>
      </c>
      <c r="Y83" s="44">
        <f t="shared" si="40"/>
        <v>4.9999999999999975E-3</v>
      </c>
      <c r="Z83" s="44">
        <f t="shared" si="40"/>
        <v>0.32200000000000001</v>
      </c>
      <c r="AA83" s="17">
        <v>10.45</v>
      </c>
      <c r="AB83" s="17">
        <f t="shared" si="41"/>
        <v>10.043228454172366</v>
      </c>
      <c r="AC83" s="17">
        <f t="shared" si="42"/>
        <v>0.40677154582763286</v>
      </c>
      <c r="AD83" s="16">
        <v>100</v>
      </c>
      <c r="AE83" s="17">
        <f t="shared" si="43"/>
        <v>4.9987298409066114E-2</v>
      </c>
      <c r="AF83" s="46">
        <f t="shared" si="44"/>
        <v>3.2191820175438601</v>
      </c>
      <c r="AG83" s="17">
        <f t="shared" si="20"/>
        <v>-1.3247536420304317E-4</v>
      </c>
      <c r="AH83" s="17">
        <f t="shared" si="21"/>
        <v>8.3302904187905397E-2</v>
      </c>
      <c r="AI83" s="17">
        <f t="shared" si="22"/>
        <v>8.3170428823702347E-2</v>
      </c>
    </row>
    <row r="84" spans="1:35" x14ac:dyDescent="0.25">
      <c r="A84" s="27" t="s">
        <v>270</v>
      </c>
      <c r="C84" s="25" t="s">
        <v>121</v>
      </c>
      <c r="D84" s="25" t="s">
        <v>121</v>
      </c>
      <c r="F84" s="29" t="s">
        <v>273</v>
      </c>
      <c r="H84" s="17">
        <v>37.595798506443316</v>
      </c>
      <c r="I84" s="49" t="s">
        <v>233</v>
      </c>
      <c r="J84" s="50">
        <v>1.6E-2</v>
      </c>
      <c r="K84" s="50">
        <v>0.27</v>
      </c>
      <c r="L84" s="53">
        <v>5.0000000000000001E-3</v>
      </c>
      <c r="M84" s="44">
        <f t="shared" si="45"/>
        <v>0.17400000000000002</v>
      </c>
      <c r="N84" s="17">
        <v>13.78</v>
      </c>
      <c r="O84" s="17">
        <f t="shared" si="36"/>
        <v>10.014840677969328</v>
      </c>
      <c r="P84" s="17">
        <f t="shared" si="37"/>
        <v>3.7651593220306712</v>
      </c>
      <c r="Q84" s="16">
        <v>100</v>
      </c>
      <c r="R84" s="17">
        <f t="shared" si="38"/>
        <v>5.1805696495149212E-2</v>
      </c>
      <c r="S84" s="46">
        <f t="shared" si="39"/>
        <v>1.8028382380311925</v>
      </c>
      <c r="T84" s="17">
        <v>4.7636538143387046</v>
      </c>
      <c r="U84" s="17">
        <v>4.2754001391788465</v>
      </c>
      <c r="V84" s="49" t="s">
        <v>256</v>
      </c>
      <c r="W84" s="50">
        <v>2.9000000000000001E-2</v>
      </c>
      <c r="X84" s="50">
        <v>0.41599999999999998</v>
      </c>
      <c r="Y84" s="44">
        <f t="shared" si="40"/>
        <v>4.0000000000000001E-3</v>
      </c>
      <c r="Z84" s="44">
        <f t="shared" si="40"/>
        <v>0.33699999999999997</v>
      </c>
      <c r="AA84" s="17">
        <v>10.48</v>
      </c>
      <c r="AB84" s="17">
        <f t="shared" si="41"/>
        <v>10.050309071949949</v>
      </c>
      <c r="AC84" s="17">
        <f t="shared" si="42"/>
        <v>0.42969092805005182</v>
      </c>
      <c r="AD84" s="16">
        <v>100</v>
      </c>
      <c r="AE84" s="17">
        <f t="shared" si="43"/>
        <v>3.9970787051055258E-2</v>
      </c>
      <c r="AF84" s="46">
        <f t="shared" si="44"/>
        <v>3.3675388090514051</v>
      </c>
      <c r="AG84" s="17">
        <f t="shared" si="20"/>
        <v>-8.4535067457813958E-4</v>
      </c>
      <c r="AH84" s="17">
        <f t="shared" si="21"/>
        <v>0.11176432650144376</v>
      </c>
      <c r="AI84" s="17">
        <f t="shared" si="22"/>
        <v>0.11091897582686562</v>
      </c>
    </row>
    <row r="85" spans="1:35" x14ac:dyDescent="0.25">
      <c r="A85" s="27" t="s">
        <v>270</v>
      </c>
      <c r="C85" s="25" t="s">
        <v>122</v>
      </c>
      <c r="D85" s="25" t="s">
        <v>122</v>
      </c>
      <c r="F85" s="29" t="s">
        <v>274</v>
      </c>
      <c r="H85" s="17">
        <v>37.396184062850743</v>
      </c>
      <c r="I85" s="49" t="s">
        <v>234</v>
      </c>
      <c r="J85" s="50">
        <v>1.9E-2</v>
      </c>
      <c r="K85" s="50">
        <v>0.28699999999999998</v>
      </c>
      <c r="L85" s="53">
        <v>5.0000000000000001E-3</v>
      </c>
      <c r="M85" s="44">
        <f t="shared" si="45"/>
        <v>0.19099999999999998</v>
      </c>
      <c r="N85" s="17">
        <v>13.76</v>
      </c>
      <c r="O85" s="17">
        <f t="shared" si="36"/>
        <v>10.014834177421989</v>
      </c>
      <c r="P85" s="17">
        <f t="shared" si="37"/>
        <v>3.7451658225780111</v>
      </c>
      <c r="Q85" s="16">
        <v>100</v>
      </c>
      <c r="R85" s="17">
        <f t="shared" si="38"/>
        <v>5.1795748179469123E-2</v>
      </c>
      <c r="S85" s="46">
        <f t="shared" si="39"/>
        <v>1.9785975804557201</v>
      </c>
      <c r="T85" s="17">
        <v>4.6011510494090153</v>
      </c>
      <c r="U85" s="17">
        <v>4.60251046025106</v>
      </c>
      <c r="V85" s="49" t="s">
        <v>257</v>
      </c>
      <c r="W85" s="50">
        <v>2.8000000000000001E-2</v>
      </c>
      <c r="X85" s="50">
        <v>0.39</v>
      </c>
      <c r="Y85" s="44">
        <f t="shared" si="40"/>
        <v>2.9999999999999992E-3</v>
      </c>
      <c r="Z85" s="44">
        <f t="shared" si="40"/>
        <v>0.311</v>
      </c>
      <c r="AA85" s="17">
        <v>10.45</v>
      </c>
      <c r="AB85" s="17">
        <f t="shared" si="41"/>
        <v>9.990199999999998</v>
      </c>
      <c r="AC85" s="17">
        <f t="shared" si="42"/>
        <v>0.45980000000000132</v>
      </c>
      <c r="AD85" s="16">
        <v>100</v>
      </c>
      <c r="AE85" s="17">
        <f t="shared" si="43"/>
        <v>3.0167504154070986E-2</v>
      </c>
      <c r="AF85" s="46">
        <f t="shared" si="44"/>
        <v>3.1273645973053599</v>
      </c>
      <c r="AG85" s="17">
        <f t="shared" si="20"/>
        <v>-1.544874573242724E-3</v>
      </c>
      <c r="AH85" s="17">
        <f t="shared" si="21"/>
        <v>8.2054786917831413E-2</v>
      </c>
      <c r="AI85" s="17">
        <f t="shared" si="22"/>
        <v>8.0509912344588694E-2</v>
      </c>
    </row>
    <row r="86" spans="1:35" x14ac:dyDescent="0.25">
      <c r="A86" s="27" t="s">
        <v>270</v>
      </c>
      <c r="C86" s="25" t="s">
        <v>123</v>
      </c>
      <c r="D86" s="25" t="s">
        <v>123</v>
      </c>
      <c r="F86" s="29" t="s">
        <v>274</v>
      </c>
      <c r="H86" s="17">
        <v>37.396184062850743</v>
      </c>
      <c r="I86" s="49" t="s">
        <v>235</v>
      </c>
      <c r="J86" s="50">
        <v>2.7E-2</v>
      </c>
      <c r="K86" s="50">
        <v>0.29299999999999998</v>
      </c>
      <c r="L86" s="44">
        <f t="shared" si="45"/>
        <v>1.9999999999999983E-3</v>
      </c>
      <c r="M86" s="44">
        <f t="shared" si="45"/>
        <v>0.19699999999999998</v>
      </c>
      <c r="N86" s="17">
        <v>13.73</v>
      </c>
      <c r="O86" s="17">
        <f t="shared" si="36"/>
        <v>9.9929995098840045</v>
      </c>
      <c r="P86" s="17">
        <f t="shared" si="37"/>
        <v>3.7370004901159959</v>
      </c>
      <c r="Q86" s="16">
        <v>100</v>
      </c>
      <c r="R86" s="17">
        <f t="shared" si="38"/>
        <v>2.076193446972761E-2</v>
      </c>
      <c r="S86" s="46">
        <f t="shared" si="39"/>
        <v>2.0450505452681713</v>
      </c>
      <c r="T86" s="17">
        <v>4.1482074040213508</v>
      </c>
      <c r="U86" s="17">
        <v>4.4942348008385711</v>
      </c>
      <c r="V86" s="49" t="s">
        <v>258</v>
      </c>
      <c r="W86" s="50">
        <v>2.9000000000000001E-2</v>
      </c>
      <c r="X86" s="50">
        <v>0.41199999999999998</v>
      </c>
      <c r="Y86" s="44">
        <f t="shared" si="40"/>
        <v>4.0000000000000001E-3</v>
      </c>
      <c r="Z86" s="44">
        <f t="shared" si="40"/>
        <v>0.33299999999999996</v>
      </c>
      <c r="AA86" s="17">
        <v>10.41</v>
      </c>
      <c r="AB86" s="17">
        <f t="shared" si="41"/>
        <v>9.9622721003134806</v>
      </c>
      <c r="AC86" s="17">
        <f t="shared" si="42"/>
        <v>0.44772789968651949</v>
      </c>
      <c r="AD86" s="16">
        <v>100</v>
      </c>
      <c r="AE86" s="17">
        <f t="shared" si="43"/>
        <v>4.0331252504747693E-2</v>
      </c>
      <c r="AF86" s="46">
        <f t="shared" si="44"/>
        <v>3.3575767710202444</v>
      </c>
      <c r="AG86" s="17">
        <f t="shared" si="20"/>
        <v>1.3978084310728631E-3</v>
      </c>
      <c r="AH86" s="17">
        <f t="shared" si="21"/>
        <v>9.3751873268005229E-2</v>
      </c>
      <c r="AI86" s="17">
        <f t="shared" si="22"/>
        <v>9.5149681699078087E-2</v>
      </c>
    </row>
    <row r="87" spans="1:35" x14ac:dyDescent="0.25">
      <c r="A87" s="27" t="s">
        <v>270</v>
      </c>
      <c r="C87" s="25" t="s">
        <v>124</v>
      </c>
      <c r="D87" s="25" t="s">
        <v>124</v>
      </c>
      <c r="F87" s="29" t="s">
        <v>274</v>
      </c>
      <c r="H87" s="17">
        <v>37.396184062850743</v>
      </c>
      <c r="I87" s="49" t="s">
        <v>236</v>
      </c>
      <c r="J87" s="50">
        <v>2.1000000000000001E-2</v>
      </c>
      <c r="K87" s="50">
        <v>0.29299999999999998</v>
      </c>
      <c r="L87" s="53">
        <v>5.0000000000000001E-3</v>
      </c>
      <c r="M87" s="44">
        <f t="shared" si="45"/>
        <v>0.19699999999999998</v>
      </c>
      <c r="N87" s="17">
        <v>13.74</v>
      </c>
      <c r="O87" s="17">
        <f t="shared" si="36"/>
        <v>10.000277732396667</v>
      </c>
      <c r="P87" s="17">
        <f t="shared" si="37"/>
        <v>3.7397222676033337</v>
      </c>
      <c r="Q87" s="16">
        <v>100</v>
      </c>
      <c r="R87" s="17">
        <f t="shared" si="38"/>
        <v>5.1868420579725773E-2</v>
      </c>
      <c r="S87" s="46">
        <f t="shared" si="39"/>
        <v>2.0436157708411953</v>
      </c>
      <c r="T87" s="17">
        <v>6.5900458201369263</v>
      </c>
      <c r="U87" s="17">
        <v>6.1513202285097304</v>
      </c>
      <c r="V87" s="49" t="s">
        <v>259</v>
      </c>
      <c r="W87" s="50">
        <v>2.7E-2</v>
      </c>
      <c r="X87" s="50">
        <v>0.40699999999999997</v>
      </c>
      <c r="Y87" s="44">
        <f t="shared" si="40"/>
        <v>1.9999999999999983E-3</v>
      </c>
      <c r="Z87" s="44">
        <f t="shared" si="40"/>
        <v>0.32799999999999996</v>
      </c>
      <c r="AA87" s="17">
        <v>10.66</v>
      </c>
      <c r="AB87" s="17">
        <f t="shared" si="41"/>
        <v>10.042267940758947</v>
      </c>
      <c r="AC87" s="17">
        <f t="shared" si="42"/>
        <v>0.61773205924105312</v>
      </c>
      <c r="AD87" s="16">
        <v>100</v>
      </c>
      <c r="AE87" s="17">
        <f t="shared" si="43"/>
        <v>2.0038846334872192E-2</v>
      </c>
      <c r="AF87" s="46">
        <f t="shared" si="44"/>
        <v>3.2863707989190418</v>
      </c>
      <c r="AG87" s="17">
        <f t="shared" si="20"/>
        <v>-2.2735410174895415E-3</v>
      </c>
      <c r="AH87" s="17">
        <f t="shared" si="21"/>
        <v>8.8768216291274751E-2</v>
      </c>
      <c r="AI87" s="17">
        <f t="shared" si="22"/>
        <v>8.649467527378521E-2</v>
      </c>
    </row>
    <row r="88" spans="1:35" x14ac:dyDescent="0.25">
      <c r="A88" s="27" t="s">
        <v>270</v>
      </c>
      <c r="C88" s="25" t="s">
        <v>125</v>
      </c>
      <c r="D88" s="25" t="s">
        <v>125</v>
      </c>
      <c r="F88" s="29" t="s">
        <v>274</v>
      </c>
      <c r="H88" s="17">
        <v>37.396184062850743</v>
      </c>
      <c r="I88" s="49" t="s">
        <v>237</v>
      </c>
      <c r="J88" s="50">
        <v>2.1999999999999999E-2</v>
      </c>
      <c r="K88" s="50">
        <v>0.28899999999999998</v>
      </c>
      <c r="L88" s="53">
        <v>5.0000000000000001E-3</v>
      </c>
      <c r="M88" s="44">
        <f t="shared" si="45"/>
        <v>0.19299999999999998</v>
      </c>
      <c r="N88" s="17">
        <v>13.74</v>
      </c>
      <c r="O88" s="17">
        <f t="shared" si="36"/>
        <v>10.000277732396667</v>
      </c>
      <c r="P88" s="17">
        <f t="shared" si="37"/>
        <v>3.7397222676033337</v>
      </c>
      <c r="Q88" s="16">
        <v>100</v>
      </c>
      <c r="R88" s="17">
        <f t="shared" si="38"/>
        <v>5.1868420579725773E-2</v>
      </c>
      <c r="S88" s="46">
        <f t="shared" si="39"/>
        <v>2.0021210343774145</v>
      </c>
      <c r="T88" s="17">
        <v>4.6007132243879889</v>
      </c>
      <c r="U88" s="17">
        <v>4.1625519750519695</v>
      </c>
      <c r="V88" s="49" t="s">
        <v>260</v>
      </c>
      <c r="W88" s="50">
        <v>2.9000000000000001E-2</v>
      </c>
      <c r="X88" s="50">
        <v>0.39400000000000002</v>
      </c>
      <c r="Y88" s="44">
        <f t="shared" si="40"/>
        <v>4.0000000000000001E-3</v>
      </c>
      <c r="Z88" s="44">
        <f t="shared" si="40"/>
        <v>0.315</v>
      </c>
      <c r="AA88" s="17">
        <v>10.46</v>
      </c>
      <c r="AB88" s="17">
        <f t="shared" si="41"/>
        <v>10.041996669307105</v>
      </c>
      <c r="AC88" s="17">
        <f t="shared" si="42"/>
        <v>0.41800333069289586</v>
      </c>
      <c r="AD88" s="16">
        <v>100</v>
      </c>
      <c r="AE88" s="17">
        <f t="shared" si="43"/>
        <v>3.9999217939442597E-2</v>
      </c>
      <c r="AF88" s="46">
        <f t="shared" si="44"/>
        <v>3.1499384127311045</v>
      </c>
      <c r="AG88" s="17">
        <f t="shared" si="20"/>
        <v>-8.4780018859165543E-4</v>
      </c>
      <c r="AH88" s="17">
        <f t="shared" si="21"/>
        <v>8.198695559669214E-2</v>
      </c>
      <c r="AI88" s="17">
        <f t="shared" si="22"/>
        <v>8.1139155408100488E-2</v>
      </c>
    </row>
    <row r="89" spans="1:35" x14ac:dyDescent="0.25">
      <c r="A89" s="27" t="s">
        <v>270</v>
      </c>
      <c r="C89" s="25" t="s">
        <v>126</v>
      </c>
      <c r="D89" s="25" t="s">
        <v>126</v>
      </c>
      <c r="F89" s="29" t="s">
        <v>274</v>
      </c>
      <c r="H89" s="17">
        <v>37.396184062850743</v>
      </c>
      <c r="I89" s="49" t="s">
        <v>238</v>
      </c>
      <c r="J89" s="50">
        <v>0.03</v>
      </c>
      <c r="K89" s="50">
        <v>0.313</v>
      </c>
      <c r="L89" s="53">
        <v>5.0000000000000001E-3</v>
      </c>
      <c r="M89" s="44">
        <f t="shared" si="45"/>
        <v>0.217</v>
      </c>
      <c r="N89" s="17">
        <v>13.75</v>
      </c>
      <c r="O89" s="17">
        <f t="shared" si="36"/>
        <v>10.007555954909327</v>
      </c>
      <c r="P89" s="17">
        <f t="shared" si="37"/>
        <v>3.7424440450906733</v>
      </c>
      <c r="Q89" s="16">
        <v>100</v>
      </c>
      <c r="R89" s="17">
        <f t="shared" si="38"/>
        <v>5.1832057953270089E-2</v>
      </c>
      <c r="S89" s="46">
        <f t="shared" si="39"/>
        <v>2.2495113151719219</v>
      </c>
      <c r="T89" s="17">
        <v>4.694427998158039</v>
      </c>
      <c r="U89" s="17">
        <v>4.1671187808974812</v>
      </c>
      <c r="V89" s="49" t="s">
        <v>261</v>
      </c>
      <c r="W89" s="50">
        <v>3.3000000000000002E-2</v>
      </c>
      <c r="X89" s="50">
        <v>0.71499999999999997</v>
      </c>
      <c r="Y89" s="44">
        <f t="shared" si="40"/>
        <v>8.0000000000000002E-3</v>
      </c>
      <c r="Z89" s="44">
        <f t="shared" si="40"/>
        <v>0.63600000000000001</v>
      </c>
      <c r="AA89" s="17">
        <v>10.47</v>
      </c>
      <c r="AB89" s="17">
        <f t="shared" si="41"/>
        <v>10.051156375000001</v>
      </c>
      <c r="AC89" s="17">
        <f t="shared" si="42"/>
        <v>0.41884362499999916</v>
      </c>
      <c r="AD89" s="16">
        <v>100</v>
      </c>
      <c r="AE89" s="17">
        <f t="shared" si="43"/>
        <v>7.992620142674875E-2</v>
      </c>
      <c r="AF89" s="46">
        <f t="shared" si="44"/>
        <v>6.3541330134265257</v>
      </c>
      <c r="AG89" s="17">
        <f t="shared" si="20"/>
        <v>2.0067245338199042E-3</v>
      </c>
      <c r="AH89" s="17">
        <f t="shared" si="21"/>
        <v>0.29318726416104318</v>
      </c>
      <c r="AI89" s="17">
        <f t="shared" si="22"/>
        <v>0.29519398869486307</v>
      </c>
    </row>
    <row r="90" spans="1:35" x14ac:dyDescent="0.25">
      <c r="A90" s="27" t="s">
        <v>270</v>
      </c>
      <c r="C90" s="25" t="s">
        <v>127</v>
      </c>
      <c r="D90" s="25" t="s">
        <v>127</v>
      </c>
      <c r="F90" s="29" t="s">
        <v>275</v>
      </c>
      <c r="H90" s="17">
        <v>37.824679861932793</v>
      </c>
      <c r="I90" s="49" t="s">
        <v>239</v>
      </c>
      <c r="J90" s="50">
        <v>2.4E-2</v>
      </c>
      <c r="K90" s="50">
        <v>0.27600000000000002</v>
      </c>
      <c r="L90" s="53">
        <v>5.0000000000000001E-3</v>
      </c>
      <c r="M90" s="44">
        <f t="shared" si="45"/>
        <v>0.18000000000000002</v>
      </c>
      <c r="N90" s="17">
        <v>13.79</v>
      </c>
      <c r="O90" s="17">
        <f t="shared" si="36"/>
        <v>10.005464923854179</v>
      </c>
      <c r="P90" s="17">
        <f t="shared" si="37"/>
        <v>3.7845350761458203</v>
      </c>
      <c r="Q90" s="16">
        <v>100</v>
      </c>
      <c r="R90" s="17">
        <f t="shared" si="38"/>
        <v>5.1863924298365963E-2</v>
      </c>
      <c r="S90" s="46">
        <f t="shared" si="39"/>
        <v>1.8671012747411746</v>
      </c>
      <c r="T90" s="17">
        <v>5.126579104835435</v>
      </c>
      <c r="U90" s="17">
        <v>4.3758870481208767</v>
      </c>
      <c r="V90" s="49" t="s">
        <v>262</v>
      </c>
      <c r="W90" s="50">
        <v>3.1E-2</v>
      </c>
      <c r="X90" s="50">
        <v>0.39</v>
      </c>
      <c r="Y90" s="44">
        <f t="shared" si="40"/>
        <v>5.9999999999999984E-3</v>
      </c>
      <c r="Z90" s="44">
        <f t="shared" si="40"/>
        <v>0.311</v>
      </c>
      <c r="AA90" s="17">
        <v>10.52</v>
      </c>
      <c r="AB90" s="17">
        <f t="shared" si="41"/>
        <v>10.078956258498591</v>
      </c>
      <c r="AC90" s="17">
        <f t="shared" si="42"/>
        <v>0.44104374150140835</v>
      </c>
      <c r="AD90" s="16">
        <v>100</v>
      </c>
      <c r="AE90" s="17">
        <f t="shared" si="43"/>
        <v>5.9792526824477082E-2</v>
      </c>
      <c r="AF90" s="46">
        <f t="shared" si="44"/>
        <v>3.0992459737353966</v>
      </c>
      <c r="AG90" s="17">
        <f t="shared" si="20"/>
        <v>5.6632875186508002E-4</v>
      </c>
      <c r="AH90" s="17">
        <f t="shared" si="21"/>
        <v>8.8010335642444426E-2</v>
      </c>
      <c r="AI90" s="17">
        <f t="shared" si="22"/>
        <v>8.8576664394309501E-2</v>
      </c>
    </row>
    <row r="91" spans="1:35" x14ac:dyDescent="0.25">
      <c r="A91" s="27" t="s">
        <v>270</v>
      </c>
      <c r="C91" s="25" t="s">
        <v>128</v>
      </c>
      <c r="D91" s="25" t="s">
        <v>128</v>
      </c>
      <c r="F91" s="29" t="s">
        <v>275</v>
      </c>
      <c r="H91" s="17">
        <v>37.824679861932793</v>
      </c>
      <c r="I91" s="49" t="s">
        <v>240</v>
      </c>
      <c r="J91" s="50">
        <v>1.4999999999999999E-2</v>
      </c>
      <c r="K91" s="50">
        <v>0.315</v>
      </c>
      <c r="L91" s="53">
        <v>5.0000000000000001E-3</v>
      </c>
      <c r="M91" s="44">
        <f t="shared" si="45"/>
        <v>0.219</v>
      </c>
      <c r="N91" s="17">
        <v>13.77</v>
      </c>
      <c r="O91" s="17">
        <f t="shared" si="36"/>
        <v>9.9909537346970296</v>
      </c>
      <c r="P91" s="17">
        <f t="shared" si="37"/>
        <v>3.7790462653029699</v>
      </c>
      <c r="Q91" s="16">
        <v>100</v>
      </c>
      <c r="R91" s="17">
        <f t="shared" si="38"/>
        <v>5.1936506274117986E-2</v>
      </c>
      <c r="S91" s="46">
        <f t="shared" si="39"/>
        <v>2.2748189748063679</v>
      </c>
      <c r="T91" s="17">
        <v>4.0225438548182098</v>
      </c>
      <c r="U91" s="17">
        <v>3.8431677018633552</v>
      </c>
      <c r="V91" s="49" t="s">
        <v>263</v>
      </c>
      <c r="W91" s="50">
        <v>3.1E-2</v>
      </c>
      <c r="X91" s="50">
        <v>0.35799999999999998</v>
      </c>
      <c r="Y91" s="44">
        <f t="shared" si="40"/>
        <v>5.9999999999999984E-3</v>
      </c>
      <c r="Z91" s="44">
        <f t="shared" si="40"/>
        <v>0.27899999999999997</v>
      </c>
      <c r="AA91" s="17">
        <v>10.39</v>
      </c>
      <c r="AB91" s="17">
        <f t="shared" si="41"/>
        <v>10.005472897196263</v>
      </c>
      <c r="AC91" s="17">
        <f t="shared" si="42"/>
        <v>0.38452710280373736</v>
      </c>
      <c r="AD91" s="16">
        <v>100</v>
      </c>
      <c r="AE91" s="17">
        <f t="shared" si="43"/>
        <v>6.0197770640666164E-2</v>
      </c>
      <c r="AF91" s="46">
        <f t="shared" si="44"/>
        <v>2.799196334790977</v>
      </c>
      <c r="AG91" s="17">
        <f t="shared" ref="AG91:AG95" si="46">(AE91-R91)/14</f>
        <v>5.9009031189629843E-4</v>
      </c>
      <c r="AH91" s="17">
        <f t="shared" ref="AH91:AH95" si="47">(AF91-S91)/14</f>
        <v>3.7455525713186368E-2</v>
      </c>
      <c r="AI91" s="17">
        <f t="shared" ref="AI91:AI95" si="48">AG91+AH91</f>
        <v>3.8045616025082662E-2</v>
      </c>
    </row>
    <row r="92" spans="1:35" x14ac:dyDescent="0.25">
      <c r="A92" s="27" t="s">
        <v>270</v>
      </c>
      <c r="C92" s="25" t="s">
        <v>129</v>
      </c>
      <c r="D92" s="25" t="s">
        <v>129</v>
      </c>
      <c r="F92" s="29" t="s">
        <v>275</v>
      </c>
      <c r="H92" s="17">
        <v>37.824679861932793</v>
      </c>
      <c r="I92" s="49" t="s">
        <v>241</v>
      </c>
      <c r="J92" s="50">
        <v>3.1E-2</v>
      </c>
      <c r="K92" s="50">
        <v>0.29499999999999998</v>
      </c>
      <c r="L92" s="44">
        <f t="shared" si="45"/>
        <v>5.9999999999999984E-3</v>
      </c>
      <c r="M92" s="44">
        <f t="shared" si="45"/>
        <v>0.19899999999999998</v>
      </c>
      <c r="N92" s="17">
        <v>13.8</v>
      </c>
      <c r="O92" s="17">
        <f t="shared" si="36"/>
        <v>10.012720518432754</v>
      </c>
      <c r="P92" s="17">
        <f t="shared" si="37"/>
        <v>3.7872794815672464</v>
      </c>
      <c r="Q92" s="16">
        <v>100</v>
      </c>
      <c r="R92" s="17">
        <f t="shared" si="38"/>
        <v>6.2193254644730203E-2</v>
      </c>
      <c r="S92" s="46">
        <f t="shared" si="39"/>
        <v>2.0627429457168858</v>
      </c>
      <c r="T92" s="17">
        <v>6.8488309490782644</v>
      </c>
      <c r="U92" s="17">
        <v>4.3843624406284247</v>
      </c>
      <c r="V92" s="49" t="s">
        <v>264</v>
      </c>
      <c r="W92" s="50">
        <v>0.02</v>
      </c>
      <c r="X92" s="50">
        <v>0.41399999999999998</v>
      </c>
      <c r="Y92" s="53">
        <v>5.0000000000000001E-3</v>
      </c>
      <c r="Z92" s="44">
        <f t="shared" si="40"/>
        <v>0.33499999999999996</v>
      </c>
      <c r="AA92" s="17">
        <v>10.69</v>
      </c>
      <c r="AB92" s="17">
        <f t="shared" si="41"/>
        <v>10.240997549877493</v>
      </c>
      <c r="AC92" s="17">
        <f t="shared" si="42"/>
        <v>0.4490024501225065</v>
      </c>
      <c r="AD92" s="16">
        <v>100</v>
      </c>
      <c r="AE92" s="17">
        <f t="shared" si="43"/>
        <v>4.904258689688102E-2</v>
      </c>
      <c r="AF92" s="46">
        <f t="shared" si="44"/>
        <v>3.285853322091028</v>
      </c>
      <c r="AG92" s="17">
        <f t="shared" si="46"/>
        <v>-9.3933341056065599E-4</v>
      </c>
      <c r="AH92" s="17">
        <f t="shared" si="47"/>
        <v>8.7365026883867297E-2</v>
      </c>
      <c r="AI92" s="17">
        <f t="shared" si="48"/>
        <v>8.6425693473306642E-2</v>
      </c>
    </row>
    <row r="93" spans="1:35" x14ac:dyDescent="0.25">
      <c r="A93" s="27" t="s">
        <v>270</v>
      </c>
      <c r="C93" s="25" t="s">
        <v>130</v>
      </c>
      <c r="D93" s="25" t="s">
        <v>130</v>
      </c>
      <c r="F93" s="29" t="s">
        <v>275</v>
      </c>
      <c r="H93" s="17">
        <v>37.824679861932793</v>
      </c>
      <c r="I93" s="49" t="s">
        <v>242</v>
      </c>
      <c r="J93" s="50">
        <v>2.7E-2</v>
      </c>
      <c r="K93" s="50">
        <v>0.28199999999999997</v>
      </c>
      <c r="L93" s="44">
        <f t="shared" si="45"/>
        <v>1.9999999999999983E-3</v>
      </c>
      <c r="M93" s="44">
        <f t="shared" si="45"/>
        <v>0.18599999999999997</v>
      </c>
      <c r="N93" s="17">
        <v>13.77</v>
      </c>
      <c r="O93" s="17">
        <f t="shared" si="36"/>
        <v>9.9909537346970296</v>
      </c>
      <c r="P93" s="17">
        <f t="shared" si="37"/>
        <v>3.7790462653029699</v>
      </c>
      <c r="Q93" s="16">
        <v>100</v>
      </c>
      <c r="R93" s="17">
        <f t="shared" si="38"/>
        <v>2.0774602509647178E-2</v>
      </c>
      <c r="S93" s="46">
        <f t="shared" si="39"/>
        <v>1.9320380333971892</v>
      </c>
      <c r="T93" s="17">
        <v>3.6047807762129072</v>
      </c>
      <c r="U93" s="17">
        <v>4.8222636334868669</v>
      </c>
      <c r="V93" s="49" t="s">
        <v>265</v>
      </c>
      <c r="W93" s="50">
        <v>3.5000000000000003E-2</v>
      </c>
      <c r="X93" s="50">
        <v>0.41</v>
      </c>
      <c r="Y93" s="44">
        <f t="shared" si="40"/>
        <v>1.0000000000000002E-2</v>
      </c>
      <c r="Z93" s="44">
        <f t="shared" si="40"/>
        <v>0.33099999999999996</v>
      </c>
      <c r="AA93" s="17">
        <v>10.36</v>
      </c>
      <c r="AB93" s="17">
        <f t="shared" si="41"/>
        <v>9.8833965618448634</v>
      </c>
      <c r="AC93" s="17">
        <f t="shared" si="42"/>
        <v>0.47660343815513606</v>
      </c>
      <c r="AD93" s="16">
        <v>100</v>
      </c>
      <c r="AE93" s="17">
        <f t="shared" si="43"/>
        <v>0.10166201751536307</v>
      </c>
      <c r="AF93" s="46">
        <f t="shared" si="44"/>
        <v>3.3650127797585161</v>
      </c>
      <c r="AG93" s="17">
        <f t="shared" si="46"/>
        <v>5.7776725004082775E-3</v>
      </c>
      <c r="AH93" s="17">
        <f t="shared" si="47"/>
        <v>0.10235533902580907</v>
      </c>
      <c r="AI93" s="17">
        <f t="shared" si="48"/>
        <v>0.10813301152621735</v>
      </c>
    </row>
    <row r="94" spans="1:35" x14ac:dyDescent="0.25">
      <c r="A94" s="27" t="s">
        <v>270</v>
      </c>
      <c r="C94" s="25" t="s">
        <v>131</v>
      </c>
      <c r="D94" s="25" t="s">
        <v>131</v>
      </c>
      <c r="F94" s="29" t="s">
        <v>275</v>
      </c>
      <c r="H94" s="17">
        <v>37.824679861932793</v>
      </c>
      <c r="I94" s="49" t="s">
        <v>243</v>
      </c>
      <c r="J94" s="50">
        <v>2.5999999999999999E-2</v>
      </c>
      <c r="K94" s="50">
        <v>0.28699999999999998</v>
      </c>
      <c r="L94" s="44">
        <f t="shared" si="45"/>
        <v>9.9999999999999742E-4</v>
      </c>
      <c r="M94" s="44">
        <f t="shared" si="45"/>
        <v>0.19099999999999998</v>
      </c>
      <c r="N94" s="17">
        <v>13.77</v>
      </c>
      <c r="O94" s="17">
        <f t="shared" si="36"/>
        <v>9.9909537346970296</v>
      </c>
      <c r="P94" s="17">
        <f t="shared" si="37"/>
        <v>3.7790462653029699</v>
      </c>
      <c r="Q94" s="16">
        <v>100</v>
      </c>
      <c r="R94" s="17">
        <f t="shared" si="38"/>
        <v>1.038730125482357E-2</v>
      </c>
      <c r="S94" s="46">
        <f t="shared" si="39"/>
        <v>1.9839745396713069</v>
      </c>
      <c r="T94" s="17">
        <v>5.5527196394844882</v>
      </c>
      <c r="U94" s="17">
        <v>4.6029682733507569</v>
      </c>
      <c r="V94" s="49" t="s">
        <v>266</v>
      </c>
      <c r="W94" s="50">
        <v>3.3000000000000002E-2</v>
      </c>
      <c r="X94" s="50">
        <v>0.41599999999999998</v>
      </c>
      <c r="Y94" s="44">
        <f t="shared" si="40"/>
        <v>8.0000000000000002E-3</v>
      </c>
      <c r="Z94" s="44">
        <f t="shared" si="40"/>
        <v>0.33699999999999997</v>
      </c>
      <c r="AA94" s="17">
        <v>10.56</v>
      </c>
      <c r="AB94" s="17">
        <f t="shared" si="41"/>
        <v>10.095315815899582</v>
      </c>
      <c r="AC94" s="17">
        <f t="shared" si="42"/>
        <v>0.46468418410041856</v>
      </c>
      <c r="AD94" s="16">
        <v>100</v>
      </c>
      <c r="AE94" s="17">
        <f t="shared" si="43"/>
        <v>7.9612910396224701E-2</v>
      </c>
      <c r="AF94" s="46">
        <f t="shared" si="44"/>
        <v>3.353693850440965</v>
      </c>
      <c r="AG94" s="17">
        <f t="shared" si="46"/>
        <v>4.9446863672429385E-3</v>
      </c>
      <c r="AH94" s="17">
        <f t="shared" si="47"/>
        <v>9.7837093626404151E-2</v>
      </c>
      <c r="AI94" s="17">
        <f t="shared" si="48"/>
        <v>0.10278177999364708</v>
      </c>
    </row>
    <row r="95" spans="1:35" x14ac:dyDescent="0.25">
      <c r="A95" s="27" t="s">
        <v>270</v>
      </c>
      <c r="C95" s="25" t="s">
        <v>179</v>
      </c>
      <c r="D95" s="25" t="s">
        <v>179</v>
      </c>
      <c r="H95" s="17">
        <v>37.824679861932793</v>
      </c>
      <c r="I95" s="49" t="s">
        <v>244</v>
      </c>
      <c r="J95" s="50">
        <v>2.5000000000000001E-2</v>
      </c>
      <c r="K95" s="50">
        <v>0.317</v>
      </c>
      <c r="L95" s="44">
        <f t="shared" si="45"/>
        <v>0</v>
      </c>
      <c r="M95" s="44">
        <f t="shared" si="45"/>
        <v>0.221</v>
      </c>
      <c r="N95" s="17">
        <v>13.8</v>
      </c>
      <c r="O95" s="17">
        <f t="shared" si="36"/>
        <v>10.012720518432754</v>
      </c>
      <c r="P95" s="17">
        <f t="shared" si="37"/>
        <v>3.7872794815672464</v>
      </c>
      <c r="Q95" s="16">
        <v>100</v>
      </c>
      <c r="R95" s="17">
        <f t="shared" si="38"/>
        <v>0</v>
      </c>
      <c r="S95" s="46">
        <f t="shared" si="39"/>
        <v>2.2907848794142298</v>
      </c>
      <c r="T95" s="17">
        <v>5.2061722946086855</v>
      </c>
      <c r="U95" s="17">
        <v>4.4885177453027207</v>
      </c>
      <c r="V95" s="49" t="s">
        <v>267</v>
      </c>
      <c r="W95" s="50">
        <v>2.9000000000000001E-2</v>
      </c>
      <c r="X95" s="50">
        <v>0.41299999999999998</v>
      </c>
      <c r="Y95" s="44">
        <f t="shared" si="40"/>
        <v>4.0000000000000001E-3</v>
      </c>
      <c r="Z95" s="44">
        <f t="shared" si="40"/>
        <v>0.33399999999999996</v>
      </c>
      <c r="AA95" s="17">
        <v>10.52</v>
      </c>
      <c r="AB95" s="17">
        <f t="shared" si="41"/>
        <v>10.068091908091906</v>
      </c>
      <c r="AC95" s="17">
        <f t="shared" si="42"/>
        <v>0.45190809190809311</v>
      </c>
      <c r="AD95" s="16">
        <v>100</v>
      </c>
      <c r="AE95" s="17">
        <f t="shared" si="43"/>
        <v>3.990901513768387E-2</v>
      </c>
      <c r="AF95" s="46">
        <f t="shared" si="44"/>
        <v>3.332402763996603</v>
      </c>
      <c r="AG95" s="17">
        <f t="shared" si="46"/>
        <v>2.8506439384059909E-3</v>
      </c>
      <c r="AH95" s="17">
        <f t="shared" si="47"/>
        <v>7.4401277470169516E-2</v>
      </c>
      <c r="AI95" s="17">
        <f t="shared" si="48"/>
        <v>7.7251921408575508E-2</v>
      </c>
    </row>
    <row r="96" spans="1:35" x14ac:dyDescent="0.25">
      <c r="A96" s="27" t="s">
        <v>270</v>
      </c>
      <c r="C96" s="25" t="s">
        <v>43</v>
      </c>
      <c r="D96" s="25" t="s">
        <v>43</v>
      </c>
      <c r="I96" s="49" t="s">
        <v>245</v>
      </c>
      <c r="J96" s="50">
        <v>2.5000000000000001E-2</v>
      </c>
      <c r="K96" s="50">
        <v>9.6000000000000002E-2</v>
      </c>
      <c r="O96" s="17">
        <f t="shared" si="36"/>
        <v>0</v>
      </c>
      <c r="V96" s="49" t="s">
        <v>268</v>
      </c>
      <c r="W96" s="50">
        <v>2.5000000000000001E-2</v>
      </c>
      <c r="X96" s="50">
        <v>7.9000000000000001E-2</v>
      </c>
      <c r="Y96" s="44"/>
      <c r="Z96" s="44"/>
    </row>
    <row r="97" spans="1:24" x14ac:dyDescent="0.25">
      <c r="A97" s="27" t="s">
        <v>270</v>
      </c>
      <c r="C97" s="25" t="s">
        <v>44</v>
      </c>
      <c r="D97" s="25" t="s">
        <v>44</v>
      </c>
      <c r="I97" s="49" t="s">
        <v>246</v>
      </c>
      <c r="J97" s="50">
        <v>2.5999999999999999E-2</v>
      </c>
      <c r="K97" s="50">
        <v>5.8999999999999997E-2</v>
      </c>
      <c r="O97" s="17">
        <f t="shared" si="36"/>
        <v>0</v>
      </c>
      <c r="V97" s="49" t="s">
        <v>269</v>
      </c>
      <c r="W97" s="50">
        <v>2.4E-2</v>
      </c>
      <c r="X97" s="50">
        <v>4.4999999999999998E-2</v>
      </c>
    </row>
  </sheetData>
  <mergeCells count="2">
    <mergeCell ref="H1:S1"/>
    <mergeCell ref="U1:AF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81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16" sqref="L16"/>
    </sheetView>
  </sheetViews>
  <sheetFormatPr defaultRowHeight="15" x14ac:dyDescent="0.25"/>
  <cols>
    <col min="1" max="1" width="13.7109375" style="27" customWidth="1"/>
    <col min="2" max="2" width="5.140625" style="28" customWidth="1"/>
    <col min="3" max="4" width="13.85546875" style="27" customWidth="1"/>
    <col min="5" max="5" width="13.42578125" style="27" customWidth="1"/>
    <col min="6" max="6" width="15" style="29" customWidth="1"/>
    <col min="7" max="7" width="5.42578125" style="17" customWidth="1"/>
    <col min="8" max="8" width="11" style="17" customWidth="1"/>
    <col min="9" max="9" width="10.85546875" style="17" bestFit="1" customWidth="1"/>
    <col min="10" max="10" width="10.85546875" style="46" bestFit="1" customWidth="1"/>
    <col min="11" max="11" width="16.28515625" style="17" customWidth="1"/>
    <col min="12" max="12" width="19.5703125" style="17" customWidth="1"/>
    <col min="13" max="13" width="10.5703125" style="17" bestFit="1" customWidth="1"/>
    <col min="14" max="16384" width="9.140625" style="16"/>
  </cols>
  <sheetData>
    <row r="1" spans="1:13" ht="45" x14ac:dyDescent="0.25">
      <c r="A1" s="34" t="s">
        <v>1</v>
      </c>
      <c r="B1" s="35" t="s">
        <v>32</v>
      </c>
      <c r="C1" s="4" t="s">
        <v>33</v>
      </c>
      <c r="D1" s="4" t="s">
        <v>33</v>
      </c>
      <c r="E1" s="4" t="s">
        <v>34</v>
      </c>
      <c r="F1" s="36" t="s">
        <v>3</v>
      </c>
      <c r="G1" s="37" t="s">
        <v>18</v>
      </c>
      <c r="H1" s="37" t="s">
        <v>4</v>
      </c>
      <c r="I1" s="40" t="s">
        <v>280</v>
      </c>
      <c r="J1" s="41" t="s">
        <v>279</v>
      </c>
      <c r="K1" s="40" t="s">
        <v>276</v>
      </c>
      <c r="L1" s="40" t="s">
        <v>277</v>
      </c>
      <c r="M1" s="40" t="s">
        <v>278</v>
      </c>
    </row>
    <row r="2" spans="1:13" x14ac:dyDescent="0.25">
      <c r="A2" s="27" t="s">
        <v>270</v>
      </c>
      <c r="C2" s="25" t="s">
        <v>45</v>
      </c>
      <c r="D2" s="25" t="s">
        <v>45</v>
      </c>
      <c r="F2" s="16" t="s">
        <v>272</v>
      </c>
      <c r="H2" s="17">
        <v>182.55383441882302</v>
      </c>
      <c r="I2" s="17">
        <v>8.2767333198127249E-2</v>
      </c>
      <c r="J2" s="46">
        <v>44.209579832542545</v>
      </c>
      <c r="K2" s="17">
        <v>5.4203273786004467E-4</v>
      </c>
      <c r="L2" s="17">
        <v>1.6253825831264908</v>
      </c>
      <c r="M2" s="17">
        <v>1.6259246158643508</v>
      </c>
    </row>
    <row r="3" spans="1:13" x14ac:dyDescent="0.25">
      <c r="A3" s="27" t="s">
        <v>270</v>
      </c>
      <c r="C3" s="25" t="s">
        <v>46</v>
      </c>
      <c r="D3" s="25" t="s">
        <v>46</v>
      </c>
      <c r="F3" s="16" t="s">
        <v>272</v>
      </c>
      <c r="H3" s="17">
        <v>182.55383441882302</v>
      </c>
      <c r="I3" s="17">
        <v>0</v>
      </c>
      <c r="J3" s="46">
        <v>41.52615583952408</v>
      </c>
      <c r="K3" s="17">
        <v>4.7073428401649192E-3</v>
      </c>
      <c r="L3" s="17">
        <v>3.6304024448136736</v>
      </c>
      <c r="M3" s="17">
        <v>3.6351097876538385</v>
      </c>
    </row>
    <row r="4" spans="1:13" x14ac:dyDescent="0.25">
      <c r="A4" s="27" t="s">
        <v>270</v>
      </c>
      <c r="C4" s="25" t="s">
        <v>47</v>
      </c>
      <c r="D4" s="25" t="s">
        <v>47</v>
      </c>
      <c r="F4" s="16" t="s">
        <v>272</v>
      </c>
      <c r="H4" s="17">
        <v>182.55383441882302</v>
      </c>
      <c r="I4" s="17">
        <v>5.9119523712948048E-2</v>
      </c>
      <c r="J4" s="46">
        <v>41.773855455569084</v>
      </c>
      <c r="K4" s="17">
        <v>4.5669106550646203E-4</v>
      </c>
      <c r="L4" s="17">
        <v>4.260821063583494</v>
      </c>
      <c r="M4" s="17">
        <v>4.2612777546490008</v>
      </c>
    </row>
    <row r="5" spans="1:13" x14ac:dyDescent="0.25">
      <c r="A5" s="27" t="s">
        <v>270</v>
      </c>
      <c r="C5" s="25" t="s">
        <v>48</v>
      </c>
      <c r="D5" s="25" t="s">
        <v>48</v>
      </c>
      <c r="F5" s="16" t="s">
        <v>272</v>
      </c>
      <c r="H5" s="17">
        <v>182.55383441882302</v>
      </c>
      <c r="I5" s="17">
        <v>5.9119523712948048E-2</v>
      </c>
      <c r="J5" s="46">
        <v>40.86341479038969</v>
      </c>
      <c r="K5" s="17">
        <v>-2.4362822022654256E-4</v>
      </c>
      <c r="L5" s="17">
        <v>3.724848466420362</v>
      </c>
      <c r="M5" s="17">
        <v>3.7246048382001353</v>
      </c>
    </row>
    <row r="6" spans="1:13" x14ac:dyDescent="0.25">
      <c r="A6" s="27" t="s">
        <v>270</v>
      </c>
      <c r="C6" s="25" t="s">
        <v>49</v>
      </c>
      <c r="D6" s="25" t="s">
        <v>49</v>
      </c>
      <c r="F6" s="16" t="s">
        <v>272</v>
      </c>
      <c r="H6" s="17">
        <v>182.55383441882302</v>
      </c>
      <c r="I6" s="17">
        <v>5.9119523712948048E-2</v>
      </c>
      <c r="J6" s="46">
        <v>38.853350984149458</v>
      </c>
      <c r="K6" s="17">
        <v>5.3756301765111531E-3</v>
      </c>
      <c r="L6" s="17">
        <v>3.9652744731169776</v>
      </c>
      <c r="M6" s="17">
        <v>3.9706501032934889</v>
      </c>
    </row>
    <row r="7" spans="1:13" x14ac:dyDescent="0.25">
      <c r="A7" s="27" t="s">
        <v>270</v>
      </c>
      <c r="C7" s="25" t="s">
        <v>50</v>
      </c>
      <c r="D7" s="25" t="s">
        <v>50</v>
      </c>
      <c r="F7" s="29" t="s">
        <v>273</v>
      </c>
      <c r="H7" s="17">
        <v>181.56445185549146</v>
      </c>
      <c r="I7" s="17">
        <v>5.9071910777343362E-2</v>
      </c>
      <c r="J7" s="46">
        <v>41.27945125120754</v>
      </c>
      <c r="K7" s="17">
        <v>3.320224580632494E-3</v>
      </c>
      <c r="L7" s="17">
        <v>4.9488288995227254</v>
      </c>
      <c r="M7" s="17">
        <v>4.9521491241033582</v>
      </c>
    </row>
    <row r="8" spans="1:13" x14ac:dyDescent="0.25">
      <c r="A8" s="27" t="s">
        <v>270</v>
      </c>
      <c r="C8" s="25" t="s">
        <v>51</v>
      </c>
      <c r="D8" s="25" t="s">
        <v>51</v>
      </c>
      <c r="F8" s="29" t="s">
        <v>273</v>
      </c>
      <c r="H8" s="17">
        <v>181.56445185549146</v>
      </c>
      <c r="I8" s="17">
        <v>5.9036429096587816E-2</v>
      </c>
      <c r="J8" s="46">
        <v>37.936809337467324</v>
      </c>
      <c r="K8" s="17">
        <v>2.3299375466377783E-3</v>
      </c>
      <c r="L8" s="17">
        <v>3.858330426070379</v>
      </c>
      <c r="M8" s="17">
        <v>3.8606603636170167</v>
      </c>
    </row>
    <row r="9" spans="1:13" x14ac:dyDescent="0.25">
      <c r="A9" s="27" t="s">
        <v>270</v>
      </c>
      <c r="C9" s="25" t="s">
        <v>52</v>
      </c>
      <c r="D9" s="25" t="s">
        <v>52</v>
      </c>
      <c r="F9" s="29" t="s">
        <v>273</v>
      </c>
      <c r="H9" s="17">
        <v>181.56445185549146</v>
      </c>
      <c r="I9" s="17">
        <v>5.9054163639187682E-2</v>
      </c>
      <c r="J9" s="46">
        <v>43.936297747555628</v>
      </c>
      <c r="K9" s="17">
        <v>1.4779548738203827E-3</v>
      </c>
      <c r="L9" s="17">
        <v>3.0118637312323813</v>
      </c>
      <c r="M9" s="17">
        <v>3.0133416861062017</v>
      </c>
    </row>
    <row r="10" spans="1:13" x14ac:dyDescent="0.25">
      <c r="A10" s="27" t="s">
        <v>270</v>
      </c>
      <c r="C10" s="25" t="s">
        <v>53</v>
      </c>
      <c r="D10" s="25" t="s">
        <v>53</v>
      </c>
      <c r="F10" s="29" t="s">
        <v>273</v>
      </c>
      <c r="H10" s="17">
        <v>181.56445185549146</v>
      </c>
      <c r="I10" s="17">
        <v>5.9054163639187682E-2</v>
      </c>
      <c r="J10" s="46">
        <v>43.36937777661943</v>
      </c>
      <c r="K10" s="17">
        <v>1.4017866203269783E-3</v>
      </c>
      <c r="L10" s="17">
        <v>2.2106231573102115</v>
      </c>
      <c r="M10" s="17">
        <v>2.2120249439305386</v>
      </c>
    </row>
    <row r="11" spans="1:13" x14ac:dyDescent="0.25">
      <c r="A11" s="27" t="s">
        <v>270</v>
      </c>
      <c r="C11" s="25" t="s">
        <v>54</v>
      </c>
      <c r="D11" s="25" t="s">
        <v>54</v>
      </c>
      <c r="F11" s="29" t="s">
        <v>273</v>
      </c>
      <c r="H11" s="17">
        <v>181.56445185549146</v>
      </c>
      <c r="I11" s="17">
        <v>5.9036429096587816E-2</v>
      </c>
      <c r="J11" s="46">
        <v>38.633439200807068</v>
      </c>
      <c r="K11" s="17">
        <v>6.4478677542355854E-4</v>
      </c>
      <c r="L11" s="17">
        <v>3.391297236175228</v>
      </c>
      <c r="M11" s="17">
        <v>3.3919420229506514</v>
      </c>
    </row>
    <row r="12" spans="1:13" x14ac:dyDescent="0.25">
      <c r="A12" s="27" t="s">
        <v>270</v>
      </c>
      <c r="C12" s="25" t="s">
        <v>55</v>
      </c>
      <c r="D12" s="25" t="s">
        <v>55</v>
      </c>
      <c r="F12" s="29" t="s">
        <v>274</v>
      </c>
      <c r="H12" s="17">
        <v>187.42519034070361</v>
      </c>
      <c r="I12" s="17">
        <v>5.9375641970184738E-2</v>
      </c>
      <c r="J12" s="46">
        <v>50.576171830203364</v>
      </c>
      <c r="K12" s="17">
        <v>4.0208397893662921E-4</v>
      </c>
      <c r="L12" s="17">
        <v>1.6017313156539867</v>
      </c>
      <c r="M12" s="17">
        <v>1.6021333996329234</v>
      </c>
    </row>
    <row r="13" spans="1:13" x14ac:dyDescent="0.25">
      <c r="A13" s="27" t="s">
        <v>270</v>
      </c>
      <c r="C13" s="25" t="s">
        <v>56</v>
      </c>
      <c r="D13" s="25" t="s">
        <v>56</v>
      </c>
      <c r="F13" s="29" t="s">
        <v>274</v>
      </c>
      <c r="H13" s="17">
        <v>187.42519034070361</v>
      </c>
      <c r="I13" s="17">
        <v>5.9358249141505386E-2</v>
      </c>
      <c r="J13" s="46">
        <v>46.13323123277798</v>
      </c>
      <c r="K13" s="17">
        <v>5.5837408956763894E-4</v>
      </c>
      <c r="L13" s="17">
        <v>4.4467440047345992</v>
      </c>
      <c r="M13" s="17">
        <v>4.4473023788241672</v>
      </c>
    </row>
    <row r="14" spans="1:13" x14ac:dyDescent="0.25">
      <c r="A14" s="27" t="s">
        <v>270</v>
      </c>
      <c r="C14" s="25" t="s">
        <v>57</v>
      </c>
      <c r="D14" s="25"/>
      <c r="F14" s="29" t="s">
        <v>274</v>
      </c>
      <c r="H14" s="17">
        <v>187.42519034070361</v>
      </c>
      <c r="I14" s="56">
        <v>5.9358249141505386E-2</v>
      </c>
      <c r="J14" s="57">
        <v>43.473981671238541</v>
      </c>
      <c r="K14" s="56">
        <v>4.391469799316288E-4</v>
      </c>
      <c r="L14" s="56">
        <v>3.7986124358214526</v>
      </c>
      <c r="M14" s="56">
        <v>3.799051582801384</v>
      </c>
    </row>
    <row r="15" spans="1:13" x14ac:dyDescent="0.25">
      <c r="A15" s="27" t="s">
        <v>270</v>
      </c>
      <c r="C15" s="25" t="s">
        <v>58</v>
      </c>
      <c r="D15" s="25" t="s">
        <v>58</v>
      </c>
      <c r="F15" s="29" t="s">
        <v>274</v>
      </c>
      <c r="H15" s="17">
        <v>187.42519034070361</v>
      </c>
      <c r="I15" s="17">
        <v>5.9393046906645972E-2</v>
      </c>
      <c r="J15" s="46">
        <v>48.77357011973767</v>
      </c>
      <c r="K15" s="17">
        <v>-2.8498127136374263E-4</v>
      </c>
      <c r="L15" s="17">
        <v>2.8226530910042675</v>
      </c>
      <c r="M15" s="17">
        <v>2.8223681097329036</v>
      </c>
    </row>
    <row r="16" spans="1:13" x14ac:dyDescent="0.25">
      <c r="A16" s="27" t="s">
        <v>270</v>
      </c>
      <c r="C16" s="25" t="s">
        <v>59</v>
      </c>
      <c r="D16" s="25" t="s">
        <v>59</v>
      </c>
      <c r="F16" s="29" t="s">
        <v>274</v>
      </c>
      <c r="H16" s="17">
        <v>187.42519034070361</v>
      </c>
      <c r="I16" s="17">
        <v>3.5625385182110829E-2</v>
      </c>
      <c r="J16" s="46">
        <v>45.208613796098653</v>
      </c>
      <c r="K16" s="17">
        <v>1.4381333933486892E-3</v>
      </c>
      <c r="L16" s="17">
        <v>2.2933689987470247</v>
      </c>
      <c r="M16" s="17">
        <v>2.2948071321403734</v>
      </c>
    </row>
    <row r="17" spans="1:13" x14ac:dyDescent="0.25">
      <c r="A17" s="27" t="s">
        <v>270</v>
      </c>
      <c r="C17" s="25" t="s">
        <v>60</v>
      </c>
      <c r="D17" s="25" t="s">
        <v>60</v>
      </c>
      <c r="F17" s="29" t="s">
        <v>275</v>
      </c>
      <c r="H17" s="17">
        <v>176.22701081568025</v>
      </c>
      <c r="I17" s="17">
        <v>0</v>
      </c>
      <c r="J17" s="46">
        <v>45.860200684393227</v>
      </c>
      <c r="K17" s="17">
        <v>4.0835768388981656E-3</v>
      </c>
      <c r="L17" s="17">
        <v>3.1959239539720103</v>
      </c>
      <c r="M17" s="17">
        <v>3.2000075308109084</v>
      </c>
    </row>
    <row r="18" spans="1:13" x14ac:dyDescent="0.25">
      <c r="A18" s="27" t="s">
        <v>270</v>
      </c>
      <c r="C18" s="25" t="s">
        <v>61</v>
      </c>
      <c r="D18" s="25" t="s">
        <v>61</v>
      </c>
      <c r="F18" s="29" t="s">
        <v>275</v>
      </c>
      <c r="H18" s="17">
        <v>176.22701081568025</v>
      </c>
      <c r="I18" s="17">
        <v>5.8816240261218525E-2</v>
      </c>
      <c r="J18" s="46">
        <v>39.124563021762555</v>
      </c>
      <c r="K18" s="17">
        <v>4.9404988843514894E-3</v>
      </c>
      <c r="L18" s="17">
        <v>3.6377919837063044</v>
      </c>
      <c r="M18" s="17">
        <v>3.642732482590656</v>
      </c>
    </row>
    <row r="19" spans="1:13" x14ac:dyDescent="0.25">
      <c r="A19" s="27" t="s">
        <v>270</v>
      </c>
      <c r="C19" s="25" t="s">
        <v>62</v>
      </c>
      <c r="D19" s="25" t="s">
        <v>62</v>
      </c>
      <c r="F19" s="29" t="s">
        <v>275</v>
      </c>
      <c r="H19" s="17">
        <v>176.22701081568025</v>
      </c>
      <c r="I19" s="17">
        <v>5.8780057272998246E-2</v>
      </c>
      <c r="J19" s="46">
        <v>46.142344959303614</v>
      </c>
      <c r="K19" s="17">
        <v>3.0489562209275534E-3</v>
      </c>
      <c r="L19" s="17">
        <v>3.5006924271045441</v>
      </c>
      <c r="M19" s="17">
        <v>3.5037413833254716</v>
      </c>
    </row>
    <row r="20" spans="1:13" x14ac:dyDescent="0.25">
      <c r="A20" s="27" t="s">
        <v>270</v>
      </c>
      <c r="C20" s="25" t="s">
        <v>63</v>
      </c>
      <c r="D20" s="25" t="s">
        <v>63</v>
      </c>
      <c r="F20" s="29" t="s">
        <v>275</v>
      </c>
      <c r="H20" s="17">
        <v>176.22701081568025</v>
      </c>
      <c r="I20" s="17">
        <v>5.8816240261218525E-2</v>
      </c>
      <c r="J20" s="46">
        <v>43.288752832256833</v>
      </c>
      <c r="K20" s="17">
        <v>-9.5382361137016729E-4</v>
      </c>
      <c r="L20" s="17">
        <v>1.9299519801387237</v>
      </c>
      <c r="M20" s="17">
        <v>1.9289981565273535</v>
      </c>
    </row>
    <row r="21" spans="1:13" x14ac:dyDescent="0.25">
      <c r="A21" s="27" t="s">
        <v>270</v>
      </c>
      <c r="C21" s="54" t="s">
        <v>64</v>
      </c>
      <c r="D21" s="54" t="s">
        <v>64</v>
      </c>
      <c r="F21" s="29" t="s">
        <v>275</v>
      </c>
      <c r="H21" s="17">
        <v>176.22701081568025</v>
      </c>
      <c r="I21" s="17">
        <v>5.8816240261218525E-2</v>
      </c>
      <c r="J21" s="46">
        <v>44.582710118003639</v>
      </c>
      <c r="K21" s="17">
        <v>-2.5776593063538875E-3</v>
      </c>
      <c r="L21" s="17">
        <v>5.5312842798640185</v>
      </c>
      <c r="M21" s="17">
        <v>5.5287066205576645</v>
      </c>
    </row>
    <row r="22" spans="1:13" x14ac:dyDescent="0.25">
      <c r="A22" s="27" t="s">
        <v>270</v>
      </c>
      <c r="C22" s="25" t="s">
        <v>112</v>
      </c>
      <c r="D22" s="25" t="s">
        <v>112</v>
      </c>
      <c r="F22" s="16" t="s">
        <v>272</v>
      </c>
      <c r="H22" s="17">
        <v>37.095472623974118</v>
      </c>
      <c r="I22" s="17">
        <v>5.1780291702565824E-2</v>
      </c>
      <c r="J22" s="46">
        <v>1.9158707929949359</v>
      </c>
      <c r="K22" s="17">
        <v>-3.6985922644689876E-3</v>
      </c>
      <c r="L22" s="17">
        <v>7.4789281068670846E-2</v>
      </c>
      <c r="M22" s="17">
        <v>7.1090688804201857E-2</v>
      </c>
    </row>
    <row r="23" spans="1:13" x14ac:dyDescent="0.25">
      <c r="A23" s="27" t="s">
        <v>270</v>
      </c>
      <c r="C23" s="25" t="s">
        <v>113</v>
      </c>
      <c r="D23" s="25" t="s">
        <v>113</v>
      </c>
      <c r="F23" s="16" t="s">
        <v>272</v>
      </c>
      <c r="H23" s="17">
        <v>37.095472623974118</v>
      </c>
      <c r="I23" s="17">
        <v>5.1889617654546936E-2</v>
      </c>
      <c r="J23" s="46">
        <v>1.6916015355382301</v>
      </c>
      <c r="K23" s="17">
        <v>-1.2972352510595746E-4</v>
      </c>
      <c r="L23" s="17">
        <v>5.3713192403662173E-2</v>
      </c>
      <c r="M23" s="17">
        <v>5.3583468878556216E-2</v>
      </c>
    </row>
    <row r="24" spans="1:13" x14ac:dyDescent="0.25">
      <c r="A24" s="27" t="s">
        <v>270</v>
      </c>
      <c r="C24" s="25" t="s">
        <v>114</v>
      </c>
      <c r="D24" s="25" t="s">
        <v>114</v>
      </c>
      <c r="F24" s="16" t="s">
        <v>272</v>
      </c>
      <c r="H24" s="17">
        <v>37.095472623974118</v>
      </c>
      <c r="I24" s="17">
        <v>5.1853122509380373E-2</v>
      </c>
      <c r="J24" s="46">
        <v>1.7837474143226848</v>
      </c>
      <c r="K24" s="17">
        <v>-1.5558089611609359E-3</v>
      </c>
      <c r="L24" s="17">
        <v>6.3760180243260176E-2</v>
      </c>
      <c r="M24" s="17">
        <v>6.2204371282099241E-2</v>
      </c>
    </row>
    <row r="25" spans="1:13" x14ac:dyDescent="0.25">
      <c r="A25" s="27" t="s">
        <v>270</v>
      </c>
      <c r="C25" s="25" t="s">
        <v>115</v>
      </c>
      <c r="D25" s="25" t="s">
        <v>115</v>
      </c>
      <c r="F25" s="16" t="s">
        <v>272</v>
      </c>
      <c r="H25" s="17">
        <v>37.095472623974118</v>
      </c>
      <c r="I25" s="17">
        <v>5.1853122509380373E-2</v>
      </c>
      <c r="J25" s="46">
        <v>1.7422649163151804</v>
      </c>
      <c r="K25" s="17">
        <v>-2.2635571387127234E-3</v>
      </c>
      <c r="L25" s="17">
        <v>6.5663833041565617E-2</v>
      </c>
      <c r="M25" s="17">
        <v>6.3400275902852896E-2</v>
      </c>
    </row>
    <row r="26" spans="1:13" x14ac:dyDescent="0.25">
      <c r="A26" s="27" t="s">
        <v>270</v>
      </c>
      <c r="C26" s="25" t="s">
        <v>116</v>
      </c>
      <c r="D26" s="25" t="s">
        <v>116</v>
      </c>
      <c r="F26" s="16" t="s">
        <v>272</v>
      </c>
      <c r="H26" s="17">
        <v>37.095472623974118</v>
      </c>
      <c r="I26" s="17">
        <v>5.1816680564133882E-2</v>
      </c>
      <c r="J26" s="46">
        <v>2.1970272559192763</v>
      </c>
      <c r="K26" s="17">
        <v>-1.072682939376675E-4</v>
      </c>
      <c r="L26" s="17">
        <v>3.8578902436191331E-2</v>
      </c>
      <c r="M26" s="17">
        <v>3.8471634142253665E-2</v>
      </c>
    </row>
    <row r="27" spans="1:13" x14ac:dyDescent="0.25">
      <c r="A27" s="27" t="s">
        <v>270</v>
      </c>
      <c r="C27" s="25" t="s">
        <v>117</v>
      </c>
      <c r="D27" s="25" t="s">
        <v>117</v>
      </c>
      <c r="F27" s="29" t="s">
        <v>273</v>
      </c>
      <c r="H27" s="17">
        <v>37.595798506443316</v>
      </c>
      <c r="I27" s="17">
        <v>5.1914625745847015E-2</v>
      </c>
      <c r="J27" s="46">
        <v>1.6716509490162736</v>
      </c>
      <c r="K27" s="17">
        <v>1.1288860734811723E-2</v>
      </c>
      <c r="L27" s="17">
        <v>9.6268198070367433E-2</v>
      </c>
      <c r="M27" s="17">
        <v>0.10755705880517916</v>
      </c>
    </row>
    <row r="28" spans="1:13" x14ac:dyDescent="0.25">
      <c r="A28" s="27" t="s">
        <v>270</v>
      </c>
      <c r="C28" s="25" t="s">
        <v>118</v>
      </c>
      <c r="D28" s="25" t="s">
        <v>118</v>
      </c>
      <c r="F28" s="29" t="s">
        <v>273</v>
      </c>
      <c r="H28" s="17">
        <v>37.595798506443316</v>
      </c>
      <c r="I28" s="17">
        <v>5.1914625745847015E-2</v>
      </c>
      <c r="J28" s="46">
        <v>1.682033874165443</v>
      </c>
      <c r="K28" s="17">
        <v>3.4416472610337137E-3</v>
      </c>
      <c r="L28" s="17">
        <v>0.1029295694803221</v>
      </c>
      <c r="M28" s="17">
        <v>0.10637121674135581</v>
      </c>
    </row>
    <row r="29" spans="1:13" x14ac:dyDescent="0.25">
      <c r="A29" s="27" t="s">
        <v>270</v>
      </c>
      <c r="C29" s="25" t="s">
        <v>119</v>
      </c>
      <c r="D29" s="25" t="s">
        <v>119</v>
      </c>
      <c r="F29" s="29" t="s">
        <v>273</v>
      </c>
      <c r="H29" s="17">
        <v>37.595798506443316</v>
      </c>
      <c r="I29" s="17">
        <v>5.1841953507908718E-2</v>
      </c>
      <c r="J29" s="46">
        <v>1.7833632006720599</v>
      </c>
      <c r="K29" s="17">
        <v>-8.3508199457495603E-4</v>
      </c>
      <c r="L29" s="17">
        <v>0.24687978057297025</v>
      </c>
      <c r="M29" s="17">
        <v>0.24604469857839528</v>
      </c>
    </row>
    <row r="30" spans="1:13" x14ac:dyDescent="0.25">
      <c r="A30" s="27" t="s">
        <v>270</v>
      </c>
      <c r="C30" s="25" t="s">
        <v>120</v>
      </c>
      <c r="D30" s="25" t="s">
        <v>120</v>
      </c>
      <c r="F30" s="29" t="s">
        <v>273</v>
      </c>
      <c r="H30" s="17">
        <v>37.595798506443316</v>
      </c>
      <c r="I30" s="17">
        <v>5.1841953507908718E-2</v>
      </c>
      <c r="J30" s="46">
        <v>2.0529413589131846</v>
      </c>
      <c r="K30" s="17">
        <v>-1.3247536420304317E-4</v>
      </c>
      <c r="L30" s="17">
        <v>8.3302904187905397E-2</v>
      </c>
      <c r="M30" s="17">
        <v>8.3170428823702347E-2</v>
      </c>
    </row>
    <row r="31" spans="1:13" x14ac:dyDescent="0.25">
      <c r="A31" s="27" t="s">
        <v>270</v>
      </c>
      <c r="C31" s="25" t="s">
        <v>121</v>
      </c>
      <c r="D31" s="25" t="s">
        <v>121</v>
      </c>
      <c r="F31" s="29" t="s">
        <v>273</v>
      </c>
      <c r="H31" s="17">
        <v>37.595798506443316</v>
      </c>
      <c r="I31" s="17">
        <v>5.1805696495149212E-2</v>
      </c>
      <c r="J31" s="46">
        <v>1.8028382380311925</v>
      </c>
      <c r="K31" s="17">
        <v>-8.4535067457813958E-4</v>
      </c>
      <c r="L31" s="17">
        <v>0.11176432650144376</v>
      </c>
      <c r="M31" s="17">
        <v>0.11091897582686562</v>
      </c>
    </row>
    <row r="32" spans="1:13" x14ac:dyDescent="0.25">
      <c r="A32" s="27" t="s">
        <v>270</v>
      </c>
      <c r="C32" s="25" t="s">
        <v>122</v>
      </c>
      <c r="D32" s="25" t="s">
        <v>122</v>
      </c>
      <c r="F32" s="29" t="s">
        <v>274</v>
      </c>
      <c r="H32" s="17">
        <v>37.396184062850743</v>
      </c>
      <c r="I32" s="17">
        <v>5.1795748179469123E-2</v>
      </c>
      <c r="J32" s="46">
        <v>1.9785975804557201</v>
      </c>
      <c r="K32" s="17">
        <v>-1.544874573242724E-3</v>
      </c>
      <c r="L32" s="17">
        <v>8.2054786917831413E-2</v>
      </c>
      <c r="M32" s="17">
        <v>8.0509912344588694E-2</v>
      </c>
    </row>
    <row r="33" spans="1:13" x14ac:dyDescent="0.25">
      <c r="A33" s="27" t="s">
        <v>270</v>
      </c>
      <c r="C33" s="25" t="s">
        <v>123</v>
      </c>
      <c r="D33" s="25" t="s">
        <v>123</v>
      </c>
      <c r="F33" s="29" t="s">
        <v>274</v>
      </c>
      <c r="H33" s="17">
        <v>37.396184062850743</v>
      </c>
      <c r="I33" s="17">
        <v>2.076193446972761E-2</v>
      </c>
      <c r="J33" s="46">
        <v>2.0450505452681713</v>
      </c>
      <c r="K33" s="17">
        <v>1.3978084310728631E-3</v>
      </c>
      <c r="L33" s="17">
        <v>9.3751873268005229E-2</v>
      </c>
      <c r="M33" s="17">
        <v>9.5149681699078087E-2</v>
      </c>
    </row>
    <row r="34" spans="1:13" x14ac:dyDescent="0.25">
      <c r="A34" s="27" t="s">
        <v>270</v>
      </c>
      <c r="C34" s="25" t="s">
        <v>124</v>
      </c>
      <c r="D34" s="25" t="s">
        <v>124</v>
      </c>
      <c r="F34" s="29" t="s">
        <v>274</v>
      </c>
      <c r="H34" s="17">
        <v>37.396184062850743</v>
      </c>
      <c r="I34" s="17">
        <v>5.1868420579725773E-2</v>
      </c>
      <c r="J34" s="46">
        <v>2.0436157708411953</v>
      </c>
      <c r="K34" s="17">
        <v>-2.2735410174895415E-3</v>
      </c>
      <c r="L34" s="17">
        <v>8.8768216291274751E-2</v>
      </c>
      <c r="M34" s="17">
        <v>8.649467527378521E-2</v>
      </c>
    </row>
    <row r="35" spans="1:13" x14ac:dyDescent="0.25">
      <c r="A35" s="27" t="s">
        <v>270</v>
      </c>
      <c r="C35" s="25" t="s">
        <v>125</v>
      </c>
      <c r="D35" s="25" t="s">
        <v>125</v>
      </c>
      <c r="F35" s="29" t="s">
        <v>274</v>
      </c>
      <c r="H35" s="17">
        <v>37.396184062850743</v>
      </c>
      <c r="I35" s="17">
        <v>5.1868420579725773E-2</v>
      </c>
      <c r="J35" s="46">
        <v>2.0021210343774145</v>
      </c>
      <c r="K35" s="17">
        <v>-8.4780018859165543E-4</v>
      </c>
      <c r="L35" s="17">
        <v>8.198695559669214E-2</v>
      </c>
      <c r="M35" s="17">
        <v>8.1139155408100488E-2</v>
      </c>
    </row>
    <row r="36" spans="1:13" x14ac:dyDescent="0.25">
      <c r="A36" s="27" t="s">
        <v>270</v>
      </c>
      <c r="C36" s="25" t="s">
        <v>126</v>
      </c>
      <c r="D36" s="25" t="s">
        <v>126</v>
      </c>
      <c r="F36" s="29" t="s">
        <v>274</v>
      </c>
      <c r="H36" s="17">
        <v>37.396184062850743</v>
      </c>
      <c r="I36" s="17">
        <v>5.1832057953270089E-2</v>
      </c>
      <c r="J36" s="46">
        <v>2.2495113151719219</v>
      </c>
      <c r="K36" s="17">
        <v>2.0067245338199042E-3</v>
      </c>
      <c r="L36" s="17">
        <v>0.29318726416104318</v>
      </c>
      <c r="M36" s="17">
        <v>0.29519398869486307</v>
      </c>
    </row>
    <row r="37" spans="1:13" x14ac:dyDescent="0.25">
      <c r="A37" s="27" t="s">
        <v>270</v>
      </c>
      <c r="C37" s="25" t="s">
        <v>127</v>
      </c>
      <c r="D37" s="25" t="s">
        <v>127</v>
      </c>
      <c r="F37" s="29" t="s">
        <v>275</v>
      </c>
      <c r="H37" s="17">
        <v>37.824679861932793</v>
      </c>
      <c r="I37" s="17">
        <v>5.1863924298365963E-2</v>
      </c>
      <c r="J37" s="46">
        <v>1.8671012747411746</v>
      </c>
      <c r="K37" s="17">
        <v>5.6632875186508002E-4</v>
      </c>
      <c r="L37" s="17">
        <v>8.8010335642444426E-2</v>
      </c>
      <c r="M37" s="17">
        <v>8.8576664394309501E-2</v>
      </c>
    </row>
    <row r="38" spans="1:13" x14ac:dyDescent="0.25">
      <c r="A38" s="27" t="s">
        <v>270</v>
      </c>
      <c r="C38" s="25" t="s">
        <v>128</v>
      </c>
      <c r="D38" s="25" t="s">
        <v>128</v>
      </c>
      <c r="F38" s="29" t="s">
        <v>275</v>
      </c>
      <c r="H38" s="17">
        <v>37.824679861932793</v>
      </c>
      <c r="I38" s="17">
        <v>5.1936506274117986E-2</v>
      </c>
      <c r="J38" s="46">
        <v>2.2748189748063679</v>
      </c>
      <c r="K38" s="17">
        <v>5.9009031189629843E-4</v>
      </c>
      <c r="L38" s="17">
        <v>3.7455525713186368E-2</v>
      </c>
      <c r="M38" s="17">
        <v>3.8045616025082662E-2</v>
      </c>
    </row>
    <row r="39" spans="1:13" x14ac:dyDescent="0.25">
      <c r="A39" s="27" t="s">
        <v>270</v>
      </c>
      <c r="C39" s="25" t="s">
        <v>129</v>
      </c>
      <c r="D39" s="25" t="s">
        <v>129</v>
      </c>
      <c r="F39" s="29" t="s">
        <v>275</v>
      </c>
      <c r="H39" s="17">
        <v>37.824679861932793</v>
      </c>
      <c r="I39" s="17">
        <v>6.2193254644730203E-2</v>
      </c>
      <c r="J39" s="46">
        <v>2.0627429457168858</v>
      </c>
      <c r="K39" s="17">
        <v>-9.3933341056065599E-4</v>
      </c>
      <c r="L39" s="17">
        <v>8.7365026883867297E-2</v>
      </c>
      <c r="M39" s="17">
        <v>8.6425693473306642E-2</v>
      </c>
    </row>
    <row r="40" spans="1:13" x14ac:dyDescent="0.25">
      <c r="A40" s="27" t="s">
        <v>270</v>
      </c>
      <c r="C40" s="25" t="s">
        <v>130</v>
      </c>
      <c r="D40" s="25" t="s">
        <v>130</v>
      </c>
      <c r="F40" s="29" t="s">
        <v>275</v>
      </c>
      <c r="H40" s="17">
        <v>37.824679861932793</v>
      </c>
      <c r="I40" s="17">
        <v>2.0774602509647178E-2</v>
      </c>
      <c r="J40" s="46">
        <v>1.9320380333971892</v>
      </c>
      <c r="K40" s="17">
        <v>5.7776725004082775E-3</v>
      </c>
      <c r="L40" s="17">
        <v>0.10235533902580907</v>
      </c>
      <c r="M40" s="17">
        <v>0.10813301152621735</v>
      </c>
    </row>
    <row r="41" spans="1:13" x14ac:dyDescent="0.25">
      <c r="A41" s="27" t="s">
        <v>270</v>
      </c>
      <c r="C41" s="25" t="s">
        <v>131</v>
      </c>
      <c r="D41" s="25" t="s">
        <v>131</v>
      </c>
      <c r="F41" s="29" t="s">
        <v>275</v>
      </c>
      <c r="H41" s="17">
        <v>37.824679861932793</v>
      </c>
      <c r="I41" s="17">
        <v>1.038730125482357E-2</v>
      </c>
      <c r="J41" s="46">
        <v>1.9839745396713069</v>
      </c>
      <c r="K41" s="17">
        <v>4.9446863672429385E-3</v>
      </c>
      <c r="L41" s="17">
        <v>9.7837093626404151E-2</v>
      </c>
      <c r="M41" s="17">
        <v>0.10278177999364708</v>
      </c>
    </row>
    <row r="42" spans="1:13" ht="14.25" customHeight="1" x14ac:dyDescent="0.25">
      <c r="A42" s="42" t="s">
        <v>65</v>
      </c>
      <c r="B42" s="43"/>
      <c r="C42" s="25" t="s">
        <v>45</v>
      </c>
      <c r="D42" s="25" t="s">
        <v>45</v>
      </c>
      <c r="E42" s="22"/>
      <c r="F42" s="16" t="s">
        <v>272</v>
      </c>
      <c r="H42" s="17">
        <v>170.4556412729026</v>
      </c>
      <c r="I42" s="17">
        <v>5.8514582668617886E-2</v>
      </c>
      <c r="J42" s="46">
        <v>156.66694363695754</v>
      </c>
      <c r="K42" s="17">
        <v>7.2405802725726181E-3</v>
      </c>
      <c r="L42" s="17">
        <v>-0.17979815708065822</v>
      </c>
      <c r="M42" s="17">
        <v>-0.17255757680808559</v>
      </c>
    </row>
    <row r="43" spans="1:13" x14ac:dyDescent="0.25">
      <c r="A43" s="42" t="s">
        <v>65</v>
      </c>
      <c r="C43" s="25" t="s">
        <v>46</v>
      </c>
      <c r="D43" s="25" t="s">
        <v>46</v>
      </c>
      <c r="F43" s="16" t="s">
        <v>272</v>
      </c>
      <c r="H43" s="17">
        <v>163.68309002433085</v>
      </c>
      <c r="I43" s="17">
        <v>5.8161995673379339E-2</v>
      </c>
      <c r="J43" s="46">
        <v>136.21539386705442</v>
      </c>
      <c r="K43" s="17">
        <v>-2.4624465990262683E-3</v>
      </c>
      <c r="L43" s="17">
        <v>0.47551641203970163</v>
      </c>
      <c r="M43" s="17">
        <v>0.47305396544067535</v>
      </c>
    </row>
    <row r="44" spans="1:13" x14ac:dyDescent="0.25">
      <c r="A44" s="42" t="s">
        <v>65</v>
      </c>
      <c r="C44" s="25" t="s">
        <v>47</v>
      </c>
      <c r="D44" s="25" t="s">
        <v>47</v>
      </c>
      <c r="F44" s="16" t="s">
        <v>272</v>
      </c>
      <c r="H44" s="17">
        <v>173.30625204276973</v>
      </c>
      <c r="I44" s="17">
        <v>5.8629892500268239E-2</v>
      </c>
      <c r="J44" s="46">
        <v>132.91396629810811</v>
      </c>
      <c r="K44" s="17">
        <v>6.0851157476939149E-3</v>
      </c>
      <c r="L44" s="17">
        <v>0.68033196476580471</v>
      </c>
      <c r="M44" s="17">
        <v>0.68641708051349859</v>
      </c>
    </row>
    <row r="45" spans="1:13" x14ac:dyDescent="0.25">
      <c r="A45" s="42" t="s">
        <v>65</v>
      </c>
      <c r="C45" s="25" t="s">
        <v>48</v>
      </c>
      <c r="D45" s="25" t="s">
        <v>48</v>
      </c>
      <c r="F45" s="16" t="s">
        <v>272</v>
      </c>
      <c r="H45" s="17">
        <v>161.8400671227572</v>
      </c>
      <c r="I45" s="17">
        <v>5.8118764365453331E-2</v>
      </c>
      <c r="J45" s="46">
        <v>159.79173074637737</v>
      </c>
      <c r="K45" s="17">
        <v>4.0790659473717338E-3</v>
      </c>
      <c r="L45" s="17">
        <v>0.25455190034074754</v>
      </c>
      <c r="M45" s="17">
        <v>0.25863096628811927</v>
      </c>
    </row>
    <row r="46" spans="1:13" x14ac:dyDescent="0.25">
      <c r="A46" s="42" t="s">
        <v>65</v>
      </c>
      <c r="C46" s="25" t="s">
        <v>49</v>
      </c>
      <c r="D46" s="25" t="s">
        <v>49</v>
      </c>
      <c r="F46" s="16" t="s">
        <v>272</v>
      </c>
      <c r="H46" s="17">
        <v>164.5068553737284</v>
      </c>
      <c r="I46" s="17">
        <v>5.8245549911978473E-2</v>
      </c>
      <c r="J46" s="46">
        <v>148.35141562580918</v>
      </c>
      <c r="K46" s="17">
        <v>4.0024579088502226E-3</v>
      </c>
      <c r="L46" s="17">
        <v>-0.54968857679758243</v>
      </c>
      <c r="M46" s="17">
        <v>-0.5456861188887322</v>
      </c>
    </row>
    <row r="47" spans="1:13" x14ac:dyDescent="0.25">
      <c r="A47" s="42" t="s">
        <v>65</v>
      </c>
      <c r="C47" s="25" t="s">
        <v>50</v>
      </c>
      <c r="D47" s="25" t="s">
        <v>50</v>
      </c>
      <c r="F47" s="29" t="s">
        <v>273</v>
      </c>
      <c r="H47" s="17">
        <v>159.93924108678215</v>
      </c>
      <c r="I47" s="17">
        <v>5.8004511320745841E-2</v>
      </c>
      <c r="J47" s="46">
        <v>170.25484162865317</v>
      </c>
      <c r="K47" s="17">
        <v>3.9679469255553554E-3</v>
      </c>
      <c r="L47" s="17">
        <v>-0.72680536331588796</v>
      </c>
      <c r="M47" s="17">
        <v>-0.72283741639033261</v>
      </c>
    </row>
    <row r="48" spans="1:13" x14ac:dyDescent="0.25">
      <c r="A48" s="42" t="s">
        <v>65</v>
      </c>
      <c r="C48" s="25" t="s">
        <v>51</v>
      </c>
      <c r="D48" s="25" t="s">
        <v>51</v>
      </c>
      <c r="F48" s="29" t="s">
        <v>273</v>
      </c>
      <c r="H48" s="17">
        <v>164.39164457907356</v>
      </c>
      <c r="I48" s="17">
        <v>5.8218002156917671E-2</v>
      </c>
      <c r="J48" s="46">
        <v>154.02154650634139</v>
      </c>
      <c r="K48" s="17">
        <v>2.2696641607657421E-3</v>
      </c>
      <c r="L48" s="17">
        <v>-0.6924850698279893</v>
      </c>
      <c r="M48" s="17">
        <v>-0.6902154056672235</v>
      </c>
    </row>
    <row r="49" spans="1:13" x14ac:dyDescent="0.25">
      <c r="A49" s="42" t="s">
        <v>65</v>
      </c>
      <c r="C49" s="25" t="s">
        <v>52</v>
      </c>
      <c r="D49" s="25" t="s">
        <v>52</v>
      </c>
      <c r="F49" s="29" t="s">
        <v>273</v>
      </c>
      <c r="H49" s="17">
        <v>163.29553344133296</v>
      </c>
      <c r="I49" s="17">
        <v>5.8144946269889926E-2</v>
      </c>
      <c r="J49" s="46">
        <v>141.04801066149898</v>
      </c>
      <c r="K49" s="17">
        <v>3.1837602649241849E-3</v>
      </c>
      <c r="L49" s="17">
        <v>2.334405227811402</v>
      </c>
      <c r="M49" s="17">
        <v>2.3375889880763263</v>
      </c>
    </row>
    <row r="50" spans="1:13" x14ac:dyDescent="0.25">
      <c r="A50" s="42" t="s">
        <v>65</v>
      </c>
      <c r="C50" s="25" t="s">
        <v>53</v>
      </c>
      <c r="D50" s="25" t="s">
        <v>53</v>
      </c>
      <c r="F50" s="29" t="s">
        <v>273</v>
      </c>
      <c r="H50" s="17">
        <v>166.98932926829258</v>
      </c>
      <c r="I50" s="17">
        <v>5.8347468199049957E-2</v>
      </c>
      <c r="J50" s="46">
        <v>182.69759242486523</v>
      </c>
      <c r="K50" s="17">
        <v>2.5590505833516805E-3</v>
      </c>
      <c r="L50" s="17">
        <v>-1.2429275219881302</v>
      </c>
      <c r="M50" s="17">
        <v>-1.2403684714047785</v>
      </c>
    </row>
    <row r="51" spans="1:13" x14ac:dyDescent="0.25">
      <c r="A51" s="42" t="s">
        <v>65</v>
      </c>
      <c r="C51" s="25" t="s">
        <v>54</v>
      </c>
      <c r="D51" s="25" t="s">
        <v>54</v>
      </c>
      <c r="F51" s="29" t="s">
        <v>273</v>
      </c>
      <c r="H51" s="17">
        <v>148.16454048424887</v>
      </c>
      <c r="I51" s="17">
        <v>5.7401083689049039E-2</v>
      </c>
      <c r="J51" s="46">
        <v>159.31096767058671</v>
      </c>
      <c r="K51" s="17">
        <v>2.9848379650265077E-3</v>
      </c>
      <c r="L51" s="17">
        <v>2.4441022687820402</v>
      </c>
      <c r="M51" s="17">
        <v>2.4470871067470665</v>
      </c>
    </row>
    <row r="52" spans="1:13" x14ac:dyDescent="0.25">
      <c r="A52" s="42" t="s">
        <v>65</v>
      </c>
      <c r="C52" s="25" t="s">
        <v>55</v>
      </c>
      <c r="D52" s="25" t="s">
        <v>55</v>
      </c>
      <c r="F52" s="29" t="s">
        <v>274</v>
      </c>
      <c r="H52" s="17">
        <v>160.48900462962965</v>
      </c>
      <c r="I52" s="17">
        <v>5.8041540214129272E-2</v>
      </c>
      <c r="J52" s="46">
        <v>158.19802200763073</v>
      </c>
      <c r="K52" s="17">
        <v>3.8721286521904985E-3</v>
      </c>
      <c r="L52" s="17">
        <v>-1.6085589802982534</v>
      </c>
      <c r="M52" s="17">
        <v>-1.6046868516460628</v>
      </c>
    </row>
    <row r="53" spans="1:13" x14ac:dyDescent="0.25">
      <c r="A53" s="42" t="s">
        <v>65</v>
      </c>
      <c r="C53" s="25" t="s">
        <v>56</v>
      </c>
      <c r="D53" s="25" t="s">
        <v>56</v>
      </c>
      <c r="F53" s="29" t="s">
        <v>274</v>
      </c>
      <c r="H53" s="17">
        <v>149.49735449735454</v>
      </c>
      <c r="I53" s="17">
        <v>5.7474337564016931E-2</v>
      </c>
      <c r="J53" s="46">
        <v>166.9514557559564</v>
      </c>
      <c r="K53" s="17">
        <v>5.5903995334821571E-3</v>
      </c>
      <c r="L53" s="17">
        <v>2.1894249174995957</v>
      </c>
      <c r="M53" s="17">
        <v>2.1950153170330777</v>
      </c>
    </row>
    <row r="54" spans="1:13" x14ac:dyDescent="0.25">
      <c r="A54" s="42" t="s">
        <v>65</v>
      </c>
      <c r="C54" s="25" t="s">
        <v>57</v>
      </c>
      <c r="D54" s="25" t="s">
        <v>57</v>
      </c>
      <c r="F54" s="29" t="s">
        <v>274</v>
      </c>
      <c r="H54" s="17">
        <v>148.515625</v>
      </c>
      <c r="I54" s="17">
        <v>5.7388713497687982E-2</v>
      </c>
      <c r="J54" s="46">
        <v>170.76585588372035</v>
      </c>
      <c r="K54" s="17">
        <v>3.3523170398932467E-3</v>
      </c>
      <c r="L54" s="17">
        <v>2.0878131319371271</v>
      </c>
      <c r="M54" s="17">
        <v>2.0911654489770202</v>
      </c>
    </row>
    <row r="55" spans="1:13" x14ac:dyDescent="0.25">
      <c r="A55" s="42" t="s">
        <v>65</v>
      </c>
      <c r="C55" s="25" t="s">
        <v>58</v>
      </c>
      <c r="D55" s="25" t="s">
        <v>58</v>
      </c>
      <c r="F55" s="29" t="s">
        <v>274</v>
      </c>
      <c r="H55" s="17">
        <v>159.94074074074075</v>
      </c>
      <c r="I55" s="17">
        <v>5.7966422031412425E-2</v>
      </c>
      <c r="J55" s="46">
        <v>166.78098946877984</v>
      </c>
      <c r="K55" s="17">
        <v>2.1401500855840806E-3</v>
      </c>
      <c r="L55" s="17">
        <v>0.24397559339245894</v>
      </c>
      <c r="M55" s="17">
        <v>0.24611574347804302</v>
      </c>
    </row>
    <row r="56" spans="1:13" x14ac:dyDescent="0.25">
      <c r="A56" s="42" t="s">
        <v>65</v>
      </c>
      <c r="C56" s="25" t="s">
        <v>59</v>
      </c>
      <c r="D56" s="25" t="s">
        <v>59</v>
      </c>
      <c r="F56" s="29" t="s">
        <v>274</v>
      </c>
      <c r="H56" s="17">
        <v>160.30981067125643</v>
      </c>
      <c r="I56" s="17">
        <v>5.7998173074126649E-2</v>
      </c>
      <c r="J56" s="46">
        <v>161.88450068450231</v>
      </c>
      <c r="K56" s="17">
        <v>7.6768512595097819E-3</v>
      </c>
      <c r="L56" s="17">
        <v>0.93641900296089331</v>
      </c>
      <c r="M56" s="17">
        <v>0.9440958542204031</v>
      </c>
    </row>
    <row r="57" spans="1:13" x14ac:dyDescent="0.25">
      <c r="A57" s="42" t="s">
        <v>65</v>
      </c>
      <c r="C57" s="25" t="s">
        <v>60</v>
      </c>
      <c r="D57" s="25" t="s">
        <v>60</v>
      </c>
      <c r="F57" s="29" t="s">
        <v>275</v>
      </c>
      <c r="H57" s="17">
        <v>146.91756272401437</v>
      </c>
      <c r="I57" s="17">
        <v>5.7349434783429236E-2</v>
      </c>
      <c r="J57" s="46">
        <v>75.781543122823379</v>
      </c>
      <c r="K57" s="17">
        <v>1.5440827803682995E-3</v>
      </c>
      <c r="L57" s="17">
        <v>-4.4044775300601406E-2</v>
      </c>
      <c r="M57" s="17">
        <v>-4.2500692520233106E-2</v>
      </c>
    </row>
    <row r="58" spans="1:13" x14ac:dyDescent="0.25">
      <c r="A58" s="42" t="s">
        <v>65</v>
      </c>
      <c r="C58" s="25" t="s">
        <v>61</v>
      </c>
      <c r="D58" s="25" t="s">
        <v>61</v>
      </c>
      <c r="F58" s="29" t="s">
        <v>275</v>
      </c>
      <c r="H58" s="17">
        <v>149.05381944444443</v>
      </c>
      <c r="I58" s="17">
        <v>5.7463498089580553E-2</v>
      </c>
      <c r="J58" s="46">
        <v>75.024343105756373</v>
      </c>
      <c r="K58" s="17">
        <v>-1.3210413820236469E-4</v>
      </c>
      <c r="L58" s="17">
        <v>1.2640142249508253E-2</v>
      </c>
      <c r="M58" s="17">
        <v>1.2508038111305887E-2</v>
      </c>
    </row>
    <row r="59" spans="1:13" x14ac:dyDescent="0.25">
      <c r="A59" s="42" t="s">
        <v>65</v>
      </c>
      <c r="C59" s="25" t="s">
        <v>62</v>
      </c>
      <c r="D59" s="25" t="s">
        <v>62</v>
      </c>
      <c r="F59" s="29" t="s">
        <v>275</v>
      </c>
      <c r="H59" s="17">
        <v>146.1900684931507</v>
      </c>
      <c r="I59" s="17">
        <v>5.7287186837802227E-2</v>
      </c>
      <c r="J59" s="46">
        <v>71.47149429884206</v>
      </c>
      <c r="K59" s="17">
        <v>-9.8812361991564902E-4</v>
      </c>
      <c r="L59" s="17">
        <v>-6.5281775763798428E-2</v>
      </c>
      <c r="M59" s="17">
        <v>-6.6269899383714082E-2</v>
      </c>
    </row>
    <row r="60" spans="1:13" x14ac:dyDescent="0.25">
      <c r="A60" s="42" t="s">
        <v>65</v>
      </c>
      <c r="C60" s="25" t="s">
        <v>63</v>
      </c>
      <c r="D60" s="25" t="s">
        <v>63</v>
      </c>
      <c r="F60" s="29" t="s">
        <v>275</v>
      </c>
      <c r="H60" s="17">
        <v>141.46113691872995</v>
      </c>
      <c r="I60" s="17">
        <v>5.7106446178454097E-2</v>
      </c>
      <c r="J60" s="46">
        <v>76.499795300657112</v>
      </c>
      <c r="K60" s="17">
        <v>-1.7417127784172186E-3</v>
      </c>
      <c r="L60" s="17">
        <v>-1.1772697693481454E-3</v>
      </c>
      <c r="M60" s="17">
        <v>-2.918982547765364E-3</v>
      </c>
    </row>
    <row r="61" spans="1:13" x14ac:dyDescent="0.25">
      <c r="A61" s="42" t="s">
        <v>65</v>
      </c>
      <c r="C61" s="25" t="s">
        <v>64</v>
      </c>
      <c r="D61" s="25" t="s">
        <v>64</v>
      </c>
      <c r="F61" s="29" t="s">
        <v>275</v>
      </c>
      <c r="H61" s="17">
        <v>156.53694404591104</v>
      </c>
      <c r="I61" s="17">
        <v>5.7834048770699274E-2</v>
      </c>
      <c r="J61" s="46">
        <v>74.33988628985685</v>
      </c>
      <c r="K61" s="17">
        <v>-4.1310034836213767E-3</v>
      </c>
      <c r="L61" s="17">
        <v>0.27566877760850061</v>
      </c>
      <c r="M61" s="17">
        <v>0.27153777412487923</v>
      </c>
    </row>
    <row r="62" spans="1:13" x14ac:dyDescent="0.25">
      <c r="A62" s="42" t="s">
        <v>65</v>
      </c>
      <c r="C62" s="25" t="s">
        <v>112</v>
      </c>
      <c r="D62" s="25" t="s">
        <v>112</v>
      </c>
      <c r="F62" s="16" t="s">
        <v>272</v>
      </c>
      <c r="H62" s="17">
        <v>23.769620169035299</v>
      </c>
      <c r="I62" s="17">
        <v>5.1176211286737425E-2</v>
      </c>
      <c r="J62" s="46">
        <v>6.3663206840701347</v>
      </c>
      <c r="K62" s="17">
        <v>-2.1941168995648131E-3</v>
      </c>
      <c r="L62" s="17">
        <v>0.45932269902107625</v>
      </c>
      <c r="M62" s="17">
        <v>0.45712858212151142</v>
      </c>
    </row>
    <row r="63" spans="1:13" x14ac:dyDescent="0.25">
      <c r="A63" s="42" t="s">
        <v>65</v>
      </c>
      <c r="C63" s="25" t="s">
        <v>113</v>
      </c>
      <c r="D63" s="25" t="s">
        <v>113</v>
      </c>
      <c r="F63" s="16" t="s">
        <v>272</v>
      </c>
      <c r="H63" s="17">
        <v>24.24992481898726</v>
      </c>
      <c r="I63" s="17">
        <v>5.127290108340999E-2</v>
      </c>
      <c r="J63" s="46">
        <v>7.1576969912440349</v>
      </c>
      <c r="K63" s="17">
        <v>-1.4970824922849219E-3</v>
      </c>
      <c r="L63" s="17">
        <v>0.19822194124844833</v>
      </c>
      <c r="M63" s="17">
        <v>0.19672485875616341</v>
      </c>
    </row>
    <row r="64" spans="1:13" x14ac:dyDescent="0.25">
      <c r="A64" s="42" t="s">
        <v>65</v>
      </c>
      <c r="C64" s="25" t="s">
        <v>114</v>
      </c>
      <c r="D64" s="25" t="s">
        <v>114</v>
      </c>
      <c r="F64" s="16" t="s">
        <v>272</v>
      </c>
      <c r="H64" s="17">
        <v>27.276480707790615</v>
      </c>
      <c r="I64" s="17">
        <v>5.1354586292966353E-2</v>
      </c>
      <c r="J64" s="46">
        <v>7.1074747429465441</v>
      </c>
      <c r="K64" s="17">
        <v>-1.4878458164087921E-3</v>
      </c>
      <c r="L64" s="17">
        <v>0.16968185675483566</v>
      </c>
      <c r="M64" s="17">
        <v>0.16819401093842687</v>
      </c>
    </row>
    <row r="65" spans="1:13" x14ac:dyDescent="0.25">
      <c r="A65" s="42" t="s">
        <v>65</v>
      </c>
      <c r="C65" s="25" t="s">
        <v>115</v>
      </c>
      <c r="D65" s="25" t="s">
        <v>115</v>
      </c>
      <c r="F65" s="16" t="s">
        <v>272</v>
      </c>
      <c r="H65" s="17">
        <v>22.036746493791966</v>
      </c>
      <c r="I65" s="17">
        <v>5.119902389849583E-2</v>
      </c>
      <c r="J65" s="46">
        <v>6.819709983279644</v>
      </c>
      <c r="K65" s="17">
        <v>-7.9675402712696131E-3</v>
      </c>
      <c r="L65" s="17">
        <v>0.60917333317406519</v>
      </c>
      <c r="M65" s="17">
        <v>0.60120579290279563</v>
      </c>
    </row>
    <row r="66" spans="1:13" x14ac:dyDescent="0.25">
      <c r="A66" s="42" t="s">
        <v>65</v>
      </c>
      <c r="C66" s="25" t="s">
        <v>116</v>
      </c>
      <c r="D66" s="25" t="s">
        <v>116</v>
      </c>
      <c r="F66" s="16" t="s">
        <v>272</v>
      </c>
      <c r="H66" s="17">
        <v>22.269585253456228</v>
      </c>
      <c r="I66" s="17">
        <v>5.1101044779212568E-2</v>
      </c>
      <c r="J66" s="46">
        <v>7.0723845974430191</v>
      </c>
      <c r="K66" s="17">
        <v>-6.5286597222205431E-5</v>
      </c>
      <c r="L66" s="17">
        <v>0.49140074391351768</v>
      </c>
      <c r="M66" s="17">
        <v>0.49133545731629547</v>
      </c>
    </row>
    <row r="67" spans="1:13" x14ac:dyDescent="0.25">
      <c r="A67" s="42" t="s">
        <v>65</v>
      </c>
      <c r="C67" s="25" t="s">
        <v>117</v>
      </c>
      <c r="D67" s="25" t="s">
        <v>117</v>
      </c>
      <c r="F67" s="29" t="s">
        <v>273</v>
      </c>
      <c r="H67" s="17">
        <v>24.772630929900949</v>
      </c>
      <c r="I67" s="17">
        <v>5.1267753811892379E-2</v>
      </c>
      <c r="J67" s="46">
        <v>7.8952340870314268</v>
      </c>
      <c r="K67" s="17">
        <v>-7.8367047081407597E-4</v>
      </c>
      <c r="L67" s="17">
        <v>0.33049014476696359</v>
      </c>
      <c r="M67" s="17">
        <v>0.32970647429614952</v>
      </c>
    </row>
    <row r="68" spans="1:13" x14ac:dyDescent="0.25">
      <c r="A68" s="42" t="s">
        <v>65</v>
      </c>
      <c r="C68" s="25" t="s">
        <v>118</v>
      </c>
      <c r="D68" s="25" t="s">
        <v>118</v>
      </c>
      <c r="F68" s="29" t="s">
        <v>273</v>
      </c>
      <c r="H68" s="17">
        <v>21.276627737958009</v>
      </c>
      <c r="I68" s="17">
        <v>5.1095443490015886E-2</v>
      </c>
      <c r="J68" s="46">
        <v>6.938761225944158</v>
      </c>
      <c r="K68" s="17">
        <v>-2.20486654756298E-3</v>
      </c>
      <c r="L68" s="17">
        <v>0.50418132545404992</v>
      </c>
      <c r="M68" s="17">
        <v>0.5019764589064869</v>
      </c>
    </row>
    <row r="69" spans="1:13" x14ac:dyDescent="0.25">
      <c r="A69" s="42" t="s">
        <v>65</v>
      </c>
      <c r="C69" s="25" t="s">
        <v>119</v>
      </c>
      <c r="D69" s="25" t="s">
        <v>119</v>
      </c>
      <c r="F69" s="29" t="s">
        <v>273</v>
      </c>
      <c r="H69" s="17">
        <v>22.114937180083754</v>
      </c>
      <c r="I69" s="17">
        <v>5.1111863640365261E-2</v>
      </c>
      <c r="J69" s="46">
        <v>7.6974466642390071</v>
      </c>
      <c r="K69" s="17">
        <v>-1.4938320529612502E-3</v>
      </c>
      <c r="L69" s="17">
        <v>0.38201301229208179</v>
      </c>
      <c r="M69" s="17">
        <v>0.38051918023912051</v>
      </c>
    </row>
    <row r="70" spans="1:13" x14ac:dyDescent="0.25">
      <c r="A70" s="42" t="s">
        <v>65</v>
      </c>
      <c r="C70" s="25" t="s">
        <v>120</v>
      </c>
      <c r="D70" s="25" t="s">
        <v>120</v>
      </c>
      <c r="F70" s="29" t="s">
        <v>273</v>
      </c>
      <c r="H70" s="17">
        <v>26.291358369398299</v>
      </c>
      <c r="I70" s="17">
        <v>5.13507637859019E-2</v>
      </c>
      <c r="J70" s="46">
        <v>7.0761352496972822</v>
      </c>
      <c r="K70" s="17">
        <v>-1.499299515631941E-3</v>
      </c>
      <c r="L70" s="17">
        <v>0.31429717318924333</v>
      </c>
      <c r="M70" s="17">
        <v>0.31279787367361139</v>
      </c>
    </row>
    <row r="71" spans="1:13" x14ac:dyDescent="0.25">
      <c r="A71" s="42" t="s">
        <v>65</v>
      </c>
      <c r="C71" s="25" t="s">
        <v>121</v>
      </c>
      <c r="D71" s="25" t="s">
        <v>121</v>
      </c>
      <c r="F71" s="29" t="s">
        <v>273</v>
      </c>
      <c r="H71" s="17">
        <v>21.841997961264013</v>
      </c>
      <c r="I71" s="17">
        <v>5.1109340440454024E-2</v>
      </c>
      <c r="J71" s="46">
        <v>6.6135486529947496</v>
      </c>
      <c r="K71" s="17">
        <v>-2.9348322212919926E-3</v>
      </c>
      <c r="L71" s="17">
        <v>0.50471837852392876</v>
      </c>
      <c r="M71" s="17">
        <v>0.50178354630263677</v>
      </c>
    </row>
    <row r="72" spans="1:13" x14ac:dyDescent="0.25">
      <c r="A72" s="42" t="s">
        <v>65</v>
      </c>
      <c r="C72" s="25" t="s">
        <v>122</v>
      </c>
      <c r="D72" s="25" t="s">
        <v>122</v>
      </c>
      <c r="F72" s="29" t="s">
        <v>274</v>
      </c>
      <c r="H72" s="17">
        <v>17.170783012367178</v>
      </c>
      <c r="I72" s="17">
        <v>5.0803459445745033E-2</v>
      </c>
      <c r="J72" s="46">
        <v>8.3520887328804836</v>
      </c>
      <c r="K72" s="17">
        <v>-2.1836803796704417E-3</v>
      </c>
      <c r="L72" s="17">
        <v>0.32831065075351351</v>
      </c>
      <c r="M72" s="17">
        <v>0.32612697037384308</v>
      </c>
    </row>
    <row r="73" spans="1:13" x14ac:dyDescent="0.25">
      <c r="A73" s="42" t="s">
        <v>65</v>
      </c>
      <c r="C73" s="25" t="s">
        <v>123</v>
      </c>
      <c r="D73" s="25" t="s">
        <v>123</v>
      </c>
      <c r="F73" s="29" t="s">
        <v>274</v>
      </c>
      <c r="H73" s="17">
        <v>19.186927666634762</v>
      </c>
      <c r="I73" s="17">
        <v>5.0995839946150694E-2</v>
      </c>
      <c r="J73" s="46">
        <v>8.0573427114918115</v>
      </c>
      <c r="K73" s="17">
        <v>-2.2007159458794202E-3</v>
      </c>
      <c r="L73" s="17">
        <v>0.39844117656795114</v>
      </c>
      <c r="M73" s="17">
        <v>0.39624046062207174</v>
      </c>
    </row>
    <row r="74" spans="1:13" x14ac:dyDescent="0.25">
      <c r="A74" s="42" t="s">
        <v>65</v>
      </c>
      <c r="C74" s="25" t="s">
        <v>124</v>
      </c>
      <c r="D74" s="25" t="s">
        <v>124</v>
      </c>
      <c r="F74" s="29" t="s">
        <v>274</v>
      </c>
      <c r="H74" s="17">
        <v>20.183693342776209</v>
      </c>
      <c r="I74" s="17">
        <v>5.1044027857303761E-2</v>
      </c>
      <c r="J74" s="46">
        <v>8.6468583190272579</v>
      </c>
      <c r="K74" s="17">
        <v>-2.2051691613006338E-3</v>
      </c>
      <c r="L74" s="17">
        <v>0.3931114921241296</v>
      </c>
      <c r="M74" s="17">
        <v>0.39090632296282896</v>
      </c>
    </row>
    <row r="75" spans="1:13" x14ac:dyDescent="0.25">
      <c r="A75" s="42" t="s">
        <v>65</v>
      </c>
      <c r="C75" s="25" t="s">
        <v>125</v>
      </c>
      <c r="D75" s="25" t="s">
        <v>125</v>
      </c>
      <c r="F75" s="29" t="s">
        <v>274</v>
      </c>
      <c r="H75" s="17">
        <v>20.66949152542373</v>
      </c>
      <c r="I75" s="17">
        <v>5.106228532478848E-2</v>
      </c>
      <c r="J75" s="46">
        <v>9.0890867878123505</v>
      </c>
      <c r="K75" s="17">
        <v>-3.6473060946277487E-3</v>
      </c>
      <c r="L75" s="17">
        <v>0.27040224226191167</v>
      </c>
      <c r="M75" s="17">
        <v>0.26675493616728391</v>
      </c>
    </row>
    <row r="76" spans="1:13" x14ac:dyDescent="0.25">
      <c r="A76" s="42" t="s">
        <v>65</v>
      </c>
      <c r="C76" s="25" t="s">
        <v>126</v>
      </c>
      <c r="D76" s="25" t="s">
        <v>126</v>
      </c>
      <c r="F76" s="29" t="s">
        <v>274</v>
      </c>
      <c r="H76" s="17">
        <v>24.743990280308942</v>
      </c>
      <c r="I76" s="17">
        <v>5.1214759722472553E-2</v>
      </c>
      <c r="J76" s="46">
        <v>7.6514851025373991</v>
      </c>
      <c r="K76" s="17">
        <v>-3.6581971230337539E-3</v>
      </c>
      <c r="L76" s="17">
        <v>0.31677272427240821</v>
      </c>
      <c r="M76" s="17">
        <v>0.31311452714937443</v>
      </c>
    </row>
    <row r="77" spans="1:13" x14ac:dyDescent="0.25">
      <c r="A77" s="42" t="s">
        <v>65</v>
      </c>
      <c r="C77" s="25" t="s">
        <v>127</v>
      </c>
      <c r="D77" s="25" t="s">
        <v>127</v>
      </c>
      <c r="F77" s="29" t="s">
        <v>275</v>
      </c>
      <c r="H77" s="17">
        <v>10.989530963506226</v>
      </c>
      <c r="I77" s="17">
        <v>2.0217904306388351E-2</v>
      </c>
      <c r="J77" s="46">
        <v>2.2947321387750792</v>
      </c>
      <c r="K77" s="17">
        <v>2.1431522299307825E-3</v>
      </c>
      <c r="L77" s="17">
        <v>0.14029260527003412</v>
      </c>
      <c r="M77" s="17">
        <v>0.1424357574999649</v>
      </c>
    </row>
    <row r="78" spans="1:13" x14ac:dyDescent="0.25">
      <c r="A78" s="42" t="s">
        <v>65</v>
      </c>
      <c r="C78" s="25" t="s">
        <v>128</v>
      </c>
      <c r="D78" s="25" t="s">
        <v>128</v>
      </c>
      <c r="F78" s="29" t="s">
        <v>275</v>
      </c>
      <c r="H78" s="17">
        <v>7.2824887292590237</v>
      </c>
      <c r="I78" s="17">
        <v>1.0089863984328888E-2</v>
      </c>
      <c r="J78" s="46">
        <v>2.179410620615045</v>
      </c>
      <c r="K78" s="17">
        <v>2.8838865341183949E-3</v>
      </c>
      <c r="L78" s="17">
        <v>0.10097469944845629</v>
      </c>
      <c r="M78" s="17">
        <v>0.10385858598257468</v>
      </c>
    </row>
    <row r="79" spans="1:13" x14ac:dyDescent="0.25">
      <c r="A79" s="42" t="s">
        <v>65</v>
      </c>
      <c r="C79" s="25" t="s">
        <v>129</v>
      </c>
      <c r="D79" s="25" t="s">
        <v>129</v>
      </c>
      <c r="F79" s="29" t="s">
        <v>275</v>
      </c>
      <c r="H79" s="17">
        <v>8.4432703246696388</v>
      </c>
      <c r="I79" s="17">
        <v>0</v>
      </c>
      <c r="J79" s="46">
        <v>2.2921692119749508</v>
      </c>
      <c r="K79" s="17">
        <v>3.5481970711911778E-3</v>
      </c>
      <c r="L79" s="17">
        <v>7.258355265740743E-2</v>
      </c>
      <c r="M79" s="17">
        <v>7.6131749728598611E-2</v>
      </c>
    </row>
    <row r="80" spans="1:13" x14ac:dyDescent="0.25">
      <c r="A80" s="42" t="s">
        <v>65</v>
      </c>
      <c r="C80" s="25" t="s">
        <v>130</v>
      </c>
      <c r="D80" s="25" t="s">
        <v>130</v>
      </c>
      <c r="F80" s="29" t="s">
        <v>275</v>
      </c>
      <c r="H80" s="17">
        <v>7.4399569397527641</v>
      </c>
      <c r="I80" s="17">
        <v>0</v>
      </c>
      <c r="J80" s="46">
        <v>2.2432742264259149</v>
      </c>
      <c r="K80" s="17">
        <v>3.602418773260447E-3</v>
      </c>
      <c r="L80" s="17">
        <v>0.10346318088652794</v>
      </c>
      <c r="M80" s="17">
        <v>0.10706559965978839</v>
      </c>
    </row>
    <row r="81" spans="1:13" x14ac:dyDescent="0.25">
      <c r="A81" s="42" t="s">
        <v>65</v>
      </c>
      <c r="C81" s="25" t="s">
        <v>131</v>
      </c>
      <c r="D81" s="25" t="s">
        <v>131</v>
      </c>
      <c r="F81" s="29" t="s">
        <v>275</v>
      </c>
      <c r="H81" s="17">
        <v>20.839902147322626</v>
      </c>
      <c r="I81" s="17">
        <v>5.0975838969896145E-2</v>
      </c>
      <c r="J81" s="46">
        <v>2.2327417468814508</v>
      </c>
      <c r="K81" s="17">
        <v>-2.9228020706552763E-3</v>
      </c>
      <c r="L81" s="17">
        <v>0.20255640595732669</v>
      </c>
      <c r="M81" s="17">
        <v>0.1996336038866714</v>
      </c>
    </row>
  </sheetData>
  <pageMargins left="0.7" right="0.7" top="0.75" bottom="0.75" header="0.3" footer="0.3"/>
  <pageSetup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0"/>
  <sheetViews>
    <sheetView zoomScale="115" zoomScaleNormal="115" workbookViewId="0">
      <pane xSplit="2" ySplit="1" topLeftCell="C143" activePane="bottomRight" state="frozen"/>
      <selection pane="topRight" activeCell="C1" sqref="C1"/>
      <selection pane="bottomLeft" activeCell="A2" sqref="A2"/>
      <selection pane="bottomRight" activeCell="P129" sqref="P129:P149"/>
    </sheetView>
  </sheetViews>
  <sheetFormatPr defaultRowHeight="15" x14ac:dyDescent="0.25"/>
  <cols>
    <col min="1" max="1" width="10.42578125" style="25" bestFit="1" customWidth="1"/>
    <col min="2" max="2" width="8.5703125" style="16" bestFit="1" customWidth="1"/>
    <col min="3" max="3" width="8.7109375" style="23" bestFit="1" customWidth="1"/>
    <col min="4" max="4" width="5.85546875" style="24" bestFit="1" customWidth="1"/>
    <col min="5" max="6" width="9.42578125" style="24" bestFit="1" customWidth="1"/>
    <col min="7" max="8" width="6.140625" style="24" bestFit="1" customWidth="1"/>
    <col min="9" max="10" width="9.140625" style="24" bestFit="1" customWidth="1"/>
    <col min="11" max="16384" width="9.140625" style="25"/>
  </cols>
  <sheetData>
    <row r="1" spans="1:16" ht="45" x14ac:dyDescent="0.25">
      <c r="A1" s="25" t="s">
        <v>0</v>
      </c>
      <c r="B1" s="4" t="s">
        <v>2</v>
      </c>
      <c r="C1" s="5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N1" s="25" t="s">
        <v>0</v>
      </c>
      <c r="O1" s="25" t="s">
        <v>2</v>
      </c>
      <c r="P1" s="25" t="s">
        <v>30</v>
      </c>
    </row>
    <row r="2" spans="1:16" ht="14.25" customHeight="1" x14ac:dyDescent="0.25">
      <c r="A2" s="25" t="s">
        <v>270</v>
      </c>
      <c r="B2" s="25" t="s">
        <v>45</v>
      </c>
      <c r="C2" s="7"/>
      <c r="D2" s="8">
        <v>1.28</v>
      </c>
      <c r="E2" s="8">
        <v>6.28</v>
      </c>
      <c r="F2" s="8">
        <v>3.57</v>
      </c>
      <c r="G2" s="8">
        <f>E2-D2</f>
        <v>5</v>
      </c>
      <c r="H2" s="8">
        <f>F2-D2</f>
        <v>2.29</v>
      </c>
      <c r="I2" s="8">
        <f>(G2-H2)*100/H2</f>
        <v>118.34061135371179</v>
      </c>
      <c r="J2" s="9">
        <f>AVERAGE(I2,I3)</f>
        <v>119.30246426716427</v>
      </c>
      <c r="N2" s="25" t="s">
        <v>270</v>
      </c>
      <c r="O2" s="25" t="s">
        <v>45</v>
      </c>
      <c r="P2" s="25">
        <v>119.30246426716427</v>
      </c>
    </row>
    <row r="3" spans="1:16" x14ac:dyDescent="0.25">
      <c r="A3" s="25" t="s">
        <v>270</v>
      </c>
      <c r="B3" s="25" t="s">
        <v>45</v>
      </c>
      <c r="C3" s="10"/>
      <c r="D3" s="11">
        <v>1.46</v>
      </c>
      <c r="E3" s="11">
        <v>6.46</v>
      </c>
      <c r="F3" s="11">
        <v>3.73</v>
      </c>
      <c r="G3" s="11">
        <f t="shared" ref="G3:G11" si="0">E3-D3</f>
        <v>5</v>
      </c>
      <c r="H3" s="11">
        <f t="shared" ref="H3:H11" si="1">F3-D3</f>
        <v>2.27</v>
      </c>
      <c r="I3" s="11">
        <f t="shared" ref="I3:I11" si="2">(G3-H3)*100/H3</f>
        <v>120.26431718061674</v>
      </c>
      <c r="J3" s="12"/>
      <c r="N3" s="25" t="s">
        <v>270</v>
      </c>
      <c r="O3" s="25" t="s">
        <v>46</v>
      </c>
      <c r="P3" s="25">
        <v>125.82684229843807</v>
      </c>
    </row>
    <row r="4" spans="1:16" x14ac:dyDescent="0.25">
      <c r="A4" s="25" t="s">
        <v>270</v>
      </c>
      <c r="B4" s="25" t="s">
        <v>46</v>
      </c>
      <c r="C4" s="13"/>
      <c r="D4" s="14">
        <v>1.48</v>
      </c>
      <c r="E4" s="14">
        <v>6.48</v>
      </c>
      <c r="F4" s="14">
        <v>3.74</v>
      </c>
      <c r="G4" s="14">
        <f t="shared" si="0"/>
        <v>5</v>
      </c>
      <c r="H4" s="14">
        <f t="shared" si="1"/>
        <v>2.2600000000000002</v>
      </c>
      <c r="I4" s="14">
        <f t="shared" si="2"/>
        <v>121.23893805309733</v>
      </c>
      <c r="J4" s="15">
        <f>AVERAGE(I4,I5)</f>
        <v>125.82684229843807</v>
      </c>
      <c r="N4" s="25" t="s">
        <v>270</v>
      </c>
      <c r="O4" s="25" t="s">
        <v>47</v>
      </c>
      <c r="P4" s="25">
        <v>112.36113114990624</v>
      </c>
    </row>
    <row r="5" spans="1:16" x14ac:dyDescent="0.25">
      <c r="A5" s="25" t="s">
        <v>270</v>
      </c>
      <c r="B5" s="25" t="s">
        <v>46</v>
      </c>
      <c r="C5" s="10"/>
      <c r="D5" s="11">
        <v>1.46</v>
      </c>
      <c r="E5" s="11">
        <v>6.46</v>
      </c>
      <c r="F5" s="11">
        <v>3.63</v>
      </c>
      <c r="G5" s="11">
        <f t="shared" si="0"/>
        <v>5</v>
      </c>
      <c r="H5" s="11">
        <f t="shared" si="1"/>
        <v>2.17</v>
      </c>
      <c r="I5" s="11">
        <f t="shared" si="2"/>
        <v>130.41474654377882</v>
      </c>
      <c r="J5" s="12"/>
      <c r="N5" s="25" t="s">
        <v>270</v>
      </c>
      <c r="O5" s="25" t="s">
        <v>48</v>
      </c>
      <c r="P5" s="25">
        <v>123.2543305360097</v>
      </c>
    </row>
    <row r="6" spans="1:16" x14ac:dyDescent="0.25">
      <c r="A6" s="25" t="s">
        <v>270</v>
      </c>
      <c r="B6" s="25" t="s">
        <v>47</v>
      </c>
      <c r="C6" s="13"/>
      <c r="D6" s="14">
        <v>1.47</v>
      </c>
      <c r="E6" s="14">
        <v>6.47</v>
      </c>
      <c r="F6" s="14">
        <v>3.86</v>
      </c>
      <c r="G6" s="14">
        <f t="shared" si="0"/>
        <v>5</v>
      </c>
      <c r="H6" s="14">
        <f t="shared" si="1"/>
        <v>2.3899999999999997</v>
      </c>
      <c r="I6" s="14">
        <f t="shared" si="2"/>
        <v>109.20502092050214</v>
      </c>
      <c r="J6" s="15">
        <f>AVERAGE(I6,I7)</f>
        <v>112.36113114990624</v>
      </c>
      <c r="N6" s="25" t="s">
        <v>270</v>
      </c>
      <c r="O6" s="25" t="s">
        <v>49</v>
      </c>
      <c r="P6" s="25">
        <v>136.17343304843303</v>
      </c>
    </row>
    <row r="7" spans="1:16" x14ac:dyDescent="0.25">
      <c r="A7" s="25" t="s">
        <v>270</v>
      </c>
      <c r="B7" s="25" t="s">
        <v>47</v>
      </c>
      <c r="C7" s="10"/>
      <c r="D7" s="11">
        <v>1.65</v>
      </c>
      <c r="E7" s="11">
        <v>6.65</v>
      </c>
      <c r="F7" s="11">
        <v>3.97</v>
      </c>
      <c r="G7" s="11">
        <f t="shared" si="0"/>
        <v>5</v>
      </c>
      <c r="H7" s="11">
        <f t="shared" si="1"/>
        <v>2.3200000000000003</v>
      </c>
      <c r="I7" s="11">
        <f t="shared" si="2"/>
        <v>115.51724137931033</v>
      </c>
      <c r="J7" s="12"/>
      <c r="N7" s="25" t="s">
        <v>270</v>
      </c>
      <c r="O7" s="25" t="s">
        <v>50</v>
      </c>
      <c r="P7" s="25">
        <v>144.5305475367943</v>
      </c>
    </row>
    <row r="8" spans="1:16" x14ac:dyDescent="0.25">
      <c r="A8" s="25" t="s">
        <v>270</v>
      </c>
      <c r="B8" s="25" t="s">
        <v>48</v>
      </c>
      <c r="C8" s="13"/>
      <c r="D8" s="14">
        <v>1.45</v>
      </c>
      <c r="E8" s="14">
        <v>6.45</v>
      </c>
      <c r="F8" s="14">
        <v>3.72</v>
      </c>
      <c r="G8" s="14">
        <f t="shared" si="0"/>
        <v>5</v>
      </c>
      <c r="H8" s="14">
        <f t="shared" si="1"/>
        <v>2.2700000000000005</v>
      </c>
      <c r="I8" s="14">
        <f t="shared" si="2"/>
        <v>120.26431718061669</v>
      </c>
      <c r="J8" s="15">
        <f>AVERAGE(I8,I9)</f>
        <v>123.2543305360097</v>
      </c>
      <c r="N8" s="25" t="s">
        <v>270</v>
      </c>
      <c r="O8" s="25" t="s">
        <v>51</v>
      </c>
      <c r="P8" s="25">
        <v>130.1274733637747</v>
      </c>
    </row>
    <row r="9" spans="1:16" x14ac:dyDescent="0.25">
      <c r="A9" s="25" t="s">
        <v>270</v>
      </c>
      <c r="B9" s="25" t="s">
        <v>48</v>
      </c>
      <c r="C9" s="10"/>
      <c r="D9" s="11">
        <v>1.48</v>
      </c>
      <c r="E9" s="11">
        <v>6.48</v>
      </c>
      <c r="F9" s="11">
        <v>3.69</v>
      </c>
      <c r="G9" s="11">
        <f t="shared" si="0"/>
        <v>5</v>
      </c>
      <c r="H9" s="11">
        <f t="shared" si="1"/>
        <v>2.21</v>
      </c>
      <c r="I9" s="11">
        <f t="shared" si="2"/>
        <v>126.24434389140272</v>
      </c>
      <c r="J9" s="12"/>
      <c r="N9" s="25" t="s">
        <v>270</v>
      </c>
      <c r="O9" s="25" t="s">
        <v>52</v>
      </c>
      <c r="P9" s="25">
        <v>140.97644818135367</v>
      </c>
    </row>
    <row r="10" spans="1:16" x14ac:dyDescent="0.25">
      <c r="A10" s="25" t="s">
        <v>270</v>
      </c>
      <c r="B10" s="25" t="s">
        <v>49</v>
      </c>
      <c r="C10" s="16"/>
      <c r="D10" s="17">
        <v>1.56</v>
      </c>
      <c r="E10" s="17">
        <v>6.57</v>
      </c>
      <c r="F10" s="17">
        <v>3.64</v>
      </c>
      <c r="G10" s="17">
        <f t="shared" si="0"/>
        <v>5.01</v>
      </c>
      <c r="H10" s="17">
        <f t="shared" si="1"/>
        <v>2.08</v>
      </c>
      <c r="I10" s="17">
        <f t="shared" si="2"/>
        <v>140.86538461538461</v>
      </c>
      <c r="J10" s="18">
        <f>AVERAGE(I10,I11)</f>
        <v>136.17343304843303</v>
      </c>
      <c r="N10" s="25" t="s">
        <v>270</v>
      </c>
      <c r="O10" s="25" t="s">
        <v>53</v>
      </c>
      <c r="P10" s="25">
        <v>134.50704225352115</v>
      </c>
    </row>
    <row r="11" spans="1:16" x14ac:dyDescent="0.25">
      <c r="A11" s="25" t="s">
        <v>270</v>
      </c>
      <c r="B11" s="25" t="s">
        <v>49</v>
      </c>
      <c r="C11" s="19"/>
      <c r="D11" s="20">
        <v>1.48</v>
      </c>
      <c r="E11" s="20">
        <v>6.48</v>
      </c>
      <c r="F11" s="20">
        <v>3.64</v>
      </c>
      <c r="G11" s="20">
        <f t="shared" si="0"/>
        <v>5</v>
      </c>
      <c r="H11" s="20">
        <f t="shared" si="1"/>
        <v>2.16</v>
      </c>
      <c r="I11" s="20">
        <f t="shared" si="2"/>
        <v>131.48148148148147</v>
      </c>
      <c r="J11" s="21"/>
      <c r="N11" s="25" t="s">
        <v>270</v>
      </c>
      <c r="O11" s="25" t="s">
        <v>54</v>
      </c>
      <c r="P11" s="25">
        <v>135.85430434105422</v>
      </c>
    </row>
    <row r="12" spans="1:16" ht="14.25" customHeight="1" x14ac:dyDescent="0.25">
      <c r="A12" s="25" t="s">
        <v>270</v>
      </c>
      <c r="B12" s="25" t="s">
        <v>50</v>
      </c>
      <c r="C12" s="7"/>
      <c r="D12" s="8">
        <v>1.54</v>
      </c>
      <c r="E12" s="8">
        <v>6.55</v>
      </c>
      <c r="F12" s="8">
        <v>3.8</v>
      </c>
      <c r="G12" s="8">
        <f>E12-D12</f>
        <v>5.01</v>
      </c>
      <c r="H12" s="8">
        <f>F12-D12</f>
        <v>2.2599999999999998</v>
      </c>
      <c r="I12" s="8">
        <f>(G12-H12)*100/H12</f>
        <v>121.68141592920355</v>
      </c>
      <c r="J12" s="9">
        <f>AVERAGE(I12,I13)</f>
        <v>144.5305475367943</v>
      </c>
      <c r="N12" s="25" t="s">
        <v>270</v>
      </c>
      <c r="O12" s="25" t="s">
        <v>55</v>
      </c>
      <c r="P12" s="25">
        <v>106.19345622746749</v>
      </c>
    </row>
    <row r="13" spans="1:16" x14ac:dyDescent="0.25">
      <c r="A13" s="25" t="s">
        <v>270</v>
      </c>
      <c r="B13" s="25" t="s">
        <v>50</v>
      </c>
      <c r="C13" s="10"/>
      <c r="D13" s="11">
        <v>1.7</v>
      </c>
      <c r="E13" s="11">
        <v>6.7</v>
      </c>
      <c r="F13" s="11">
        <v>3.57</v>
      </c>
      <c r="G13" s="11">
        <f t="shared" ref="G13:G21" si="3">E13-D13</f>
        <v>5</v>
      </c>
      <c r="H13" s="11">
        <f t="shared" ref="H13:H21" si="4">F13-D13</f>
        <v>1.8699999999999999</v>
      </c>
      <c r="I13" s="26">
        <f t="shared" ref="I13:I21" si="5">(G13-H13)*100/H13</f>
        <v>167.37967914438505</v>
      </c>
      <c r="J13" s="12"/>
      <c r="N13" s="25" t="s">
        <v>270</v>
      </c>
      <c r="O13" s="25" t="s">
        <v>56</v>
      </c>
      <c r="P13" s="25">
        <v>132.86697396611049</v>
      </c>
    </row>
    <row r="14" spans="1:16" x14ac:dyDescent="0.25">
      <c r="A14" s="25" t="s">
        <v>270</v>
      </c>
      <c r="B14" s="25" t="s">
        <v>51</v>
      </c>
      <c r="C14" s="13"/>
      <c r="D14" s="14">
        <v>1.48</v>
      </c>
      <c r="E14" s="14">
        <v>6.48</v>
      </c>
      <c r="F14" s="14">
        <v>3.67</v>
      </c>
      <c r="G14" s="14">
        <f t="shared" si="3"/>
        <v>5</v>
      </c>
      <c r="H14" s="14">
        <f t="shared" si="4"/>
        <v>2.19</v>
      </c>
      <c r="I14" s="14">
        <f t="shared" si="5"/>
        <v>128.31050228310502</v>
      </c>
      <c r="J14" s="15">
        <f>AVERAGE(I14,I15)</f>
        <v>130.1274733637747</v>
      </c>
      <c r="N14" s="25" t="s">
        <v>270</v>
      </c>
      <c r="O14" s="25" t="s">
        <v>57</v>
      </c>
      <c r="P14" s="25">
        <v>118.34061135371179</v>
      </c>
    </row>
    <row r="15" spans="1:16" x14ac:dyDescent="0.25">
      <c r="A15" s="25" t="s">
        <v>270</v>
      </c>
      <c r="B15" s="25" t="s">
        <v>51</v>
      </c>
      <c r="C15" s="10"/>
      <c r="D15" s="11">
        <v>1.55</v>
      </c>
      <c r="E15" s="11">
        <v>6.56</v>
      </c>
      <c r="F15" s="11">
        <v>3.71</v>
      </c>
      <c r="G15" s="11">
        <f t="shared" si="3"/>
        <v>5.01</v>
      </c>
      <c r="H15" s="11">
        <f t="shared" si="4"/>
        <v>2.16</v>
      </c>
      <c r="I15" s="11">
        <f t="shared" si="5"/>
        <v>131.9444444444444</v>
      </c>
      <c r="J15" s="12"/>
      <c r="N15" s="25" t="s">
        <v>270</v>
      </c>
      <c r="O15" s="25" t="s">
        <v>58</v>
      </c>
      <c r="P15" s="25">
        <v>133.11163275952009</v>
      </c>
    </row>
    <row r="16" spans="1:16" x14ac:dyDescent="0.25">
      <c r="A16" s="25" t="s">
        <v>270</v>
      </c>
      <c r="B16" s="25" t="s">
        <v>52</v>
      </c>
      <c r="C16" s="13"/>
      <c r="D16" s="14">
        <v>1.36</v>
      </c>
      <c r="E16" s="14">
        <v>6.36</v>
      </c>
      <c r="F16" s="14">
        <v>3.45</v>
      </c>
      <c r="G16" s="14">
        <f t="shared" si="3"/>
        <v>5</v>
      </c>
      <c r="H16" s="14">
        <f t="shared" si="4"/>
        <v>2.09</v>
      </c>
      <c r="I16" s="14">
        <f t="shared" si="5"/>
        <v>139.23444976076556</v>
      </c>
      <c r="J16" s="15">
        <f>AVERAGE(I16,I17)</f>
        <v>140.97644818135367</v>
      </c>
      <c r="N16" s="25" t="s">
        <v>270</v>
      </c>
      <c r="O16" s="25" t="s">
        <v>59</v>
      </c>
      <c r="P16" s="25">
        <v>133.77247602193532</v>
      </c>
    </row>
    <row r="17" spans="1:16" x14ac:dyDescent="0.25">
      <c r="A17" s="25" t="s">
        <v>270</v>
      </c>
      <c r="B17" s="25" t="s">
        <v>52</v>
      </c>
      <c r="C17" s="10"/>
      <c r="D17" s="11">
        <v>1.47</v>
      </c>
      <c r="E17" s="11">
        <v>6.47</v>
      </c>
      <c r="F17" s="11">
        <v>3.53</v>
      </c>
      <c r="G17" s="11">
        <f t="shared" si="3"/>
        <v>5</v>
      </c>
      <c r="H17" s="11">
        <f t="shared" si="4"/>
        <v>2.0599999999999996</v>
      </c>
      <c r="I17" s="11">
        <f t="shared" si="5"/>
        <v>142.71844660194179</v>
      </c>
      <c r="J17" s="12"/>
      <c r="N17" s="25" t="s">
        <v>270</v>
      </c>
      <c r="O17" s="25" t="s">
        <v>60</v>
      </c>
      <c r="P17" s="25">
        <v>125.97125968202202</v>
      </c>
    </row>
    <row r="18" spans="1:16" x14ac:dyDescent="0.25">
      <c r="A18" s="25" t="s">
        <v>270</v>
      </c>
      <c r="B18" s="25" t="s">
        <v>53</v>
      </c>
      <c r="C18" s="13"/>
      <c r="D18" s="14">
        <v>1.37</v>
      </c>
      <c r="E18" s="14">
        <v>6.36</v>
      </c>
      <c r="F18" s="14">
        <v>3.5</v>
      </c>
      <c r="G18" s="14">
        <f t="shared" si="3"/>
        <v>4.99</v>
      </c>
      <c r="H18" s="14">
        <f t="shared" si="4"/>
        <v>2.13</v>
      </c>
      <c r="I18" s="14">
        <f t="shared" si="5"/>
        <v>134.27230046948361</v>
      </c>
      <c r="J18" s="15">
        <f>AVERAGE(I18,I19)</f>
        <v>134.50704225352115</v>
      </c>
      <c r="N18" s="25" t="s">
        <v>270</v>
      </c>
      <c r="O18" s="25" t="s">
        <v>61</v>
      </c>
      <c r="P18" s="25">
        <v>138.09523809523813</v>
      </c>
    </row>
    <row r="19" spans="1:16" x14ac:dyDescent="0.25">
      <c r="A19" s="25" t="s">
        <v>270</v>
      </c>
      <c r="B19" s="25" t="s">
        <v>53</v>
      </c>
      <c r="C19" s="10"/>
      <c r="D19" s="11">
        <v>1.48</v>
      </c>
      <c r="E19" s="11">
        <v>6.48</v>
      </c>
      <c r="F19" s="11">
        <v>3.61</v>
      </c>
      <c r="G19" s="11">
        <f t="shared" si="3"/>
        <v>5</v>
      </c>
      <c r="H19" s="11">
        <f t="shared" si="4"/>
        <v>2.13</v>
      </c>
      <c r="I19" s="11">
        <f t="shared" si="5"/>
        <v>134.74178403755869</v>
      </c>
      <c r="J19" s="12"/>
      <c r="N19" s="25" t="s">
        <v>270</v>
      </c>
      <c r="O19" s="25" t="s">
        <v>62</v>
      </c>
      <c r="P19" s="25">
        <v>117.60869565217392</v>
      </c>
    </row>
    <row r="20" spans="1:16" x14ac:dyDescent="0.25">
      <c r="A20" s="25" t="s">
        <v>270</v>
      </c>
      <c r="B20" s="25" t="s">
        <v>54</v>
      </c>
      <c r="C20" s="16"/>
      <c r="D20" s="17">
        <v>1.45</v>
      </c>
      <c r="E20" s="17">
        <v>6.45</v>
      </c>
      <c r="F20" s="17">
        <v>3.56</v>
      </c>
      <c r="G20" s="17">
        <f t="shared" si="3"/>
        <v>5</v>
      </c>
      <c r="H20" s="17">
        <f t="shared" si="4"/>
        <v>2.1100000000000003</v>
      </c>
      <c r="I20" s="17">
        <f t="shared" si="5"/>
        <v>136.96682464454972</v>
      </c>
      <c r="J20" s="18">
        <f>AVERAGE(I20,I21)</f>
        <v>135.85430434105422</v>
      </c>
      <c r="N20" s="25" t="s">
        <v>270</v>
      </c>
      <c r="O20" s="25" t="s">
        <v>63</v>
      </c>
      <c r="P20" s="25">
        <v>124.72931480284421</v>
      </c>
    </row>
    <row r="21" spans="1:16" x14ac:dyDescent="0.25">
      <c r="A21" s="25" t="s">
        <v>270</v>
      </c>
      <c r="B21" s="25" t="s">
        <v>54</v>
      </c>
      <c r="C21" s="19"/>
      <c r="D21" s="20">
        <v>1.53</v>
      </c>
      <c r="E21" s="20">
        <v>6.53</v>
      </c>
      <c r="F21" s="20">
        <v>3.66</v>
      </c>
      <c r="G21" s="20">
        <f t="shared" si="3"/>
        <v>5</v>
      </c>
      <c r="H21" s="20">
        <f t="shared" si="4"/>
        <v>2.13</v>
      </c>
      <c r="I21" s="20">
        <f t="shared" si="5"/>
        <v>134.74178403755869</v>
      </c>
      <c r="J21" s="21"/>
      <c r="N21" s="25" t="s">
        <v>270</v>
      </c>
      <c r="O21" s="25" t="s">
        <v>64</v>
      </c>
      <c r="P21" s="25">
        <v>123.21873442949676</v>
      </c>
    </row>
    <row r="22" spans="1:16" x14ac:dyDescent="0.25">
      <c r="A22" s="25" t="s">
        <v>270</v>
      </c>
      <c r="B22" s="25" t="s">
        <v>55</v>
      </c>
      <c r="C22" s="16"/>
      <c r="D22" s="17">
        <v>1.48</v>
      </c>
      <c r="E22" s="17">
        <v>6.48</v>
      </c>
      <c r="F22" s="17">
        <v>3.89</v>
      </c>
      <c r="G22" s="17">
        <f t="shared" ref="G22:G81" si="6">E22-D22</f>
        <v>5</v>
      </c>
      <c r="H22" s="17">
        <f t="shared" ref="H22:H81" si="7">F22-D22</f>
        <v>2.41</v>
      </c>
      <c r="I22" s="17">
        <f t="shared" ref="I22:I81" si="8">(G22-H22)*100/H22</f>
        <v>107.46887966804978</v>
      </c>
      <c r="J22" s="18">
        <f t="shared" ref="J22" si="9">AVERAGE(I22,I23)</f>
        <v>106.19345622746749</v>
      </c>
      <c r="N22" s="25" t="s">
        <v>270</v>
      </c>
      <c r="O22" s="25" t="s">
        <v>17</v>
      </c>
      <c r="P22" s="25">
        <v>112.98348544111255</v>
      </c>
    </row>
    <row r="23" spans="1:16" x14ac:dyDescent="0.25">
      <c r="A23" s="25" t="s">
        <v>270</v>
      </c>
      <c r="B23" s="25" t="s">
        <v>55</v>
      </c>
      <c r="C23" s="19"/>
      <c r="D23" s="20">
        <v>1.47</v>
      </c>
      <c r="E23" s="20">
        <v>6.47</v>
      </c>
      <c r="F23" s="20">
        <v>3.91</v>
      </c>
      <c r="G23" s="20">
        <f t="shared" si="6"/>
        <v>5</v>
      </c>
      <c r="H23" s="20">
        <f t="shared" si="7"/>
        <v>2.4400000000000004</v>
      </c>
      <c r="I23" s="20">
        <f t="shared" si="8"/>
        <v>104.91803278688522</v>
      </c>
      <c r="J23" s="21"/>
    </row>
    <row r="24" spans="1:16" x14ac:dyDescent="0.25">
      <c r="A24" s="25" t="s">
        <v>270</v>
      </c>
      <c r="B24" s="25" t="s">
        <v>56</v>
      </c>
      <c r="C24" s="16"/>
      <c r="D24" s="17">
        <v>1.49</v>
      </c>
      <c r="E24" s="17">
        <v>6.49</v>
      </c>
      <c r="F24" s="17">
        <v>3.6</v>
      </c>
      <c r="G24" s="17">
        <f t="shared" si="6"/>
        <v>5</v>
      </c>
      <c r="H24" s="17">
        <f t="shared" si="7"/>
        <v>2.1100000000000003</v>
      </c>
      <c r="I24" s="17">
        <f t="shared" si="8"/>
        <v>136.96682464454972</v>
      </c>
      <c r="J24" s="18">
        <f t="shared" ref="J24" si="10">AVERAGE(I24,I25)</f>
        <v>132.86697396611049</v>
      </c>
    </row>
    <row r="25" spans="1:16" x14ac:dyDescent="0.25">
      <c r="A25" s="25" t="s">
        <v>270</v>
      </c>
      <c r="B25" s="25" t="s">
        <v>56</v>
      </c>
      <c r="C25" s="19"/>
      <c r="D25" s="20">
        <v>1.37</v>
      </c>
      <c r="E25" s="20">
        <v>6.38</v>
      </c>
      <c r="F25" s="20">
        <v>3.56</v>
      </c>
      <c r="G25" s="20">
        <f t="shared" si="6"/>
        <v>5.01</v>
      </c>
      <c r="H25" s="20">
        <f t="shared" si="7"/>
        <v>2.19</v>
      </c>
      <c r="I25" s="20">
        <f t="shared" si="8"/>
        <v>128.76712328767124</v>
      </c>
      <c r="J25" s="21"/>
    </row>
    <row r="26" spans="1:16" x14ac:dyDescent="0.25">
      <c r="A26" s="25" t="s">
        <v>270</v>
      </c>
      <c r="B26" s="25" t="s">
        <v>57</v>
      </c>
      <c r="C26" s="16"/>
      <c r="D26" s="17">
        <v>1.36</v>
      </c>
      <c r="E26" s="17">
        <v>6.36</v>
      </c>
      <c r="F26" s="17">
        <v>3.65</v>
      </c>
      <c r="G26" s="17">
        <f t="shared" ref="G26:G27" si="11">E26-D26</f>
        <v>5</v>
      </c>
      <c r="H26" s="17">
        <f t="shared" ref="H26:H27" si="12">F26-D26</f>
        <v>2.29</v>
      </c>
      <c r="I26" s="17">
        <f t="shared" ref="I26:I27" si="13">(G26-H26)*100/H26</f>
        <v>118.34061135371179</v>
      </c>
      <c r="J26" s="18">
        <f t="shared" ref="J26" si="14">AVERAGE(I26,I27)</f>
        <v>118.34061135371179</v>
      </c>
    </row>
    <row r="27" spans="1:16" x14ac:dyDescent="0.25">
      <c r="A27" s="25" t="s">
        <v>270</v>
      </c>
      <c r="B27" s="25" t="s">
        <v>57</v>
      </c>
      <c r="C27" s="19"/>
      <c r="D27" s="20">
        <v>1.47</v>
      </c>
      <c r="E27" s="20">
        <v>6.47</v>
      </c>
      <c r="F27" s="20">
        <v>3.76</v>
      </c>
      <c r="G27" s="20">
        <f t="shared" si="11"/>
        <v>5</v>
      </c>
      <c r="H27" s="20">
        <f t="shared" si="12"/>
        <v>2.29</v>
      </c>
      <c r="I27" s="20">
        <f t="shared" si="13"/>
        <v>118.34061135371179</v>
      </c>
      <c r="J27" s="21"/>
    </row>
    <row r="28" spans="1:16" x14ac:dyDescent="0.25">
      <c r="A28" s="25" t="s">
        <v>270</v>
      </c>
      <c r="B28" s="25" t="s">
        <v>58</v>
      </c>
      <c r="C28" s="16"/>
      <c r="D28" s="17">
        <v>1.49</v>
      </c>
      <c r="E28" s="17">
        <v>6.49</v>
      </c>
      <c r="F28" s="17">
        <v>3.65</v>
      </c>
      <c r="G28" s="17">
        <f t="shared" si="6"/>
        <v>5</v>
      </c>
      <c r="H28" s="17">
        <f t="shared" si="7"/>
        <v>2.16</v>
      </c>
      <c r="I28" s="17">
        <f t="shared" si="8"/>
        <v>131.48148148148147</v>
      </c>
      <c r="J28" s="18">
        <f t="shared" ref="J28" si="15">AVERAGE(I28,I29)</f>
        <v>133.11163275952009</v>
      </c>
    </row>
    <row r="29" spans="1:16" x14ac:dyDescent="0.25">
      <c r="A29" s="25" t="s">
        <v>270</v>
      </c>
      <c r="B29" s="25" t="s">
        <v>58</v>
      </c>
      <c r="C29" s="19"/>
      <c r="D29" s="20">
        <v>1.36</v>
      </c>
      <c r="E29" s="20">
        <v>6.36</v>
      </c>
      <c r="F29" s="20">
        <v>3.49</v>
      </c>
      <c r="G29" s="20">
        <f t="shared" si="6"/>
        <v>5</v>
      </c>
      <c r="H29" s="20">
        <f t="shared" si="7"/>
        <v>2.13</v>
      </c>
      <c r="I29" s="20">
        <f t="shared" si="8"/>
        <v>134.74178403755869</v>
      </c>
      <c r="J29" s="21"/>
    </row>
    <row r="30" spans="1:16" x14ac:dyDescent="0.25">
      <c r="A30" s="25" t="s">
        <v>270</v>
      </c>
      <c r="B30" s="25" t="s">
        <v>59</v>
      </c>
      <c r="C30" s="16"/>
      <c r="D30" s="17">
        <v>1.36</v>
      </c>
      <c r="E30" s="17">
        <v>6.36</v>
      </c>
      <c r="F30" s="17">
        <v>3.45</v>
      </c>
      <c r="G30" s="17">
        <f t="shared" si="6"/>
        <v>5</v>
      </c>
      <c r="H30" s="17">
        <f t="shared" si="7"/>
        <v>2.09</v>
      </c>
      <c r="I30" s="17">
        <f t="shared" si="8"/>
        <v>139.23444976076556</v>
      </c>
      <c r="J30" s="18">
        <f t="shared" ref="J30" si="16">AVERAGE(I30,I31)</f>
        <v>133.77247602193532</v>
      </c>
    </row>
    <row r="31" spans="1:16" x14ac:dyDescent="0.25">
      <c r="A31" s="25" t="s">
        <v>270</v>
      </c>
      <c r="B31" s="25" t="s">
        <v>59</v>
      </c>
      <c r="C31" s="19"/>
      <c r="D31" s="20">
        <v>1.34</v>
      </c>
      <c r="E31" s="20">
        <v>6.34</v>
      </c>
      <c r="F31" s="20">
        <v>3.53</v>
      </c>
      <c r="G31" s="20">
        <f t="shared" si="6"/>
        <v>5</v>
      </c>
      <c r="H31" s="20">
        <f t="shared" si="7"/>
        <v>2.1899999999999995</v>
      </c>
      <c r="I31" s="20">
        <f t="shared" si="8"/>
        <v>128.31050228310508</v>
      </c>
      <c r="J31" s="21"/>
    </row>
    <row r="32" spans="1:16" x14ac:dyDescent="0.25">
      <c r="A32" s="25" t="s">
        <v>270</v>
      </c>
      <c r="B32" s="25" t="s">
        <v>60</v>
      </c>
      <c r="C32" s="16"/>
      <c r="D32" s="17">
        <v>1.36</v>
      </c>
      <c r="E32" s="17">
        <v>6.36</v>
      </c>
      <c r="F32" s="17">
        <v>3.59</v>
      </c>
      <c r="G32" s="17">
        <f t="shared" si="6"/>
        <v>5</v>
      </c>
      <c r="H32" s="17">
        <f t="shared" si="7"/>
        <v>2.2299999999999995</v>
      </c>
      <c r="I32" s="17">
        <f t="shared" si="8"/>
        <v>124.21524663677135</v>
      </c>
      <c r="J32" s="18">
        <f t="shared" ref="J32" si="17">AVERAGE(I32,I33)</f>
        <v>125.97125968202202</v>
      </c>
    </row>
    <row r="33" spans="1:16" x14ac:dyDescent="0.25">
      <c r="A33" s="25" t="s">
        <v>270</v>
      </c>
      <c r="B33" s="25" t="s">
        <v>60</v>
      </c>
      <c r="C33" s="19"/>
      <c r="D33" s="20">
        <v>1.7</v>
      </c>
      <c r="E33" s="20">
        <v>6.71</v>
      </c>
      <c r="F33" s="20">
        <v>3.9</v>
      </c>
      <c r="G33" s="20">
        <f t="shared" si="6"/>
        <v>5.01</v>
      </c>
      <c r="H33" s="20">
        <f t="shared" si="7"/>
        <v>2.2000000000000002</v>
      </c>
      <c r="I33" s="20">
        <f t="shared" si="8"/>
        <v>127.72727272727269</v>
      </c>
      <c r="J33" s="21"/>
    </row>
    <row r="34" spans="1:16" x14ac:dyDescent="0.25">
      <c r="A34" s="25" t="s">
        <v>270</v>
      </c>
      <c r="B34" s="25" t="s">
        <v>61</v>
      </c>
      <c r="C34" s="16"/>
      <c r="D34" s="17">
        <v>1.67</v>
      </c>
      <c r="E34" s="17">
        <v>6.67</v>
      </c>
      <c r="F34" s="17">
        <v>3.77</v>
      </c>
      <c r="G34" s="17">
        <f t="shared" si="6"/>
        <v>5</v>
      </c>
      <c r="H34" s="17">
        <f t="shared" si="7"/>
        <v>2.1</v>
      </c>
      <c r="I34" s="17">
        <f t="shared" si="8"/>
        <v>138.0952380952381</v>
      </c>
      <c r="J34" s="18">
        <f t="shared" ref="J34" si="18">AVERAGE(I34,I35)</f>
        <v>138.09523809523813</v>
      </c>
    </row>
    <row r="35" spans="1:16" x14ac:dyDescent="0.25">
      <c r="A35" s="25" t="s">
        <v>270</v>
      </c>
      <c r="B35" s="25" t="s">
        <v>61</v>
      </c>
      <c r="C35" s="19"/>
      <c r="D35" s="20">
        <v>1.59</v>
      </c>
      <c r="E35" s="20">
        <v>6.59</v>
      </c>
      <c r="F35" s="20">
        <v>3.69</v>
      </c>
      <c r="G35" s="20">
        <f t="shared" si="6"/>
        <v>5</v>
      </c>
      <c r="H35" s="20">
        <f t="shared" si="7"/>
        <v>2.0999999999999996</v>
      </c>
      <c r="I35" s="20">
        <f t="shared" si="8"/>
        <v>138.09523809523816</v>
      </c>
      <c r="J35" s="21"/>
    </row>
    <row r="36" spans="1:16" x14ac:dyDescent="0.25">
      <c r="A36" s="25" t="s">
        <v>270</v>
      </c>
      <c r="B36" s="25" t="s">
        <v>62</v>
      </c>
      <c r="C36" s="16"/>
      <c r="D36" s="17">
        <v>1.53</v>
      </c>
      <c r="E36" s="17">
        <v>6.53</v>
      </c>
      <c r="F36" s="17">
        <v>3.83</v>
      </c>
      <c r="G36" s="17">
        <f t="shared" si="6"/>
        <v>5</v>
      </c>
      <c r="H36" s="17">
        <f t="shared" si="7"/>
        <v>2.2999999999999998</v>
      </c>
      <c r="I36" s="17">
        <f t="shared" si="8"/>
        <v>117.39130434782609</v>
      </c>
      <c r="J36" s="18">
        <f t="shared" ref="J36" si="19">AVERAGE(I36,I37)</f>
        <v>117.60869565217392</v>
      </c>
    </row>
    <row r="37" spans="1:16" x14ac:dyDescent="0.25">
      <c r="A37" s="25" t="s">
        <v>270</v>
      </c>
      <c r="B37" s="25" t="s">
        <v>62</v>
      </c>
      <c r="C37" s="19"/>
      <c r="D37" s="20">
        <v>1.36</v>
      </c>
      <c r="E37" s="20">
        <v>6.37</v>
      </c>
      <c r="F37" s="20">
        <v>3.66</v>
      </c>
      <c r="G37" s="20">
        <f t="shared" si="6"/>
        <v>5.01</v>
      </c>
      <c r="H37" s="20">
        <f t="shared" si="7"/>
        <v>2.2999999999999998</v>
      </c>
      <c r="I37" s="20">
        <f t="shared" si="8"/>
        <v>117.82608695652175</v>
      </c>
      <c r="J37" s="21"/>
    </row>
    <row r="38" spans="1:16" x14ac:dyDescent="0.25">
      <c r="A38" s="25" t="s">
        <v>270</v>
      </c>
      <c r="B38" s="25" t="s">
        <v>63</v>
      </c>
      <c r="C38" s="16"/>
      <c r="D38" s="17">
        <v>1.47</v>
      </c>
      <c r="E38" s="17">
        <v>6.47</v>
      </c>
      <c r="F38" s="17">
        <v>3.71</v>
      </c>
      <c r="G38" s="17">
        <f t="shared" si="6"/>
        <v>5</v>
      </c>
      <c r="H38" s="17">
        <f t="shared" si="7"/>
        <v>2.2400000000000002</v>
      </c>
      <c r="I38" s="17">
        <f t="shared" si="8"/>
        <v>123.21428571428571</v>
      </c>
      <c r="J38" s="18">
        <f t="shared" ref="J38" si="20">AVERAGE(I38,I39)</f>
        <v>124.72931480284421</v>
      </c>
    </row>
    <row r="39" spans="1:16" x14ac:dyDescent="0.25">
      <c r="A39" s="25" t="s">
        <v>270</v>
      </c>
      <c r="B39" s="25" t="s">
        <v>63</v>
      </c>
      <c r="C39" s="19"/>
      <c r="D39" s="20">
        <v>1.35</v>
      </c>
      <c r="E39" s="20">
        <v>6.35</v>
      </c>
      <c r="F39" s="20">
        <v>3.56</v>
      </c>
      <c r="G39" s="20">
        <f t="shared" si="6"/>
        <v>5</v>
      </c>
      <c r="H39" s="20">
        <f t="shared" si="7"/>
        <v>2.21</v>
      </c>
      <c r="I39" s="20">
        <f t="shared" si="8"/>
        <v>126.24434389140272</v>
      </c>
      <c r="J39" s="21"/>
    </row>
    <row r="40" spans="1:16" x14ac:dyDescent="0.25">
      <c r="A40" s="25" t="s">
        <v>270</v>
      </c>
      <c r="B40" s="25" t="s">
        <v>64</v>
      </c>
      <c r="C40" s="16"/>
      <c r="D40" s="17">
        <v>1.38</v>
      </c>
      <c r="E40" s="17">
        <v>6.38</v>
      </c>
      <c r="F40" s="17">
        <v>3.61</v>
      </c>
      <c r="G40" s="17">
        <f t="shared" si="6"/>
        <v>5</v>
      </c>
      <c r="H40" s="17">
        <f t="shared" si="7"/>
        <v>2.23</v>
      </c>
      <c r="I40" s="17">
        <f t="shared" si="8"/>
        <v>124.2152466367713</v>
      </c>
      <c r="J40" s="18">
        <f t="shared" ref="J40" si="21">AVERAGE(I40,I41)</f>
        <v>123.21873442949676</v>
      </c>
    </row>
    <row r="41" spans="1:16" x14ac:dyDescent="0.25">
      <c r="A41" s="25" t="s">
        <v>270</v>
      </c>
      <c r="B41" s="25" t="s">
        <v>64</v>
      </c>
      <c r="C41" s="19"/>
      <c r="D41" s="20">
        <v>1.57</v>
      </c>
      <c r="E41" s="20">
        <v>6.57</v>
      </c>
      <c r="F41" s="20">
        <v>3.82</v>
      </c>
      <c r="G41" s="20">
        <f t="shared" si="6"/>
        <v>5</v>
      </c>
      <c r="H41" s="20">
        <f t="shared" si="7"/>
        <v>2.25</v>
      </c>
      <c r="I41" s="20">
        <f t="shared" si="8"/>
        <v>122.22222222222223</v>
      </c>
      <c r="J41" s="21"/>
    </row>
    <row r="42" spans="1:16" x14ac:dyDescent="0.25">
      <c r="A42" s="25" t="s">
        <v>270</v>
      </c>
      <c r="B42" s="22" t="s">
        <v>17</v>
      </c>
      <c r="C42" s="16"/>
      <c r="D42" s="17">
        <v>1.37</v>
      </c>
      <c r="E42" s="17">
        <v>6.38</v>
      </c>
      <c r="F42" s="17">
        <v>3.71</v>
      </c>
      <c r="G42" s="17">
        <f t="shared" si="6"/>
        <v>5.01</v>
      </c>
      <c r="H42" s="17">
        <f t="shared" si="7"/>
        <v>2.34</v>
      </c>
      <c r="I42" s="17">
        <f t="shared" si="8"/>
        <v>114.10256410256412</v>
      </c>
      <c r="J42" s="18">
        <f t="shared" ref="J42" si="22">AVERAGE(I42,I43)</f>
        <v>112.98348544111255</v>
      </c>
    </row>
    <row r="43" spans="1:16" x14ac:dyDescent="0.25">
      <c r="A43" s="25" t="s">
        <v>270</v>
      </c>
      <c r="B43" s="22" t="s">
        <v>17</v>
      </c>
      <c r="C43" s="19"/>
      <c r="D43" s="20">
        <v>1.45</v>
      </c>
      <c r="E43" s="20">
        <v>6.45</v>
      </c>
      <c r="F43" s="20">
        <v>3.81</v>
      </c>
      <c r="G43" s="20">
        <f t="shared" si="6"/>
        <v>5</v>
      </c>
      <c r="H43" s="20">
        <f t="shared" si="7"/>
        <v>2.3600000000000003</v>
      </c>
      <c r="I43" s="20">
        <f t="shared" si="8"/>
        <v>111.86440677966098</v>
      </c>
      <c r="J43" s="21"/>
    </row>
    <row r="44" spans="1:16" x14ac:dyDescent="0.25">
      <c r="A44" s="25" t="s">
        <v>270</v>
      </c>
      <c r="B44" s="25" t="s">
        <v>112</v>
      </c>
      <c r="C44" s="16"/>
      <c r="D44" s="17">
        <v>1.29</v>
      </c>
      <c r="E44" s="17">
        <v>6.29</v>
      </c>
      <c r="F44" s="17">
        <v>6.02</v>
      </c>
      <c r="G44" s="17">
        <f t="shared" si="6"/>
        <v>5</v>
      </c>
      <c r="H44" s="17">
        <f t="shared" si="7"/>
        <v>4.7299999999999995</v>
      </c>
      <c r="I44" s="17">
        <f t="shared" si="8"/>
        <v>5.7082452431289745</v>
      </c>
      <c r="J44" s="18">
        <f t="shared" ref="J44" si="23">AVERAGE(I44,I45)</f>
        <v>5.046189427409999</v>
      </c>
      <c r="N44" s="25" t="s">
        <v>270</v>
      </c>
      <c r="O44" s="25" t="s">
        <v>112</v>
      </c>
      <c r="P44" s="25">
        <v>5.046189427409999</v>
      </c>
    </row>
    <row r="45" spans="1:16" x14ac:dyDescent="0.25">
      <c r="A45" s="25" t="s">
        <v>270</v>
      </c>
      <c r="B45" s="25" t="s">
        <v>112</v>
      </c>
      <c r="C45" s="19"/>
      <c r="D45" s="20">
        <v>1.36</v>
      </c>
      <c r="E45" s="20">
        <v>6.36</v>
      </c>
      <c r="F45" s="20">
        <v>6.15</v>
      </c>
      <c r="G45" s="20">
        <f t="shared" si="6"/>
        <v>5</v>
      </c>
      <c r="H45" s="20">
        <f t="shared" si="7"/>
        <v>4.79</v>
      </c>
      <c r="I45" s="20">
        <f t="shared" si="8"/>
        <v>4.3841336116910226</v>
      </c>
      <c r="J45" s="21"/>
      <c r="N45" s="25" t="s">
        <v>270</v>
      </c>
      <c r="O45" s="25" t="s">
        <v>113</v>
      </c>
      <c r="P45" s="25">
        <v>3.9423561162691585</v>
      </c>
    </row>
    <row r="46" spans="1:16" x14ac:dyDescent="0.25">
      <c r="A46" s="25" t="s">
        <v>270</v>
      </c>
      <c r="B46" s="25" t="s">
        <v>113</v>
      </c>
      <c r="C46" s="16"/>
      <c r="D46" s="17">
        <v>1.52</v>
      </c>
      <c r="E46" s="17">
        <v>6.53</v>
      </c>
      <c r="F46" s="17">
        <v>6.33</v>
      </c>
      <c r="G46" s="17">
        <f t="shared" si="6"/>
        <v>5.01</v>
      </c>
      <c r="H46" s="17">
        <f t="shared" si="7"/>
        <v>4.8100000000000005</v>
      </c>
      <c r="I46" s="17">
        <f t="shared" si="8"/>
        <v>4.1580041580041431</v>
      </c>
      <c r="J46" s="18">
        <f t="shared" ref="J46" si="24">AVERAGE(I46,I47)</f>
        <v>3.9423561162691585</v>
      </c>
      <c r="N46" s="25" t="s">
        <v>270</v>
      </c>
      <c r="O46" s="25" t="s">
        <v>114</v>
      </c>
      <c r="P46" s="25">
        <v>4.932834177493941</v>
      </c>
    </row>
    <row r="47" spans="1:16" x14ac:dyDescent="0.25">
      <c r="A47" s="25" t="s">
        <v>270</v>
      </c>
      <c r="B47" s="25" t="s">
        <v>113</v>
      </c>
      <c r="C47" s="19"/>
      <c r="D47" s="20">
        <v>1.47</v>
      </c>
      <c r="E47" s="20">
        <v>6.48</v>
      </c>
      <c r="F47" s="20">
        <v>6.3</v>
      </c>
      <c r="G47" s="20">
        <f t="shared" si="6"/>
        <v>5.0100000000000007</v>
      </c>
      <c r="H47" s="20">
        <f t="shared" si="7"/>
        <v>4.83</v>
      </c>
      <c r="I47" s="20">
        <f t="shared" si="8"/>
        <v>3.7267080745341739</v>
      </c>
      <c r="J47" s="21"/>
      <c r="N47" s="25" t="s">
        <v>270</v>
      </c>
      <c r="O47" s="25" t="s">
        <v>115</v>
      </c>
      <c r="P47" s="25">
        <v>5.02850877192982</v>
      </c>
    </row>
    <row r="48" spans="1:16" x14ac:dyDescent="0.25">
      <c r="A48" s="25" t="s">
        <v>270</v>
      </c>
      <c r="B48" s="25" t="s">
        <v>114</v>
      </c>
      <c r="C48" s="16"/>
      <c r="D48" s="17">
        <v>1.36</v>
      </c>
      <c r="E48" s="17">
        <v>6.36</v>
      </c>
      <c r="F48" s="17">
        <v>6.11</v>
      </c>
      <c r="G48" s="17">
        <f t="shared" si="6"/>
        <v>5</v>
      </c>
      <c r="H48" s="17">
        <f t="shared" si="7"/>
        <v>4.75</v>
      </c>
      <c r="I48" s="17">
        <f t="shared" si="8"/>
        <v>5.2631578947368425</v>
      </c>
      <c r="J48" s="18">
        <f t="shared" ref="J48" si="25">AVERAGE(I48,I49)</f>
        <v>4.932834177493941</v>
      </c>
      <c r="N48" s="25" t="s">
        <v>270</v>
      </c>
      <c r="O48" s="25" t="s">
        <v>116</v>
      </c>
      <c r="P48" s="25">
        <v>4.4887552301255296</v>
      </c>
    </row>
    <row r="49" spans="1:16" x14ac:dyDescent="0.25">
      <c r="A49" s="25" t="s">
        <v>270</v>
      </c>
      <c r="B49" s="25" t="s">
        <v>114</v>
      </c>
      <c r="C49" s="19"/>
      <c r="D49" s="20">
        <v>1.46</v>
      </c>
      <c r="E49" s="20">
        <v>6.46</v>
      </c>
      <c r="F49" s="20">
        <v>6.24</v>
      </c>
      <c r="G49" s="20">
        <f t="shared" si="6"/>
        <v>5</v>
      </c>
      <c r="H49" s="20">
        <f t="shared" si="7"/>
        <v>4.78</v>
      </c>
      <c r="I49" s="20">
        <f t="shared" si="8"/>
        <v>4.6025104602510405</v>
      </c>
      <c r="J49" s="21"/>
      <c r="N49" s="25" t="s">
        <v>270</v>
      </c>
      <c r="O49" s="25" t="s">
        <v>117</v>
      </c>
      <c r="P49" s="25">
        <v>5.5858812869756713</v>
      </c>
    </row>
    <row r="50" spans="1:16" x14ac:dyDescent="0.25">
      <c r="A50" s="25" t="s">
        <v>270</v>
      </c>
      <c r="B50" s="25" t="s">
        <v>115</v>
      </c>
      <c r="C50" s="16"/>
      <c r="D50" s="17">
        <v>1.45</v>
      </c>
      <c r="E50" s="17">
        <v>6.47</v>
      </c>
      <c r="F50" s="17">
        <v>6.25</v>
      </c>
      <c r="G50" s="17">
        <f t="shared" si="6"/>
        <v>5.0199999999999996</v>
      </c>
      <c r="H50" s="17">
        <f t="shared" si="7"/>
        <v>4.8</v>
      </c>
      <c r="I50" s="17">
        <f t="shared" si="8"/>
        <v>4.5833333333333286</v>
      </c>
      <c r="J50" s="18">
        <f t="shared" ref="J50" si="26">AVERAGE(I50,I51)</f>
        <v>5.02850877192982</v>
      </c>
      <c r="N50" s="25" t="s">
        <v>270</v>
      </c>
      <c r="O50" s="25" t="s">
        <v>118</v>
      </c>
      <c r="P50" s="25">
        <v>4.1666666666666607</v>
      </c>
    </row>
    <row r="51" spans="1:16" x14ac:dyDescent="0.25">
      <c r="A51" s="25" t="s">
        <v>270</v>
      </c>
      <c r="B51" s="25" t="s">
        <v>115</v>
      </c>
      <c r="C51" s="19"/>
      <c r="D51" s="20">
        <v>1.62</v>
      </c>
      <c r="E51" s="20">
        <v>6.63</v>
      </c>
      <c r="F51" s="20">
        <v>6.37</v>
      </c>
      <c r="G51" s="20">
        <f t="shared" si="6"/>
        <v>5.01</v>
      </c>
      <c r="H51" s="20">
        <f t="shared" si="7"/>
        <v>4.75</v>
      </c>
      <c r="I51" s="20">
        <f t="shared" si="8"/>
        <v>5.4736842105263115</v>
      </c>
      <c r="J51" s="21"/>
      <c r="N51" s="25" t="s">
        <v>270</v>
      </c>
      <c r="O51" s="25" t="s">
        <v>119</v>
      </c>
      <c r="P51" s="25">
        <v>4.7023086800429788</v>
      </c>
    </row>
    <row r="52" spans="1:16" x14ac:dyDescent="0.25">
      <c r="A52" s="25" t="s">
        <v>270</v>
      </c>
      <c r="B52" s="25" t="s">
        <v>116</v>
      </c>
      <c r="C52" s="16"/>
      <c r="D52" s="17">
        <v>1.35</v>
      </c>
      <c r="E52" s="17">
        <v>6.35</v>
      </c>
      <c r="F52" s="17">
        <v>6.13</v>
      </c>
      <c r="G52" s="17">
        <f t="shared" si="6"/>
        <v>5</v>
      </c>
      <c r="H52" s="17">
        <f t="shared" si="7"/>
        <v>4.7799999999999994</v>
      </c>
      <c r="I52" s="17">
        <f t="shared" si="8"/>
        <v>4.60251046025106</v>
      </c>
      <c r="J52" s="18">
        <f t="shared" ref="J52" si="27">AVERAGE(I52,I53)</f>
        <v>4.4887552301255296</v>
      </c>
      <c r="N52" s="25" t="s">
        <v>270</v>
      </c>
      <c r="O52" s="25" t="s">
        <v>120</v>
      </c>
      <c r="P52" s="25">
        <v>4.0502070393374803</v>
      </c>
    </row>
    <row r="53" spans="1:16" x14ac:dyDescent="0.25">
      <c r="A53" s="25" t="s">
        <v>270</v>
      </c>
      <c r="B53" s="25" t="s">
        <v>116</v>
      </c>
      <c r="C53" s="19"/>
      <c r="D53" s="20">
        <v>1.41</v>
      </c>
      <c r="E53" s="20">
        <v>6.42</v>
      </c>
      <c r="F53" s="20">
        <v>6.21</v>
      </c>
      <c r="G53" s="20">
        <f t="shared" si="6"/>
        <v>5.01</v>
      </c>
      <c r="H53" s="20">
        <f t="shared" si="7"/>
        <v>4.8</v>
      </c>
      <c r="I53" s="20">
        <f t="shared" si="8"/>
        <v>4.3749999999999991</v>
      </c>
      <c r="J53" s="21"/>
      <c r="N53" s="25" t="s">
        <v>270</v>
      </c>
      <c r="O53" s="25" t="s">
        <v>121</v>
      </c>
      <c r="P53" s="25">
        <v>4.2754001391788465</v>
      </c>
    </row>
    <row r="54" spans="1:16" x14ac:dyDescent="0.25">
      <c r="A54" s="25" t="s">
        <v>270</v>
      </c>
      <c r="B54" s="25" t="s">
        <v>117</v>
      </c>
      <c r="C54" s="16"/>
      <c r="D54" s="17">
        <v>1.38</v>
      </c>
      <c r="E54" s="17">
        <v>6.39</v>
      </c>
      <c r="F54" s="17">
        <v>6.11</v>
      </c>
      <c r="G54" s="17">
        <f t="shared" si="6"/>
        <v>5.01</v>
      </c>
      <c r="H54" s="17">
        <f t="shared" si="7"/>
        <v>4.7300000000000004</v>
      </c>
      <c r="I54" s="17">
        <f t="shared" si="8"/>
        <v>5.9196617336152082</v>
      </c>
      <c r="J54" s="18">
        <f t="shared" ref="J54" si="28">AVERAGE(I54,I55)</f>
        <v>5.5858812869756713</v>
      </c>
      <c r="N54" s="25" t="s">
        <v>270</v>
      </c>
      <c r="O54" s="25" t="s">
        <v>122</v>
      </c>
      <c r="P54" s="25">
        <v>4.60251046025106</v>
      </c>
    </row>
    <row r="55" spans="1:16" x14ac:dyDescent="0.25">
      <c r="A55" s="25" t="s">
        <v>270</v>
      </c>
      <c r="B55" s="25" t="s">
        <v>117</v>
      </c>
      <c r="C55" s="19"/>
      <c r="D55" s="20">
        <v>1.46</v>
      </c>
      <c r="E55" s="20">
        <v>6.47</v>
      </c>
      <c r="F55" s="20">
        <v>6.22</v>
      </c>
      <c r="G55" s="20">
        <f t="shared" si="6"/>
        <v>5.01</v>
      </c>
      <c r="H55" s="20">
        <f t="shared" si="7"/>
        <v>4.76</v>
      </c>
      <c r="I55" s="20">
        <f t="shared" si="8"/>
        <v>5.2521008403361344</v>
      </c>
      <c r="J55" s="21"/>
      <c r="N55" s="25" t="s">
        <v>270</v>
      </c>
      <c r="O55" s="25" t="s">
        <v>123</v>
      </c>
      <c r="P55" s="25">
        <v>4.4942348008385711</v>
      </c>
    </row>
    <row r="56" spans="1:16" x14ac:dyDescent="0.25">
      <c r="A56" s="25" t="s">
        <v>270</v>
      </c>
      <c r="B56" s="25" t="s">
        <v>118</v>
      </c>
      <c r="C56" s="16"/>
      <c r="D56" s="17">
        <v>1.48</v>
      </c>
      <c r="E56" s="17">
        <v>6.48</v>
      </c>
      <c r="F56" s="17">
        <v>6.28</v>
      </c>
      <c r="G56" s="17">
        <f t="shared" si="6"/>
        <v>5</v>
      </c>
      <c r="H56" s="17">
        <f t="shared" si="7"/>
        <v>4.8000000000000007</v>
      </c>
      <c r="I56" s="17">
        <f t="shared" si="8"/>
        <v>4.166666666666651</v>
      </c>
      <c r="J56" s="18">
        <f t="shared" ref="J56" si="29">AVERAGE(I56,I57)</f>
        <v>4.1666666666666607</v>
      </c>
      <c r="N56" s="25" t="s">
        <v>270</v>
      </c>
      <c r="O56" s="25" t="s">
        <v>124</v>
      </c>
      <c r="P56" s="25">
        <v>6.1513202285097304</v>
      </c>
    </row>
    <row r="57" spans="1:16" x14ac:dyDescent="0.25">
      <c r="A57" s="25" t="s">
        <v>270</v>
      </c>
      <c r="B57" s="25" t="s">
        <v>118</v>
      </c>
      <c r="C57" s="19"/>
      <c r="D57" s="20">
        <v>1.55</v>
      </c>
      <c r="E57" s="20">
        <v>6.55</v>
      </c>
      <c r="F57" s="20">
        <v>6.35</v>
      </c>
      <c r="G57" s="20">
        <f t="shared" si="6"/>
        <v>5</v>
      </c>
      <c r="H57" s="20">
        <f t="shared" si="7"/>
        <v>4.8</v>
      </c>
      <c r="I57" s="20">
        <f t="shared" si="8"/>
        <v>4.1666666666666705</v>
      </c>
      <c r="J57" s="21"/>
      <c r="N57" s="25" t="s">
        <v>270</v>
      </c>
      <c r="O57" s="25" t="s">
        <v>125</v>
      </c>
      <c r="P57" s="25">
        <v>4.1625519750519695</v>
      </c>
    </row>
    <row r="58" spans="1:16" x14ac:dyDescent="0.25">
      <c r="A58" s="25" t="s">
        <v>270</v>
      </c>
      <c r="B58" s="25" t="s">
        <v>119</v>
      </c>
      <c r="C58" s="16"/>
      <c r="D58" s="17">
        <v>1.46</v>
      </c>
      <c r="E58" s="17">
        <v>6.47</v>
      </c>
      <c r="F58" s="17">
        <v>6.25</v>
      </c>
      <c r="G58" s="17">
        <f t="shared" si="6"/>
        <v>5.01</v>
      </c>
      <c r="H58" s="17">
        <f t="shared" si="7"/>
        <v>4.79</v>
      </c>
      <c r="I58" s="17">
        <f t="shared" si="8"/>
        <v>4.5929018789143994</v>
      </c>
      <c r="J58" s="18">
        <f t="shared" ref="J58" si="30">AVERAGE(I58,I59)</f>
        <v>4.7023086800429788</v>
      </c>
      <c r="N58" s="25" t="s">
        <v>270</v>
      </c>
      <c r="O58" s="25" t="s">
        <v>126</v>
      </c>
      <c r="P58" s="25">
        <v>4.1671187808974812</v>
      </c>
    </row>
    <row r="59" spans="1:16" x14ac:dyDescent="0.25">
      <c r="A59" s="25" t="s">
        <v>270</v>
      </c>
      <c r="B59" s="25" t="s">
        <v>119</v>
      </c>
      <c r="C59" s="19"/>
      <c r="D59" s="20">
        <v>1.56</v>
      </c>
      <c r="E59" s="20">
        <v>6.57</v>
      </c>
      <c r="F59" s="20">
        <v>6.34</v>
      </c>
      <c r="G59" s="20">
        <f t="shared" si="6"/>
        <v>5.01</v>
      </c>
      <c r="H59" s="20">
        <f t="shared" si="7"/>
        <v>4.7799999999999994</v>
      </c>
      <c r="I59" s="20">
        <f t="shared" si="8"/>
        <v>4.8117154811715581</v>
      </c>
      <c r="J59" s="21"/>
      <c r="N59" s="25" t="s">
        <v>270</v>
      </c>
      <c r="O59" s="25" t="s">
        <v>127</v>
      </c>
      <c r="P59" s="25">
        <v>4.3758870481208767</v>
      </c>
    </row>
    <row r="60" spans="1:16" x14ac:dyDescent="0.25">
      <c r="A60" s="25" t="s">
        <v>270</v>
      </c>
      <c r="B60" s="25" t="s">
        <v>120</v>
      </c>
      <c r="C60" s="16"/>
      <c r="D60" s="17">
        <v>1.67</v>
      </c>
      <c r="E60" s="17">
        <v>6.69</v>
      </c>
      <c r="F60" s="17">
        <v>6.5</v>
      </c>
      <c r="G60" s="17">
        <f t="shared" si="6"/>
        <v>5.0200000000000005</v>
      </c>
      <c r="H60" s="17">
        <f t="shared" si="7"/>
        <v>4.83</v>
      </c>
      <c r="I60" s="17">
        <f t="shared" si="8"/>
        <v>3.9337474120082896</v>
      </c>
      <c r="J60" s="18">
        <f t="shared" ref="J60" si="31">AVERAGE(I60,I61)</f>
        <v>4.0502070393374803</v>
      </c>
      <c r="N60" s="25" t="s">
        <v>270</v>
      </c>
      <c r="O60" s="25" t="s">
        <v>128</v>
      </c>
      <c r="P60" s="25">
        <v>3.8431677018633552</v>
      </c>
    </row>
    <row r="61" spans="1:16" x14ac:dyDescent="0.25">
      <c r="A61" s="25" t="s">
        <v>270</v>
      </c>
      <c r="B61" s="25" t="s">
        <v>120</v>
      </c>
      <c r="C61" s="19"/>
      <c r="D61" s="20">
        <v>1.38</v>
      </c>
      <c r="E61" s="20">
        <v>6.38</v>
      </c>
      <c r="F61" s="20">
        <v>6.18</v>
      </c>
      <c r="G61" s="20">
        <f t="shared" si="6"/>
        <v>5</v>
      </c>
      <c r="H61" s="20">
        <f t="shared" si="7"/>
        <v>4.8</v>
      </c>
      <c r="I61" s="20">
        <f t="shared" si="8"/>
        <v>4.1666666666666705</v>
      </c>
      <c r="J61" s="21"/>
      <c r="N61" s="25" t="s">
        <v>270</v>
      </c>
      <c r="O61" s="25" t="s">
        <v>129</v>
      </c>
      <c r="P61" s="25">
        <v>4.3843624406284247</v>
      </c>
    </row>
    <row r="62" spans="1:16" x14ac:dyDescent="0.25">
      <c r="A62" s="25" t="s">
        <v>270</v>
      </c>
      <c r="B62" s="25" t="s">
        <v>121</v>
      </c>
      <c r="C62" s="16"/>
      <c r="D62" s="17">
        <v>1.47</v>
      </c>
      <c r="E62" s="17">
        <v>6.47</v>
      </c>
      <c r="F62" s="17">
        <v>6.27</v>
      </c>
      <c r="G62" s="17">
        <f t="shared" si="6"/>
        <v>5</v>
      </c>
      <c r="H62" s="17">
        <f t="shared" si="7"/>
        <v>4.8</v>
      </c>
      <c r="I62" s="17">
        <f t="shared" si="8"/>
        <v>4.1666666666666705</v>
      </c>
      <c r="J62" s="18">
        <f t="shared" ref="J62" si="32">AVERAGE(I62,I63)</f>
        <v>4.2754001391788465</v>
      </c>
      <c r="N62" s="25" t="s">
        <v>270</v>
      </c>
      <c r="O62" s="25" t="s">
        <v>130</v>
      </c>
      <c r="P62" s="25">
        <v>4.8222636334868669</v>
      </c>
    </row>
    <row r="63" spans="1:16" x14ac:dyDescent="0.25">
      <c r="A63" s="25" t="s">
        <v>270</v>
      </c>
      <c r="B63" s="25" t="s">
        <v>121</v>
      </c>
      <c r="C63" s="19"/>
      <c r="D63" s="20">
        <v>1.55</v>
      </c>
      <c r="E63" s="20">
        <v>6.55</v>
      </c>
      <c r="F63" s="20">
        <v>6.34</v>
      </c>
      <c r="G63" s="20">
        <f t="shared" si="6"/>
        <v>5</v>
      </c>
      <c r="H63" s="20">
        <f t="shared" si="7"/>
        <v>4.79</v>
      </c>
      <c r="I63" s="20">
        <f t="shared" si="8"/>
        <v>4.3841336116910226</v>
      </c>
      <c r="J63" s="21"/>
      <c r="N63" s="25" t="s">
        <v>270</v>
      </c>
      <c r="O63" s="25" t="s">
        <v>131</v>
      </c>
      <c r="P63" s="25">
        <v>4.6029682733507569</v>
      </c>
    </row>
    <row r="64" spans="1:16" x14ac:dyDescent="0.25">
      <c r="A64" s="25" t="s">
        <v>270</v>
      </c>
      <c r="B64" s="25" t="s">
        <v>122</v>
      </c>
      <c r="C64" s="16"/>
      <c r="D64" s="17">
        <v>1.65</v>
      </c>
      <c r="E64" s="17">
        <v>6.65</v>
      </c>
      <c r="F64" s="17">
        <v>6.43</v>
      </c>
      <c r="G64" s="17">
        <f t="shared" si="6"/>
        <v>5</v>
      </c>
      <c r="H64" s="17">
        <f t="shared" si="7"/>
        <v>4.7799999999999994</v>
      </c>
      <c r="I64" s="17">
        <f t="shared" si="8"/>
        <v>4.60251046025106</v>
      </c>
      <c r="J64" s="18">
        <f t="shared" ref="J64" si="33">AVERAGE(I64,I65)</f>
        <v>4.60251046025106</v>
      </c>
      <c r="N64" s="25" t="s">
        <v>270</v>
      </c>
      <c r="O64" s="25" t="s">
        <v>17</v>
      </c>
      <c r="P64" s="25">
        <v>4.4885177453027207</v>
      </c>
    </row>
    <row r="65" spans="1:10" x14ac:dyDescent="0.25">
      <c r="A65" s="25" t="s">
        <v>270</v>
      </c>
      <c r="B65" s="25" t="s">
        <v>122</v>
      </c>
      <c r="C65" s="19"/>
      <c r="D65" s="20">
        <v>1.32</v>
      </c>
      <c r="E65" s="20">
        <v>6.32</v>
      </c>
      <c r="F65" s="20">
        <v>6.1</v>
      </c>
      <c r="G65" s="20">
        <f t="shared" si="6"/>
        <v>5</v>
      </c>
      <c r="H65" s="20">
        <f t="shared" si="7"/>
        <v>4.7799999999999994</v>
      </c>
      <c r="I65" s="20">
        <f t="shared" si="8"/>
        <v>4.60251046025106</v>
      </c>
      <c r="J65" s="21"/>
    </row>
    <row r="66" spans="1:10" x14ac:dyDescent="0.25">
      <c r="A66" s="25" t="s">
        <v>270</v>
      </c>
      <c r="B66" s="25" t="s">
        <v>123</v>
      </c>
      <c r="C66" s="16"/>
      <c r="D66" s="17">
        <v>1.49</v>
      </c>
      <c r="E66" s="17">
        <v>6.49</v>
      </c>
      <c r="F66" s="17">
        <v>6.29</v>
      </c>
      <c r="G66" s="17">
        <f t="shared" si="6"/>
        <v>5</v>
      </c>
      <c r="H66" s="17">
        <f t="shared" si="7"/>
        <v>4.8</v>
      </c>
      <c r="I66" s="17">
        <f t="shared" si="8"/>
        <v>4.1666666666666705</v>
      </c>
      <c r="J66" s="18">
        <f t="shared" ref="J66" si="34">AVERAGE(I66,I67)</f>
        <v>4.4942348008385711</v>
      </c>
    </row>
    <row r="67" spans="1:10" x14ac:dyDescent="0.25">
      <c r="A67" s="25" t="s">
        <v>270</v>
      </c>
      <c r="B67" s="25" t="s">
        <v>123</v>
      </c>
      <c r="C67" s="19"/>
      <c r="D67" s="20">
        <v>1.38</v>
      </c>
      <c r="E67" s="20">
        <v>6.38</v>
      </c>
      <c r="F67" s="20">
        <v>6.15</v>
      </c>
      <c r="G67" s="20">
        <f t="shared" si="6"/>
        <v>5</v>
      </c>
      <c r="H67" s="20">
        <f t="shared" si="7"/>
        <v>4.7700000000000005</v>
      </c>
      <c r="I67" s="20">
        <f t="shared" si="8"/>
        <v>4.8218029350104716</v>
      </c>
      <c r="J67" s="21"/>
    </row>
    <row r="68" spans="1:10" x14ac:dyDescent="0.25">
      <c r="A68" s="25" t="s">
        <v>270</v>
      </c>
      <c r="B68" s="25" t="s">
        <v>124</v>
      </c>
      <c r="C68" s="16"/>
      <c r="D68" s="17">
        <v>1.3</v>
      </c>
      <c r="E68" s="17">
        <v>6.3</v>
      </c>
      <c r="F68" s="17">
        <v>6</v>
      </c>
      <c r="G68" s="17">
        <f t="shared" si="6"/>
        <v>5</v>
      </c>
      <c r="H68" s="17">
        <f t="shared" si="7"/>
        <v>4.7</v>
      </c>
      <c r="I68" s="17">
        <f t="shared" si="8"/>
        <v>6.3829787234042517</v>
      </c>
      <c r="J68" s="18">
        <f t="shared" ref="J68" si="35">AVERAGE(I68,I69)</f>
        <v>6.1513202285097304</v>
      </c>
    </row>
    <row r="69" spans="1:10" x14ac:dyDescent="0.25">
      <c r="A69" s="25" t="s">
        <v>270</v>
      </c>
      <c r="B69" s="25" t="s">
        <v>124</v>
      </c>
      <c r="C69" s="19"/>
      <c r="D69" s="20">
        <v>1.63</v>
      </c>
      <c r="E69" s="20">
        <v>6.64</v>
      </c>
      <c r="F69" s="20">
        <v>6.36</v>
      </c>
      <c r="G69" s="20">
        <f t="shared" si="6"/>
        <v>5.01</v>
      </c>
      <c r="H69" s="20">
        <f t="shared" si="7"/>
        <v>4.7300000000000004</v>
      </c>
      <c r="I69" s="20">
        <f t="shared" si="8"/>
        <v>5.9196617336152082</v>
      </c>
      <c r="J69" s="21"/>
    </row>
    <row r="70" spans="1:10" x14ac:dyDescent="0.25">
      <c r="A70" s="25" t="s">
        <v>270</v>
      </c>
      <c r="B70" s="25" t="s">
        <v>125</v>
      </c>
      <c r="C70" s="16"/>
      <c r="D70" s="17">
        <v>1.37</v>
      </c>
      <c r="E70" s="17">
        <v>6.37</v>
      </c>
      <c r="F70" s="17">
        <v>6.18</v>
      </c>
      <c r="G70" s="17">
        <f t="shared" si="6"/>
        <v>5</v>
      </c>
      <c r="H70" s="17">
        <f t="shared" si="7"/>
        <v>4.8099999999999996</v>
      </c>
      <c r="I70" s="17">
        <f t="shared" si="8"/>
        <v>3.9501039501039585</v>
      </c>
      <c r="J70" s="18">
        <f t="shared" ref="J70" si="36">AVERAGE(I70,I71)</f>
        <v>4.1625519750519695</v>
      </c>
    </row>
    <row r="71" spans="1:10" x14ac:dyDescent="0.25">
      <c r="A71" s="25" t="s">
        <v>270</v>
      </c>
      <c r="B71" s="25" t="s">
        <v>125</v>
      </c>
      <c r="C71" s="19"/>
      <c r="D71" s="20">
        <v>1.48</v>
      </c>
      <c r="E71" s="20">
        <v>6.49</v>
      </c>
      <c r="F71" s="20">
        <v>6.28</v>
      </c>
      <c r="G71" s="20">
        <f t="shared" si="6"/>
        <v>5.01</v>
      </c>
      <c r="H71" s="20">
        <f t="shared" si="7"/>
        <v>4.8000000000000007</v>
      </c>
      <c r="I71" s="20">
        <f t="shared" si="8"/>
        <v>4.3749999999999805</v>
      </c>
      <c r="J71" s="21"/>
    </row>
    <row r="72" spans="1:10" x14ac:dyDescent="0.25">
      <c r="A72" s="25" t="s">
        <v>270</v>
      </c>
      <c r="B72" s="25" t="s">
        <v>126</v>
      </c>
      <c r="C72" s="16"/>
      <c r="D72" s="17">
        <v>1.38</v>
      </c>
      <c r="E72" s="17">
        <v>6.38</v>
      </c>
      <c r="F72" s="17">
        <v>6.17</v>
      </c>
      <c r="G72" s="17">
        <f t="shared" si="6"/>
        <v>5</v>
      </c>
      <c r="H72" s="17">
        <f t="shared" si="7"/>
        <v>4.79</v>
      </c>
      <c r="I72" s="17">
        <f t="shared" si="8"/>
        <v>4.3841336116910226</v>
      </c>
      <c r="J72" s="18">
        <f t="shared" ref="J72" si="37">AVERAGE(I72,I73)</f>
        <v>4.1671187808974812</v>
      </c>
    </row>
    <row r="73" spans="1:10" x14ac:dyDescent="0.25">
      <c r="A73" s="25" t="s">
        <v>270</v>
      </c>
      <c r="B73" s="25" t="s">
        <v>126</v>
      </c>
      <c r="C73" s="19"/>
      <c r="D73" s="20">
        <v>1.63</v>
      </c>
      <c r="E73" s="20">
        <v>6.63</v>
      </c>
      <c r="F73" s="20">
        <v>6.44</v>
      </c>
      <c r="G73" s="20">
        <f t="shared" si="6"/>
        <v>5</v>
      </c>
      <c r="H73" s="20">
        <f t="shared" si="7"/>
        <v>4.8100000000000005</v>
      </c>
      <c r="I73" s="20">
        <f t="shared" si="8"/>
        <v>3.9501039501039394</v>
      </c>
      <c r="J73" s="21"/>
    </row>
    <row r="74" spans="1:10" x14ac:dyDescent="0.25">
      <c r="A74" s="25" t="s">
        <v>270</v>
      </c>
      <c r="B74" s="25" t="s">
        <v>127</v>
      </c>
      <c r="C74" s="16"/>
      <c r="D74" s="17">
        <v>1.63</v>
      </c>
      <c r="E74" s="17">
        <v>6.65</v>
      </c>
      <c r="F74" s="17">
        <v>6.42</v>
      </c>
      <c r="G74" s="17">
        <f t="shared" si="6"/>
        <v>5.0200000000000005</v>
      </c>
      <c r="H74" s="17">
        <f t="shared" si="7"/>
        <v>4.79</v>
      </c>
      <c r="I74" s="17">
        <f t="shared" si="8"/>
        <v>4.8016701461377957</v>
      </c>
      <c r="J74" s="18">
        <f t="shared" ref="J74" si="38">AVERAGE(I74,I75)</f>
        <v>4.3758870481208767</v>
      </c>
    </row>
    <row r="75" spans="1:10" x14ac:dyDescent="0.25">
      <c r="A75" s="25" t="s">
        <v>270</v>
      </c>
      <c r="B75" s="25" t="s">
        <v>127</v>
      </c>
      <c r="C75" s="19"/>
      <c r="D75" s="20">
        <v>1.62</v>
      </c>
      <c r="E75" s="20">
        <v>6.62</v>
      </c>
      <c r="F75" s="20">
        <v>6.43</v>
      </c>
      <c r="G75" s="20">
        <f t="shared" si="6"/>
        <v>5</v>
      </c>
      <c r="H75" s="20">
        <f t="shared" si="7"/>
        <v>4.8099999999999996</v>
      </c>
      <c r="I75" s="20">
        <f t="shared" si="8"/>
        <v>3.9501039501039585</v>
      </c>
      <c r="J75" s="21"/>
    </row>
    <row r="76" spans="1:10" x14ac:dyDescent="0.25">
      <c r="A76" s="25" t="s">
        <v>270</v>
      </c>
      <c r="B76" s="25" t="s">
        <v>128</v>
      </c>
      <c r="C76" s="16"/>
      <c r="D76" s="17">
        <v>1.47</v>
      </c>
      <c r="E76" s="17">
        <v>6.47</v>
      </c>
      <c r="F76" s="17">
        <v>6.3</v>
      </c>
      <c r="G76" s="17">
        <f t="shared" si="6"/>
        <v>5</v>
      </c>
      <c r="H76" s="17">
        <f t="shared" si="7"/>
        <v>4.83</v>
      </c>
      <c r="I76" s="17">
        <f t="shared" si="8"/>
        <v>3.5196687370600399</v>
      </c>
      <c r="J76" s="18">
        <f t="shared" ref="J76" si="39">AVERAGE(I76,I77)</f>
        <v>3.8431677018633552</v>
      </c>
    </row>
    <row r="77" spans="1:10" x14ac:dyDescent="0.25">
      <c r="A77" s="25" t="s">
        <v>270</v>
      </c>
      <c r="B77" s="25" t="s">
        <v>128</v>
      </c>
      <c r="C77" s="19"/>
      <c r="D77" s="20">
        <v>1.49</v>
      </c>
      <c r="E77" s="20">
        <v>6.49</v>
      </c>
      <c r="F77" s="20">
        <v>6.29</v>
      </c>
      <c r="G77" s="20">
        <f t="shared" si="6"/>
        <v>5</v>
      </c>
      <c r="H77" s="20">
        <f t="shared" si="7"/>
        <v>4.8</v>
      </c>
      <c r="I77" s="20">
        <f t="shared" si="8"/>
        <v>4.1666666666666705</v>
      </c>
      <c r="J77" s="21"/>
    </row>
    <row r="78" spans="1:10" x14ac:dyDescent="0.25">
      <c r="A78" s="25" t="s">
        <v>270</v>
      </c>
      <c r="B78" s="25" t="s">
        <v>129</v>
      </c>
      <c r="C78" s="16"/>
      <c r="D78" s="17">
        <v>1.37</v>
      </c>
      <c r="E78" s="17">
        <v>6.38</v>
      </c>
      <c r="F78" s="17">
        <v>6.2</v>
      </c>
      <c r="G78" s="17">
        <f t="shared" si="6"/>
        <v>5.01</v>
      </c>
      <c r="H78" s="17">
        <f t="shared" si="7"/>
        <v>4.83</v>
      </c>
      <c r="I78" s="17">
        <f t="shared" si="8"/>
        <v>3.7267080745341556</v>
      </c>
      <c r="J78" s="18">
        <f t="shared" ref="J78" si="40">AVERAGE(I78,I79)</f>
        <v>4.3843624406284247</v>
      </c>
    </row>
    <row r="79" spans="1:10" x14ac:dyDescent="0.25">
      <c r="A79" s="25" t="s">
        <v>270</v>
      </c>
      <c r="B79" s="25" t="s">
        <v>129</v>
      </c>
      <c r="C79" s="19"/>
      <c r="D79" s="20">
        <v>1.4</v>
      </c>
      <c r="E79" s="20">
        <v>6.4</v>
      </c>
      <c r="F79" s="20">
        <v>6.16</v>
      </c>
      <c r="G79" s="20">
        <f t="shared" si="6"/>
        <v>5</v>
      </c>
      <c r="H79" s="20">
        <f t="shared" si="7"/>
        <v>4.76</v>
      </c>
      <c r="I79" s="20">
        <f t="shared" si="8"/>
        <v>5.0420168067226934</v>
      </c>
      <c r="J79" s="21"/>
    </row>
    <row r="80" spans="1:10" x14ac:dyDescent="0.25">
      <c r="A80" s="25" t="s">
        <v>270</v>
      </c>
      <c r="B80" s="25" t="s">
        <v>130</v>
      </c>
      <c r="C80" s="16"/>
      <c r="D80" s="17">
        <v>1.41</v>
      </c>
      <c r="E80" s="17">
        <v>6.41</v>
      </c>
      <c r="F80" s="17">
        <v>6.17</v>
      </c>
      <c r="G80" s="17">
        <f t="shared" si="6"/>
        <v>5</v>
      </c>
      <c r="H80" s="17">
        <f t="shared" si="7"/>
        <v>4.76</v>
      </c>
      <c r="I80" s="17">
        <f t="shared" si="8"/>
        <v>5.0420168067226934</v>
      </c>
      <c r="J80" s="18">
        <f t="shared" ref="J80" si="41">AVERAGE(I80,I81)</f>
        <v>4.8222636334868669</v>
      </c>
    </row>
    <row r="81" spans="1:16" x14ac:dyDescent="0.25">
      <c r="A81" s="25" t="s">
        <v>270</v>
      </c>
      <c r="B81" s="25" t="s">
        <v>130</v>
      </c>
      <c r="C81" s="19"/>
      <c r="D81" s="20">
        <v>1.47</v>
      </c>
      <c r="E81" s="20">
        <v>6.47</v>
      </c>
      <c r="F81" s="20">
        <v>6.25</v>
      </c>
      <c r="G81" s="20">
        <f t="shared" si="6"/>
        <v>5</v>
      </c>
      <c r="H81" s="20">
        <f t="shared" si="7"/>
        <v>4.78</v>
      </c>
      <c r="I81" s="20">
        <f t="shared" si="8"/>
        <v>4.6025104602510405</v>
      </c>
      <c r="J81" s="21"/>
    </row>
    <row r="82" spans="1:16" x14ac:dyDescent="0.25">
      <c r="A82" s="25" t="s">
        <v>270</v>
      </c>
      <c r="B82" s="25" t="s">
        <v>131</v>
      </c>
      <c r="C82" s="16"/>
      <c r="D82" s="17">
        <v>1.49</v>
      </c>
      <c r="E82" s="17">
        <v>6.49</v>
      </c>
      <c r="F82" s="17">
        <v>6.28</v>
      </c>
      <c r="G82" s="17">
        <f t="shared" ref="G82:G85" si="42">E82-D82</f>
        <v>5</v>
      </c>
      <c r="H82" s="17">
        <f t="shared" ref="H82:H85" si="43">F82-D82</f>
        <v>4.79</v>
      </c>
      <c r="I82" s="17">
        <f t="shared" ref="I82:I85" si="44">(G82-H82)*100/H82</f>
        <v>4.3841336116910226</v>
      </c>
      <c r="J82" s="18">
        <f t="shared" ref="J82" si="45">AVERAGE(I82,I83)</f>
        <v>4.6029682733507569</v>
      </c>
    </row>
    <row r="83" spans="1:16" x14ac:dyDescent="0.25">
      <c r="A83" s="25" t="s">
        <v>270</v>
      </c>
      <c r="B83" s="25" t="s">
        <v>131</v>
      </c>
      <c r="C83" s="19"/>
      <c r="D83" s="20">
        <v>1.48</v>
      </c>
      <c r="E83" s="20">
        <v>6.48</v>
      </c>
      <c r="F83" s="20">
        <v>6.25</v>
      </c>
      <c r="G83" s="20">
        <f t="shared" si="42"/>
        <v>5</v>
      </c>
      <c r="H83" s="20">
        <f t="shared" si="43"/>
        <v>4.7699999999999996</v>
      </c>
      <c r="I83" s="20">
        <f t="shared" si="44"/>
        <v>4.8218029350104912</v>
      </c>
      <c r="J83" s="21"/>
    </row>
    <row r="84" spans="1:16" x14ac:dyDescent="0.25">
      <c r="A84" s="25" t="s">
        <v>270</v>
      </c>
      <c r="B84" s="22" t="s">
        <v>17</v>
      </c>
      <c r="C84" s="16"/>
      <c r="D84" s="17">
        <v>1.35</v>
      </c>
      <c r="E84" s="17">
        <v>6.35</v>
      </c>
      <c r="F84" s="17">
        <v>6.14</v>
      </c>
      <c r="G84" s="17">
        <f t="shared" si="42"/>
        <v>5</v>
      </c>
      <c r="H84" s="17">
        <f t="shared" si="43"/>
        <v>4.7899999999999991</v>
      </c>
      <c r="I84" s="17">
        <f t="shared" si="44"/>
        <v>4.3841336116910412</v>
      </c>
      <c r="J84" s="18">
        <f t="shared" ref="J84" si="46">AVERAGE(I84,I85)</f>
        <v>4.4885177453027207</v>
      </c>
    </row>
    <row r="85" spans="1:16" x14ac:dyDescent="0.25">
      <c r="A85" s="25" t="s">
        <v>270</v>
      </c>
      <c r="B85" s="22" t="s">
        <v>17</v>
      </c>
      <c r="C85" s="19"/>
      <c r="D85" s="20">
        <v>1.49</v>
      </c>
      <c r="E85" s="20">
        <v>6.5</v>
      </c>
      <c r="F85" s="20">
        <v>6.28</v>
      </c>
      <c r="G85" s="20">
        <f t="shared" si="42"/>
        <v>5.01</v>
      </c>
      <c r="H85" s="20">
        <f t="shared" si="43"/>
        <v>4.79</v>
      </c>
      <c r="I85" s="20">
        <f t="shared" si="44"/>
        <v>4.5929018789143994</v>
      </c>
      <c r="J85" s="21"/>
    </row>
    <row r="87" spans="1:16" x14ac:dyDescent="0.25">
      <c r="A87" s="25" t="s">
        <v>271</v>
      </c>
      <c r="B87" s="25" t="s">
        <v>45</v>
      </c>
      <c r="C87" s="7"/>
      <c r="D87" s="8">
        <v>1.5</v>
      </c>
      <c r="E87" s="8">
        <v>6.35</v>
      </c>
      <c r="F87" s="8">
        <v>3.57</v>
      </c>
      <c r="G87" s="8">
        <f>E87-D87</f>
        <v>4.8499999999999996</v>
      </c>
      <c r="H87" s="8">
        <f>F87-D87</f>
        <v>2.0699999999999998</v>
      </c>
      <c r="I87" s="8">
        <f>(G87-H87)*100/H87</f>
        <v>134.29951690821258</v>
      </c>
      <c r="J87" s="9">
        <f>AVERAGE(I87,I88)</f>
        <v>133.14975845410629</v>
      </c>
      <c r="N87" s="25" t="s">
        <v>271</v>
      </c>
      <c r="O87" s="25" t="s">
        <v>45</v>
      </c>
      <c r="P87" s="25">
        <v>133.14975845410629</v>
      </c>
    </row>
    <row r="88" spans="1:16" x14ac:dyDescent="0.25">
      <c r="A88" s="25" t="s">
        <v>271</v>
      </c>
      <c r="B88" s="25" t="s">
        <v>45</v>
      </c>
      <c r="C88" s="10"/>
      <c r="D88" s="11">
        <v>1.63</v>
      </c>
      <c r="E88" s="11">
        <v>8.59</v>
      </c>
      <c r="F88" s="11">
        <v>4.63</v>
      </c>
      <c r="G88" s="11">
        <f t="shared" ref="G88:G96" si="47">E88-D88</f>
        <v>6.96</v>
      </c>
      <c r="H88" s="11">
        <f t="shared" ref="H88:H96" si="48">F88-D88</f>
        <v>3</v>
      </c>
      <c r="I88" s="11">
        <f t="shared" ref="I88:I96" si="49">(G88-H88)*100/H88</f>
        <v>132</v>
      </c>
      <c r="J88" s="12"/>
      <c r="N88" s="25" t="s">
        <v>271</v>
      </c>
      <c r="O88" s="25" t="s">
        <v>46</v>
      </c>
      <c r="P88" s="25">
        <v>134.10736686053141</v>
      </c>
    </row>
    <row r="89" spans="1:16" x14ac:dyDescent="0.25">
      <c r="A89" s="25" t="s">
        <v>271</v>
      </c>
      <c r="B89" s="25" t="s">
        <v>46</v>
      </c>
      <c r="C89" s="13"/>
      <c r="D89" s="14">
        <v>1.36</v>
      </c>
      <c r="E89" s="14">
        <v>6.9</v>
      </c>
      <c r="F89" s="14">
        <v>3.73</v>
      </c>
      <c r="G89" s="14">
        <f t="shared" si="47"/>
        <v>5.54</v>
      </c>
      <c r="H89" s="14">
        <f t="shared" si="48"/>
        <v>2.37</v>
      </c>
      <c r="I89" s="14">
        <f t="shared" si="49"/>
        <v>133.75527426160338</v>
      </c>
      <c r="J89" s="15">
        <f>AVERAGE(I89,I90)</f>
        <v>134.10736686053141</v>
      </c>
      <c r="N89" s="25" t="s">
        <v>271</v>
      </c>
      <c r="O89" s="25" t="s">
        <v>47</v>
      </c>
      <c r="P89" s="25">
        <v>127.4024024024024</v>
      </c>
    </row>
    <row r="90" spans="1:16" x14ac:dyDescent="0.25">
      <c r="A90" s="25" t="s">
        <v>271</v>
      </c>
      <c r="B90" s="25" t="s">
        <v>46</v>
      </c>
      <c r="C90" s="10"/>
      <c r="D90" s="11">
        <v>1.58</v>
      </c>
      <c r="E90" s="11">
        <v>8.52</v>
      </c>
      <c r="F90" s="11">
        <v>4.54</v>
      </c>
      <c r="G90" s="11">
        <f t="shared" si="47"/>
        <v>6.9399999999999995</v>
      </c>
      <c r="H90" s="11">
        <f t="shared" si="48"/>
        <v>2.96</v>
      </c>
      <c r="I90" s="11">
        <f t="shared" si="49"/>
        <v>134.45945945945945</v>
      </c>
      <c r="J90" s="12"/>
      <c r="N90" s="25" t="s">
        <v>271</v>
      </c>
      <c r="O90" s="25" t="s">
        <v>48</v>
      </c>
      <c r="P90" s="25">
        <v>129.83943973646493</v>
      </c>
    </row>
    <row r="91" spans="1:16" x14ac:dyDescent="0.25">
      <c r="A91" s="25" t="s">
        <v>271</v>
      </c>
      <c r="B91" s="25" t="s">
        <v>47</v>
      </c>
      <c r="C91" s="13"/>
      <c r="D91" s="14">
        <v>1.46</v>
      </c>
      <c r="E91" s="14">
        <v>7.34</v>
      </c>
      <c r="F91" s="14">
        <v>4.05</v>
      </c>
      <c r="G91" s="14">
        <f t="shared" si="47"/>
        <v>5.88</v>
      </c>
      <c r="H91" s="14">
        <f t="shared" si="48"/>
        <v>2.59</v>
      </c>
      <c r="I91" s="14">
        <f t="shared" si="49"/>
        <v>127.02702702702703</v>
      </c>
      <c r="J91" s="15">
        <f>AVERAGE(I91,I92)</f>
        <v>127.4024024024024</v>
      </c>
      <c r="N91" s="25" t="s">
        <v>271</v>
      </c>
      <c r="O91" s="25" t="s">
        <v>49</v>
      </c>
      <c r="P91" s="25">
        <v>125.02906638762931</v>
      </c>
    </row>
    <row r="92" spans="1:16" x14ac:dyDescent="0.25">
      <c r="A92" s="25" t="s">
        <v>271</v>
      </c>
      <c r="B92" s="25" t="s">
        <v>47</v>
      </c>
      <c r="C92" s="10"/>
      <c r="D92" s="11">
        <v>1.36</v>
      </c>
      <c r="E92" s="11">
        <v>7.92</v>
      </c>
      <c r="F92" s="11">
        <v>4.24</v>
      </c>
      <c r="G92" s="11">
        <f t="shared" si="47"/>
        <v>6.56</v>
      </c>
      <c r="H92" s="11">
        <f t="shared" si="48"/>
        <v>2.88</v>
      </c>
      <c r="I92" s="11">
        <f t="shared" si="49"/>
        <v>127.77777777777779</v>
      </c>
      <c r="J92" s="12"/>
      <c r="N92" s="25" t="s">
        <v>271</v>
      </c>
      <c r="O92" s="25" t="s">
        <v>50</v>
      </c>
      <c r="P92" s="25">
        <v>123.38623788866663</v>
      </c>
    </row>
    <row r="93" spans="1:16" x14ac:dyDescent="0.25">
      <c r="A93" s="25" t="s">
        <v>271</v>
      </c>
      <c r="B93" s="25" t="s">
        <v>48</v>
      </c>
      <c r="C93" s="13"/>
      <c r="D93" s="14">
        <v>1.57</v>
      </c>
      <c r="E93" s="14">
        <v>8.98</v>
      </c>
      <c r="F93" s="14">
        <v>4.79</v>
      </c>
      <c r="G93" s="14">
        <f t="shared" si="47"/>
        <v>7.41</v>
      </c>
      <c r="H93" s="14">
        <f t="shared" si="48"/>
        <v>3.2199999999999998</v>
      </c>
      <c r="I93" s="14">
        <f t="shared" si="49"/>
        <v>130.12422360248451</v>
      </c>
      <c r="J93" s="15">
        <f>AVERAGE(I93,I94)</f>
        <v>129.83943973646493</v>
      </c>
      <c r="N93" s="25" t="s">
        <v>271</v>
      </c>
      <c r="O93" s="25" t="s">
        <v>51</v>
      </c>
      <c r="P93" s="25">
        <v>125.22943954379394</v>
      </c>
    </row>
    <row r="94" spans="1:16" x14ac:dyDescent="0.25">
      <c r="A94" s="25" t="s">
        <v>271</v>
      </c>
      <c r="B94" s="25" t="s">
        <v>48</v>
      </c>
      <c r="C94" s="10"/>
      <c r="D94" s="11">
        <v>1.48</v>
      </c>
      <c r="E94" s="11">
        <v>7.15</v>
      </c>
      <c r="F94" s="11">
        <v>3.95</v>
      </c>
      <c r="G94" s="11">
        <f t="shared" si="47"/>
        <v>5.67</v>
      </c>
      <c r="H94" s="11">
        <f t="shared" si="48"/>
        <v>2.4700000000000002</v>
      </c>
      <c r="I94" s="11">
        <f t="shared" si="49"/>
        <v>129.55465587044534</v>
      </c>
      <c r="J94" s="12"/>
      <c r="N94" s="25" t="s">
        <v>271</v>
      </c>
      <c r="O94" s="25" t="s">
        <v>52</v>
      </c>
      <c r="P94" s="25">
        <v>140.25288167490004</v>
      </c>
    </row>
    <row r="95" spans="1:16" x14ac:dyDescent="0.25">
      <c r="A95" s="25" t="s">
        <v>271</v>
      </c>
      <c r="B95" s="25" t="s">
        <v>49</v>
      </c>
      <c r="C95" s="16"/>
      <c r="D95" s="17">
        <v>1.55</v>
      </c>
      <c r="E95" s="17">
        <v>6.89</v>
      </c>
      <c r="F95" s="17">
        <v>3.99</v>
      </c>
      <c r="G95" s="17">
        <f t="shared" si="47"/>
        <v>5.34</v>
      </c>
      <c r="H95" s="17">
        <f t="shared" si="48"/>
        <v>2.4400000000000004</v>
      </c>
      <c r="I95" s="17">
        <f t="shared" si="49"/>
        <v>118.8524590163934</v>
      </c>
      <c r="J95" s="18">
        <f>AVERAGE(I95,I96)</f>
        <v>125.02906638762931</v>
      </c>
      <c r="N95" s="25" t="s">
        <v>271</v>
      </c>
      <c r="O95" s="25" t="s">
        <v>53</v>
      </c>
      <c r="P95" s="25">
        <v>115.72562358276645</v>
      </c>
    </row>
    <row r="96" spans="1:16" x14ac:dyDescent="0.25">
      <c r="A96" s="25" t="s">
        <v>271</v>
      </c>
      <c r="B96" s="25" t="s">
        <v>49</v>
      </c>
      <c r="C96" s="19"/>
      <c r="D96" s="20">
        <v>1.47</v>
      </c>
      <c r="E96" s="20">
        <v>7.99</v>
      </c>
      <c r="F96" s="20">
        <v>4.29</v>
      </c>
      <c r="G96" s="20">
        <f t="shared" si="47"/>
        <v>6.5200000000000005</v>
      </c>
      <c r="H96" s="20">
        <f t="shared" si="48"/>
        <v>2.8200000000000003</v>
      </c>
      <c r="I96" s="20">
        <f t="shared" si="49"/>
        <v>131.20567375886523</v>
      </c>
      <c r="J96" s="21"/>
      <c r="N96" s="25" t="s">
        <v>271</v>
      </c>
      <c r="O96" s="25" t="s">
        <v>54</v>
      </c>
      <c r="P96" s="25">
        <v>117.57874382629765</v>
      </c>
    </row>
    <row r="97" spans="1:16" x14ac:dyDescent="0.25">
      <c r="A97" s="25" t="s">
        <v>271</v>
      </c>
      <c r="B97" s="25" t="s">
        <v>50</v>
      </c>
      <c r="C97" s="7"/>
      <c r="D97" s="8">
        <v>1.5</v>
      </c>
      <c r="E97" s="8">
        <v>7.54</v>
      </c>
      <c r="F97" s="8">
        <v>4.24</v>
      </c>
      <c r="G97" s="8">
        <f>E97-D97</f>
        <v>6.04</v>
      </c>
      <c r="H97" s="8">
        <f>F97-D97</f>
        <v>2.74</v>
      </c>
      <c r="I97" s="8">
        <f>(G97-H97)*100/H97</f>
        <v>120.43795620437955</v>
      </c>
      <c r="J97" s="9">
        <f>AVERAGE(I97,I98)</f>
        <v>123.38623788866663</v>
      </c>
      <c r="N97" s="25" t="s">
        <v>271</v>
      </c>
      <c r="O97" s="25" t="s">
        <v>55</v>
      </c>
      <c r="P97" s="25">
        <v>123.7279449447251</v>
      </c>
    </row>
    <row r="98" spans="1:16" x14ac:dyDescent="0.25">
      <c r="A98" s="25" t="s">
        <v>271</v>
      </c>
      <c r="B98" s="25" t="s">
        <v>50</v>
      </c>
      <c r="C98" s="10"/>
      <c r="D98" s="11">
        <v>1.48</v>
      </c>
      <c r="E98" s="11">
        <v>7.84</v>
      </c>
      <c r="F98" s="11">
        <v>4.29</v>
      </c>
      <c r="G98" s="11">
        <f t="shared" ref="G98:G161" si="50">E98-D98</f>
        <v>6.3599999999999994</v>
      </c>
      <c r="H98" s="11">
        <f t="shared" ref="H98:H161" si="51">F98-D98</f>
        <v>2.81</v>
      </c>
      <c r="I98" s="11">
        <f t="shared" ref="I98:I161" si="52">(G98-H98)*100/H98</f>
        <v>126.33451957295371</v>
      </c>
      <c r="J98" s="12"/>
      <c r="N98" s="25" t="s">
        <v>271</v>
      </c>
      <c r="O98" s="25" t="s">
        <v>56</v>
      </c>
      <c r="P98" s="25">
        <v>118.27749305883255</v>
      </c>
    </row>
    <row r="99" spans="1:16" x14ac:dyDescent="0.25">
      <c r="A99" s="25" t="s">
        <v>271</v>
      </c>
      <c r="B99" s="25" t="s">
        <v>51</v>
      </c>
      <c r="C99" s="13"/>
      <c r="D99" s="14">
        <v>1.47</v>
      </c>
      <c r="E99" s="14">
        <v>7.4</v>
      </c>
      <c r="F99" s="14">
        <v>4.08</v>
      </c>
      <c r="G99" s="14">
        <f t="shared" si="50"/>
        <v>5.9300000000000006</v>
      </c>
      <c r="H99" s="14">
        <f t="shared" si="51"/>
        <v>2.6100000000000003</v>
      </c>
      <c r="I99" s="14">
        <f t="shared" si="52"/>
        <v>127.2030651340996</v>
      </c>
      <c r="J99" s="15">
        <f>AVERAGE(I99,I100)</f>
        <v>125.22943954379394</v>
      </c>
      <c r="N99" s="25" t="s">
        <v>271</v>
      </c>
      <c r="O99" s="25" t="s">
        <v>57</v>
      </c>
      <c r="P99" s="25">
        <v>114.64119772844606</v>
      </c>
    </row>
    <row r="100" spans="1:16" x14ac:dyDescent="0.25">
      <c r="A100" s="25" t="s">
        <v>271</v>
      </c>
      <c r="B100" s="25" t="s">
        <v>51</v>
      </c>
      <c r="C100" s="10"/>
      <c r="D100" s="11">
        <v>1.47</v>
      </c>
      <c r="E100" s="11">
        <v>8.19</v>
      </c>
      <c r="F100" s="11">
        <v>4.4800000000000004</v>
      </c>
      <c r="G100" s="11">
        <f t="shared" si="50"/>
        <v>6.72</v>
      </c>
      <c r="H100" s="11">
        <f t="shared" si="51"/>
        <v>3.0100000000000007</v>
      </c>
      <c r="I100" s="11">
        <f t="shared" si="52"/>
        <v>123.2558139534883</v>
      </c>
      <c r="J100" s="12"/>
      <c r="N100" s="25" t="s">
        <v>271</v>
      </c>
      <c r="O100" s="25" t="s">
        <v>58</v>
      </c>
      <c r="P100" s="25">
        <v>117.6</v>
      </c>
    </row>
    <row r="101" spans="1:16" x14ac:dyDescent="0.25">
      <c r="A101" s="25" t="s">
        <v>271</v>
      </c>
      <c r="B101" s="25" t="s">
        <v>52</v>
      </c>
      <c r="C101" s="13"/>
      <c r="D101" s="14">
        <v>1.66</v>
      </c>
      <c r="E101" s="14">
        <v>7.84</v>
      </c>
      <c r="F101" s="14">
        <v>4.26</v>
      </c>
      <c r="G101" s="14">
        <f t="shared" si="50"/>
        <v>6.18</v>
      </c>
      <c r="H101" s="14">
        <f t="shared" si="51"/>
        <v>2.5999999999999996</v>
      </c>
      <c r="I101" s="14">
        <f t="shared" si="52"/>
        <v>137.69230769230771</v>
      </c>
      <c r="J101" s="15">
        <f>AVERAGE(I101,I102)</f>
        <v>140.25288167490004</v>
      </c>
      <c r="N101" s="25" t="s">
        <v>271</v>
      </c>
      <c r="O101" s="25" t="s">
        <v>59</v>
      </c>
      <c r="P101" s="25">
        <v>122.8293045316875</v>
      </c>
    </row>
    <row r="102" spans="1:16" x14ac:dyDescent="0.25">
      <c r="A102" s="25" t="s">
        <v>271</v>
      </c>
      <c r="B102" s="25" t="s">
        <v>52</v>
      </c>
      <c r="C102" s="10"/>
      <c r="D102" s="11">
        <v>1.57</v>
      </c>
      <c r="E102" s="11">
        <v>9.51</v>
      </c>
      <c r="F102" s="11">
        <v>4.84</v>
      </c>
      <c r="G102" s="11">
        <f t="shared" si="50"/>
        <v>7.9399999999999995</v>
      </c>
      <c r="H102" s="11">
        <f t="shared" si="51"/>
        <v>3.2699999999999996</v>
      </c>
      <c r="I102" s="11">
        <f t="shared" si="52"/>
        <v>142.81345565749237</v>
      </c>
      <c r="J102" s="12"/>
      <c r="N102" s="25" t="s">
        <v>271</v>
      </c>
      <c r="O102" s="25" t="s">
        <v>60</v>
      </c>
      <c r="P102" s="25">
        <v>118.97817625029978</v>
      </c>
    </row>
    <row r="103" spans="1:16" x14ac:dyDescent="0.25">
      <c r="A103" s="25" t="s">
        <v>271</v>
      </c>
      <c r="B103" s="25" t="s">
        <v>53</v>
      </c>
      <c r="C103" s="13"/>
      <c r="D103" s="14">
        <v>1.62</v>
      </c>
      <c r="E103" s="14">
        <v>7.93</v>
      </c>
      <c r="F103" s="14">
        <v>4.5599999999999996</v>
      </c>
      <c r="G103" s="14">
        <f t="shared" si="50"/>
        <v>6.31</v>
      </c>
      <c r="H103" s="14">
        <f t="shared" si="51"/>
        <v>2.9399999999999995</v>
      </c>
      <c r="I103" s="14">
        <f t="shared" si="52"/>
        <v>114.62585034013607</v>
      </c>
      <c r="J103" s="15">
        <f>AVERAGE(I103,I104)</f>
        <v>115.72562358276645</v>
      </c>
      <c r="N103" s="25" t="s">
        <v>271</v>
      </c>
      <c r="O103" s="25" t="s">
        <v>61</v>
      </c>
      <c r="P103" s="25">
        <v>111.55370791998698</v>
      </c>
    </row>
    <row r="104" spans="1:16" x14ac:dyDescent="0.25">
      <c r="A104" s="25" t="s">
        <v>271</v>
      </c>
      <c r="B104" s="25" t="s">
        <v>53</v>
      </c>
      <c r="C104" s="10"/>
      <c r="D104" s="11">
        <v>1.43</v>
      </c>
      <c r="E104" s="11">
        <v>8.26</v>
      </c>
      <c r="F104" s="11">
        <v>4.58</v>
      </c>
      <c r="G104" s="11">
        <f t="shared" si="50"/>
        <v>6.83</v>
      </c>
      <c r="H104" s="11">
        <f t="shared" si="51"/>
        <v>3.1500000000000004</v>
      </c>
      <c r="I104" s="11">
        <f t="shared" si="52"/>
        <v>116.82539682539681</v>
      </c>
      <c r="J104" s="12"/>
      <c r="N104" s="25" t="s">
        <v>271</v>
      </c>
      <c r="O104" s="25" t="s">
        <v>62</v>
      </c>
      <c r="P104" s="25">
        <v>109.04304869442487</v>
      </c>
    </row>
    <row r="105" spans="1:16" x14ac:dyDescent="0.25">
      <c r="A105" s="25" t="s">
        <v>271</v>
      </c>
      <c r="B105" s="25" t="s">
        <v>54</v>
      </c>
      <c r="C105" s="16"/>
      <c r="D105" s="17">
        <v>1.66</v>
      </c>
      <c r="E105" s="17">
        <v>8.0399999999999991</v>
      </c>
      <c r="F105" s="17">
        <v>4.5999999999999996</v>
      </c>
      <c r="G105" s="17">
        <f t="shared" si="50"/>
        <v>6.379999999999999</v>
      </c>
      <c r="H105" s="17">
        <f t="shared" si="51"/>
        <v>2.9399999999999995</v>
      </c>
      <c r="I105" s="17">
        <f t="shared" si="52"/>
        <v>117.00680272108843</v>
      </c>
      <c r="J105" s="18">
        <f>AVERAGE(I105,I106)</f>
        <v>117.57874382629765</v>
      </c>
      <c r="N105" s="25" t="s">
        <v>271</v>
      </c>
      <c r="O105" s="25" t="s">
        <v>63</v>
      </c>
      <c r="P105" s="25">
        <v>99.944358385413892</v>
      </c>
    </row>
    <row r="106" spans="1:16" x14ac:dyDescent="0.25">
      <c r="A106" s="25" t="s">
        <v>271</v>
      </c>
      <c r="B106" s="25" t="s">
        <v>54</v>
      </c>
      <c r="C106" s="19"/>
      <c r="D106" s="20">
        <v>1.5</v>
      </c>
      <c r="E106" s="20">
        <v>7.87</v>
      </c>
      <c r="F106" s="20">
        <v>4.42</v>
      </c>
      <c r="G106" s="20">
        <f t="shared" si="50"/>
        <v>6.37</v>
      </c>
      <c r="H106" s="20">
        <f t="shared" si="51"/>
        <v>2.92</v>
      </c>
      <c r="I106" s="20">
        <f t="shared" si="52"/>
        <v>118.15068493150686</v>
      </c>
      <c r="J106" s="21"/>
      <c r="N106" s="25" t="s">
        <v>271</v>
      </c>
      <c r="O106" s="25" t="s">
        <v>64</v>
      </c>
      <c r="P106" s="25">
        <v>101.19844725599735</v>
      </c>
    </row>
    <row r="107" spans="1:16" x14ac:dyDescent="0.25">
      <c r="A107" s="25" t="s">
        <v>271</v>
      </c>
      <c r="B107" s="25" t="s">
        <v>55</v>
      </c>
      <c r="C107" s="16"/>
      <c r="D107" s="17">
        <v>1.58</v>
      </c>
      <c r="E107" s="17">
        <v>8.52</v>
      </c>
      <c r="F107" s="17">
        <v>4.72</v>
      </c>
      <c r="G107" s="17">
        <f t="shared" si="50"/>
        <v>6.9399999999999995</v>
      </c>
      <c r="H107" s="17">
        <f t="shared" si="51"/>
        <v>3.1399999999999997</v>
      </c>
      <c r="I107" s="17">
        <f t="shared" si="52"/>
        <v>121.01910828025478</v>
      </c>
      <c r="J107" s="18">
        <f t="shared" ref="J107" si="53">AVERAGE(I107,I108)</f>
        <v>123.7279449447251</v>
      </c>
      <c r="N107" s="25" t="s">
        <v>271</v>
      </c>
      <c r="O107" s="25" t="s">
        <v>17</v>
      </c>
      <c r="P107" s="25">
        <v>101.826533851893</v>
      </c>
    </row>
    <row r="108" spans="1:16" x14ac:dyDescent="0.25">
      <c r="A108" s="25" t="s">
        <v>271</v>
      </c>
      <c r="B108" s="25" t="s">
        <v>55</v>
      </c>
      <c r="C108" s="19"/>
      <c r="D108" s="20">
        <v>1.67</v>
      </c>
      <c r="E108" s="20">
        <v>7.58</v>
      </c>
      <c r="F108" s="20">
        <v>4.28</v>
      </c>
      <c r="G108" s="20">
        <f t="shared" si="50"/>
        <v>5.91</v>
      </c>
      <c r="H108" s="20">
        <f t="shared" si="51"/>
        <v>2.6100000000000003</v>
      </c>
      <c r="I108" s="20">
        <f t="shared" si="52"/>
        <v>126.43678160919539</v>
      </c>
      <c r="J108" s="21"/>
    </row>
    <row r="109" spans="1:16" x14ac:dyDescent="0.25">
      <c r="A109" s="25" t="s">
        <v>271</v>
      </c>
      <c r="B109" s="25" t="s">
        <v>56</v>
      </c>
      <c r="C109" s="16"/>
      <c r="D109" s="17">
        <v>1.46</v>
      </c>
      <c r="E109" s="17">
        <v>8.18</v>
      </c>
      <c r="F109" s="17">
        <v>4.57</v>
      </c>
      <c r="G109" s="17">
        <f t="shared" si="50"/>
        <v>6.72</v>
      </c>
      <c r="H109" s="17">
        <f t="shared" si="51"/>
        <v>3.1100000000000003</v>
      </c>
      <c r="I109" s="17">
        <f t="shared" si="52"/>
        <v>116.0771704180064</v>
      </c>
      <c r="J109" s="18">
        <f t="shared" ref="J109" si="54">AVERAGE(I109,I110)</f>
        <v>118.27749305883255</v>
      </c>
    </row>
    <row r="110" spans="1:16" x14ac:dyDescent="0.25">
      <c r="A110" s="25" t="s">
        <v>271</v>
      </c>
      <c r="B110" s="25" t="s">
        <v>56</v>
      </c>
      <c r="C110" s="19"/>
      <c r="D110" s="20">
        <v>1.57</v>
      </c>
      <c r="E110" s="20">
        <v>8.0299999999999994</v>
      </c>
      <c r="F110" s="20">
        <v>4.5</v>
      </c>
      <c r="G110" s="20">
        <f t="shared" si="50"/>
        <v>6.4599999999999991</v>
      </c>
      <c r="H110" s="20">
        <f t="shared" si="51"/>
        <v>2.9299999999999997</v>
      </c>
      <c r="I110" s="20">
        <f t="shared" si="52"/>
        <v>120.47781569965869</v>
      </c>
      <c r="J110" s="21"/>
    </row>
    <row r="111" spans="1:16" x14ac:dyDescent="0.25">
      <c r="A111" s="25" t="s">
        <v>271</v>
      </c>
      <c r="B111" s="25" t="s">
        <v>57</v>
      </c>
      <c r="C111" s="16"/>
      <c r="D111" s="17">
        <v>1.5</v>
      </c>
      <c r="E111" s="17">
        <v>8.4499999999999993</v>
      </c>
      <c r="F111" s="17">
        <v>4.75</v>
      </c>
      <c r="G111" s="17">
        <f t="shared" si="50"/>
        <v>6.9499999999999993</v>
      </c>
      <c r="H111" s="17">
        <f t="shared" si="51"/>
        <v>3.25</v>
      </c>
      <c r="I111" s="17">
        <f t="shared" si="52"/>
        <v>113.84615384615383</v>
      </c>
      <c r="J111" s="18">
        <f t="shared" ref="J111" si="55">AVERAGE(I111,I112)</f>
        <v>114.64119772844606</v>
      </c>
    </row>
    <row r="112" spans="1:16" x14ac:dyDescent="0.25">
      <c r="A112" s="25" t="s">
        <v>271</v>
      </c>
      <c r="B112" s="25" t="s">
        <v>57</v>
      </c>
      <c r="C112" s="19"/>
      <c r="D112" s="20">
        <v>1.66</v>
      </c>
      <c r="E112" s="20">
        <v>8.08</v>
      </c>
      <c r="F112" s="20">
        <v>4.6399999999999997</v>
      </c>
      <c r="G112" s="20">
        <f t="shared" si="50"/>
        <v>6.42</v>
      </c>
      <c r="H112" s="20">
        <f t="shared" si="51"/>
        <v>2.9799999999999995</v>
      </c>
      <c r="I112" s="20">
        <f t="shared" si="52"/>
        <v>115.43624161073829</v>
      </c>
      <c r="J112" s="21"/>
    </row>
    <row r="113" spans="1:10" x14ac:dyDescent="0.25">
      <c r="A113" s="25" t="s">
        <v>271</v>
      </c>
      <c r="B113" s="25" t="s">
        <v>58</v>
      </c>
      <c r="C113" s="16"/>
      <c r="D113" s="17">
        <v>1.48</v>
      </c>
      <c r="E113" s="17">
        <v>6.86</v>
      </c>
      <c r="F113" s="17">
        <v>3.98</v>
      </c>
      <c r="G113" s="17">
        <f t="shared" si="50"/>
        <v>5.3800000000000008</v>
      </c>
      <c r="H113" s="17">
        <f t="shared" si="51"/>
        <v>2.5</v>
      </c>
      <c r="I113" s="17">
        <f t="shared" si="52"/>
        <v>115.20000000000002</v>
      </c>
      <c r="J113" s="18">
        <f t="shared" ref="J113" si="56">AVERAGE(I113,I114)</f>
        <v>117.6</v>
      </c>
    </row>
    <row r="114" spans="1:10" x14ac:dyDescent="0.25">
      <c r="A114" s="25" t="s">
        <v>271</v>
      </c>
      <c r="B114" s="25" t="s">
        <v>58</v>
      </c>
      <c r="C114" s="19"/>
      <c r="D114" s="20">
        <v>1.63</v>
      </c>
      <c r="E114" s="20">
        <v>9</v>
      </c>
      <c r="F114" s="20">
        <v>4.9800000000000004</v>
      </c>
      <c r="G114" s="20">
        <f t="shared" si="50"/>
        <v>7.37</v>
      </c>
      <c r="H114" s="20">
        <f t="shared" si="51"/>
        <v>3.3500000000000005</v>
      </c>
      <c r="I114" s="20">
        <f t="shared" si="52"/>
        <v>119.99999999999996</v>
      </c>
      <c r="J114" s="21"/>
    </row>
    <row r="115" spans="1:10" x14ac:dyDescent="0.25">
      <c r="A115" s="25" t="s">
        <v>271</v>
      </c>
      <c r="B115" s="25" t="s">
        <v>59</v>
      </c>
      <c r="C115" s="16"/>
      <c r="D115" s="17">
        <v>1.48</v>
      </c>
      <c r="E115" s="17">
        <v>7.85</v>
      </c>
      <c r="F115" s="17">
        <v>4.33</v>
      </c>
      <c r="G115" s="17">
        <f t="shared" si="50"/>
        <v>6.3699999999999992</v>
      </c>
      <c r="H115" s="17">
        <f t="shared" si="51"/>
        <v>2.85</v>
      </c>
      <c r="I115" s="17">
        <f t="shared" si="52"/>
        <v>123.50877192982452</v>
      </c>
      <c r="J115" s="18">
        <f t="shared" ref="J115" si="57">AVERAGE(I115,I116)</f>
        <v>122.8293045316875</v>
      </c>
    </row>
    <row r="116" spans="1:10" x14ac:dyDescent="0.25">
      <c r="A116" s="25" t="s">
        <v>271</v>
      </c>
      <c r="B116" s="25" t="s">
        <v>59</v>
      </c>
      <c r="C116" s="19"/>
      <c r="D116" s="20">
        <v>1.34</v>
      </c>
      <c r="E116" s="20">
        <v>8.16</v>
      </c>
      <c r="F116" s="20">
        <v>4.41</v>
      </c>
      <c r="G116" s="20">
        <f t="shared" si="50"/>
        <v>6.82</v>
      </c>
      <c r="H116" s="20">
        <f t="shared" si="51"/>
        <v>3.0700000000000003</v>
      </c>
      <c r="I116" s="20">
        <f t="shared" si="52"/>
        <v>122.14983713355048</v>
      </c>
      <c r="J116" s="21"/>
    </row>
    <row r="117" spans="1:10" x14ac:dyDescent="0.25">
      <c r="A117" s="25" t="s">
        <v>271</v>
      </c>
      <c r="B117" s="25" t="s">
        <v>60</v>
      </c>
      <c r="C117" s="16"/>
      <c r="D117" s="17">
        <v>1.47</v>
      </c>
      <c r="E117" s="17">
        <v>8.42</v>
      </c>
      <c r="F117" s="17">
        <v>4.6399999999999997</v>
      </c>
      <c r="G117" s="17">
        <f t="shared" si="50"/>
        <v>6.95</v>
      </c>
      <c r="H117" s="17">
        <f t="shared" si="51"/>
        <v>3.17</v>
      </c>
      <c r="I117" s="17">
        <f t="shared" si="52"/>
        <v>119.2429022082019</v>
      </c>
      <c r="J117" s="18">
        <f t="shared" ref="J117" si="58">AVERAGE(I117,I118)</f>
        <v>118.97817625029978</v>
      </c>
    </row>
    <row r="118" spans="1:10" x14ac:dyDescent="0.25">
      <c r="A118" s="25" t="s">
        <v>271</v>
      </c>
      <c r="B118" s="25" t="s">
        <v>60</v>
      </c>
      <c r="C118" s="19"/>
      <c r="D118" s="20">
        <v>1.36</v>
      </c>
      <c r="E118" s="20">
        <v>8.84</v>
      </c>
      <c r="F118" s="20">
        <v>4.78</v>
      </c>
      <c r="G118" s="20">
        <f t="shared" si="50"/>
        <v>7.4799999999999995</v>
      </c>
      <c r="H118" s="20">
        <f t="shared" si="51"/>
        <v>3.42</v>
      </c>
      <c r="I118" s="20">
        <f t="shared" si="52"/>
        <v>118.71345029239765</v>
      </c>
      <c r="J118" s="21"/>
    </row>
    <row r="119" spans="1:10" x14ac:dyDescent="0.25">
      <c r="A119" s="25" t="s">
        <v>271</v>
      </c>
      <c r="B119" s="25" t="s">
        <v>61</v>
      </c>
      <c r="C119" s="16"/>
      <c r="D119" s="17">
        <v>1.39</v>
      </c>
      <c r="E119" s="17">
        <v>8.68</v>
      </c>
      <c r="F119" s="17">
        <v>4.83</v>
      </c>
      <c r="G119" s="17">
        <f t="shared" si="50"/>
        <v>7.29</v>
      </c>
      <c r="H119" s="17">
        <f t="shared" si="51"/>
        <v>3.4400000000000004</v>
      </c>
      <c r="I119" s="17">
        <f t="shared" si="52"/>
        <v>111.91860465116277</v>
      </c>
      <c r="J119" s="18">
        <f t="shared" ref="J119" si="59">AVERAGE(I119,I120)</f>
        <v>111.55370791998698</v>
      </c>
    </row>
    <row r="120" spans="1:10" x14ac:dyDescent="0.25">
      <c r="A120" s="25" t="s">
        <v>271</v>
      </c>
      <c r="B120" s="25" t="s">
        <v>61</v>
      </c>
      <c r="C120" s="19"/>
      <c r="D120" s="20">
        <v>1.46</v>
      </c>
      <c r="E120" s="20">
        <v>7.5</v>
      </c>
      <c r="F120" s="20">
        <v>4.32</v>
      </c>
      <c r="G120" s="20">
        <f t="shared" si="50"/>
        <v>6.04</v>
      </c>
      <c r="H120" s="20">
        <f t="shared" si="51"/>
        <v>2.8600000000000003</v>
      </c>
      <c r="I120" s="20">
        <f t="shared" si="52"/>
        <v>111.18881118881117</v>
      </c>
      <c r="J120" s="21"/>
    </row>
    <row r="121" spans="1:10" x14ac:dyDescent="0.25">
      <c r="A121" s="25" t="s">
        <v>271</v>
      </c>
      <c r="B121" s="25" t="s">
        <v>62</v>
      </c>
      <c r="C121" s="16"/>
      <c r="D121" s="17">
        <v>1.66</v>
      </c>
      <c r="E121" s="17">
        <v>8.39</v>
      </c>
      <c r="F121" s="17">
        <v>4.91</v>
      </c>
      <c r="G121" s="17">
        <f t="shared" si="50"/>
        <v>6.73</v>
      </c>
      <c r="H121" s="17">
        <f t="shared" si="51"/>
        <v>3.25</v>
      </c>
      <c r="I121" s="17">
        <f t="shared" si="52"/>
        <v>107.07692307692309</v>
      </c>
      <c r="J121" s="18">
        <f t="shared" ref="J121" si="60">AVERAGE(I121,I122)</f>
        <v>109.04304869442487</v>
      </c>
    </row>
    <row r="122" spans="1:10" x14ac:dyDescent="0.25">
      <c r="A122" s="25" t="s">
        <v>271</v>
      </c>
      <c r="B122" s="25" t="s">
        <v>62</v>
      </c>
      <c r="C122" s="19"/>
      <c r="D122" s="20">
        <v>1.65</v>
      </c>
      <c r="E122" s="20">
        <v>8.5500000000000007</v>
      </c>
      <c r="F122" s="20">
        <v>4.92</v>
      </c>
      <c r="G122" s="20">
        <f t="shared" si="50"/>
        <v>6.9</v>
      </c>
      <c r="H122" s="20">
        <f t="shared" si="51"/>
        <v>3.27</v>
      </c>
      <c r="I122" s="20">
        <f t="shared" si="52"/>
        <v>111.00917431192663</v>
      </c>
      <c r="J122" s="21"/>
    </row>
    <row r="123" spans="1:10" x14ac:dyDescent="0.25">
      <c r="A123" s="25" t="s">
        <v>271</v>
      </c>
      <c r="B123" s="25" t="s">
        <v>63</v>
      </c>
      <c r="C123" s="16"/>
      <c r="D123" s="17">
        <v>1.49</v>
      </c>
      <c r="E123" s="17">
        <v>9.02</v>
      </c>
      <c r="F123" s="17">
        <v>5.35</v>
      </c>
      <c r="G123" s="17">
        <f t="shared" si="50"/>
        <v>7.5299999999999994</v>
      </c>
      <c r="H123" s="17">
        <f t="shared" si="51"/>
        <v>3.8599999999999994</v>
      </c>
      <c r="I123" s="17">
        <f t="shared" si="52"/>
        <v>95.077720207253904</v>
      </c>
      <c r="J123" s="18">
        <f t="shared" ref="J123" si="61">AVERAGE(I123,I124)</f>
        <v>99.944358385413892</v>
      </c>
    </row>
    <row r="124" spans="1:10" x14ac:dyDescent="0.25">
      <c r="A124" s="25" t="s">
        <v>271</v>
      </c>
      <c r="B124" s="25" t="s">
        <v>63</v>
      </c>
      <c r="C124" s="19"/>
      <c r="D124" s="20">
        <v>1.49</v>
      </c>
      <c r="E124" s="20">
        <v>7.45</v>
      </c>
      <c r="F124" s="20">
        <v>4.4000000000000004</v>
      </c>
      <c r="G124" s="20">
        <f t="shared" si="50"/>
        <v>5.96</v>
      </c>
      <c r="H124" s="20">
        <f t="shared" si="51"/>
        <v>2.91</v>
      </c>
      <c r="I124" s="20">
        <f t="shared" si="52"/>
        <v>104.81099656357388</v>
      </c>
      <c r="J124" s="21"/>
    </row>
    <row r="125" spans="1:10" x14ac:dyDescent="0.25">
      <c r="A125" s="25" t="s">
        <v>271</v>
      </c>
      <c r="B125" s="25" t="s">
        <v>64</v>
      </c>
      <c r="C125" s="16"/>
      <c r="D125" s="17">
        <v>1.64</v>
      </c>
      <c r="E125" s="17">
        <v>7.13</v>
      </c>
      <c r="F125" s="17">
        <v>4.3600000000000003</v>
      </c>
      <c r="G125" s="17">
        <f t="shared" si="50"/>
        <v>5.49</v>
      </c>
      <c r="H125" s="17">
        <f t="shared" si="51"/>
        <v>2.7200000000000006</v>
      </c>
      <c r="I125" s="17">
        <f t="shared" si="52"/>
        <v>101.8382352941176</v>
      </c>
      <c r="J125" s="18">
        <f t="shared" ref="J125" si="62">AVERAGE(I125,I126)</f>
        <v>101.19844725599735</v>
      </c>
    </row>
    <row r="126" spans="1:10" x14ac:dyDescent="0.25">
      <c r="A126" s="25" t="s">
        <v>271</v>
      </c>
      <c r="B126" s="25" t="s">
        <v>64</v>
      </c>
      <c r="C126" s="19"/>
      <c r="D126" s="20">
        <v>1.47</v>
      </c>
      <c r="E126" s="20">
        <v>5.0599999999999996</v>
      </c>
      <c r="F126" s="20">
        <v>3.26</v>
      </c>
      <c r="G126" s="20">
        <f t="shared" si="50"/>
        <v>3.59</v>
      </c>
      <c r="H126" s="20">
        <f t="shared" si="51"/>
        <v>1.7899999999999998</v>
      </c>
      <c r="I126" s="20">
        <f t="shared" si="52"/>
        <v>100.55865921787711</v>
      </c>
      <c r="J126" s="21"/>
    </row>
    <row r="127" spans="1:10" x14ac:dyDescent="0.25">
      <c r="A127" s="25" t="s">
        <v>271</v>
      </c>
      <c r="B127" s="22" t="s">
        <v>17</v>
      </c>
      <c r="C127" s="16"/>
      <c r="D127" s="17">
        <v>1.49</v>
      </c>
      <c r="E127" s="17">
        <v>7.44</v>
      </c>
      <c r="F127" s="17">
        <v>4.42</v>
      </c>
      <c r="G127" s="17">
        <f t="shared" si="50"/>
        <v>5.95</v>
      </c>
      <c r="H127" s="17">
        <f t="shared" si="51"/>
        <v>2.9299999999999997</v>
      </c>
      <c r="I127" s="17">
        <f t="shared" si="52"/>
        <v>103.07167235494883</v>
      </c>
      <c r="J127" s="18">
        <f t="shared" ref="J127" si="63">AVERAGE(I127,I128)</f>
        <v>101.826533851893</v>
      </c>
    </row>
    <row r="128" spans="1:10" x14ac:dyDescent="0.25">
      <c r="A128" s="25" t="s">
        <v>271</v>
      </c>
      <c r="B128" s="22" t="s">
        <v>17</v>
      </c>
      <c r="C128" s="19"/>
      <c r="D128" s="20">
        <v>1.5</v>
      </c>
      <c r="E128" s="20">
        <v>4.95</v>
      </c>
      <c r="F128" s="20">
        <v>3.22</v>
      </c>
      <c r="G128" s="20">
        <f t="shared" si="50"/>
        <v>3.45</v>
      </c>
      <c r="H128" s="20">
        <f t="shared" si="51"/>
        <v>1.7200000000000002</v>
      </c>
      <c r="I128" s="20">
        <f t="shared" si="52"/>
        <v>100.58139534883719</v>
      </c>
      <c r="J128" s="21"/>
    </row>
    <row r="129" spans="1:16" x14ac:dyDescent="0.25">
      <c r="A129" s="25" t="s">
        <v>271</v>
      </c>
      <c r="B129" s="25" t="s">
        <v>112</v>
      </c>
      <c r="C129" s="16"/>
      <c r="D129" s="17">
        <v>1.53</v>
      </c>
      <c r="E129" s="17">
        <v>9.11</v>
      </c>
      <c r="F129" s="17">
        <v>8.59</v>
      </c>
      <c r="G129" s="17">
        <f t="shared" si="50"/>
        <v>7.5799999999999992</v>
      </c>
      <c r="H129" s="17">
        <f t="shared" si="51"/>
        <v>7.06</v>
      </c>
      <c r="I129" s="17">
        <f t="shared" si="52"/>
        <v>7.3654390934844134</v>
      </c>
      <c r="J129" s="18">
        <f t="shared" ref="J129" si="64">AVERAGE(I129,I130)</f>
        <v>7.6224646220608605</v>
      </c>
      <c r="N129" s="25" t="s">
        <v>271</v>
      </c>
      <c r="O129" s="25" t="s">
        <v>112</v>
      </c>
      <c r="P129" s="25">
        <v>7.6224646220608605</v>
      </c>
    </row>
    <row r="130" spans="1:16" x14ac:dyDescent="0.25">
      <c r="A130" s="25" t="s">
        <v>271</v>
      </c>
      <c r="B130" s="25" t="s">
        <v>112</v>
      </c>
      <c r="C130" s="19"/>
      <c r="D130" s="20">
        <v>1.34</v>
      </c>
      <c r="E130" s="20">
        <v>10.65</v>
      </c>
      <c r="F130" s="20">
        <v>9.9700000000000006</v>
      </c>
      <c r="G130" s="20">
        <f t="shared" si="50"/>
        <v>9.31</v>
      </c>
      <c r="H130" s="20">
        <f t="shared" si="51"/>
        <v>8.6300000000000008</v>
      </c>
      <c r="I130" s="20">
        <f t="shared" si="52"/>
        <v>7.8794901506373076</v>
      </c>
      <c r="J130" s="21"/>
      <c r="N130" s="25" t="s">
        <v>271</v>
      </c>
      <c r="O130" s="25" t="s">
        <v>113</v>
      </c>
      <c r="P130" s="25">
        <v>7.3342620440245785</v>
      </c>
    </row>
    <row r="131" spans="1:16" x14ac:dyDescent="0.25">
      <c r="A131" s="25" t="s">
        <v>271</v>
      </c>
      <c r="B131" s="25" t="s">
        <v>113</v>
      </c>
      <c r="C131" s="16"/>
      <c r="D131" s="17">
        <v>1.49</v>
      </c>
      <c r="E131" s="17">
        <v>9.6199999999999992</v>
      </c>
      <c r="F131" s="17">
        <v>9.07</v>
      </c>
      <c r="G131" s="17">
        <f t="shared" si="50"/>
        <v>8.129999999999999</v>
      </c>
      <c r="H131" s="17">
        <f t="shared" si="51"/>
        <v>7.58</v>
      </c>
      <c r="I131" s="17">
        <f t="shared" si="52"/>
        <v>7.2559366754617276</v>
      </c>
      <c r="J131" s="18">
        <f t="shared" ref="J131" si="65">AVERAGE(I131,I132)</f>
        <v>7.3342620440245785</v>
      </c>
      <c r="N131" s="25" t="s">
        <v>271</v>
      </c>
      <c r="O131" s="25" t="s">
        <v>114</v>
      </c>
      <c r="P131" s="25">
        <v>12.01057458356728</v>
      </c>
    </row>
    <row r="132" spans="1:16" x14ac:dyDescent="0.25">
      <c r="A132" s="25" t="s">
        <v>271</v>
      </c>
      <c r="B132" s="25" t="s">
        <v>113</v>
      </c>
      <c r="C132" s="19"/>
      <c r="D132" s="20">
        <v>1.47</v>
      </c>
      <c r="E132" s="20">
        <v>9.15</v>
      </c>
      <c r="F132" s="20">
        <v>8.6199999999999992</v>
      </c>
      <c r="G132" s="20">
        <f t="shared" si="50"/>
        <v>7.6800000000000006</v>
      </c>
      <c r="H132" s="20">
        <f t="shared" si="51"/>
        <v>7.1499999999999995</v>
      </c>
      <c r="I132" s="20">
        <f t="shared" si="52"/>
        <v>7.4125874125874294</v>
      </c>
      <c r="J132" s="21"/>
      <c r="N132" s="25" t="s">
        <v>271</v>
      </c>
      <c r="O132" s="25" t="s">
        <v>115</v>
      </c>
      <c r="P132" s="25">
        <v>6.1592619975803302</v>
      </c>
    </row>
    <row r="133" spans="1:16" x14ac:dyDescent="0.25">
      <c r="A133" s="25" t="s">
        <v>271</v>
      </c>
      <c r="B133" s="25" t="s">
        <v>114</v>
      </c>
      <c r="C133" s="16"/>
      <c r="D133" s="17">
        <v>1.49</v>
      </c>
      <c r="E133" s="17">
        <v>8.0299999999999994</v>
      </c>
      <c r="F133" s="17">
        <v>7.34</v>
      </c>
      <c r="G133" s="17">
        <f t="shared" si="50"/>
        <v>6.5399999999999991</v>
      </c>
      <c r="H133" s="17">
        <f t="shared" si="51"/>
        <v>5.85</v>
      </c>
      <c r="I133" s="17">
        <f t="shared" si="52"/>
        <v>11.794871794871787</v>
      </c>
      <c r="J133" s="18">
        <f t="shared" ref="J133" si="66">AVERAGE(I133,I134)</f>
        <v>12.01057458356728</v>
      </c>
      <c r="N133" s="25" t="s">
        <v>271</v>
      </c>
      <c r="O133" s="25" t="s">
        <v>116</v>
      </c>
      <c r="P133" s="25">
        <v>8.3035556834318847</v>
      </c>
    </row>
    <row r="134" spans="1:16" x14ac:dyDescent="0.25">
      <c r="A134" s="25" t="s">
        <v>271</v>
      </c>
      <c r="B134" s="25" t="s">
        <v>114</v>
      </c>
      <c r="C134" s="19"/>
      <c r="D134" s="20">
        <v>1.63</v>
      </c>
      <c r="E134" s="20">
        <v>7.78</v>
      </c>
      <c r="F134" s="20">
        <v>7.11</v>
      </c>
      <c r="G134" s="20">
        <f t="shared" si="50"/>
        <v>6.15</v>
      </c>
      <c r="H134" s="20">
        <f t="shared" si="51"/>
        <v>5.48</v>
      </c>
      <c r="I134" s="20">
        <f t="shared" si="52"/>
        <v>12.226277372262773</v>
      </c>
      <c r="J134" s="21"/>
      <c r="N134" s="25" t="s">
        <v>271</v>
      </c>
      <c r="O134" s="25" t="s">
        <v>117</v>
      </c>
      <c r="P134" s="25">
        <v>9.5634601011530371</v>
      </c>
    </row>
    <row r="135" spans="1:16" x14ac:dyDescent="0.25">
      <c r="A135" s="25" t="s">
        <v>271</v>
      </c>
      <c r="B135" s="25" t="s">
        <v>115</v>
      </c>
      <c r="C135" s="16"/>
      <c r="D135" s="17">
        <v>1.37</v>
      </c>
      <c r="E135" s="17">
        <v>8.7200000000000006</v>
      </c>
      <c r="F135" s="17">
        <v>8.2899999999999991</v>
      </c>
      <c r="G135" s="17">
        <f t="shared" si="50"/>
        <v>7.3500000000000005</v>
      </c>
      <c r="H135" s="17">
        <f t="shared" si="51"/>
        <v>6.919999999999999</v>
      </c>
      <c r="I135" s="17">
        <f t="shared" si="52"/>
        <v>6.2138728323699643</v>
      </c>
      <c r="J135" s="18">
        <f t="shared" ref="J135" si="67">AVERAGE(I135,I136)</f>
        <v>6.1592619975803302</v>
      </c>
      <c r="N135" s="25" t="s">
        <v>271</v>
      </c>
      <c r="O135" s="25" t="s">
        <v>118</v>
      </c>
      <c r="P135" s="25">
        <v>5.2406670652017109</v>
      </c>
    </row>
    <row r="136" spans="1:16" x14ac:dyDescent="0.25">
      <c r="A136" s="25" t="s">
        <v>271</v>
      </c>
      <c r="B136" s="25" t="s">
        <v>115</v>
      </c>
      <c r="C136" s="19"/>
      <c r="D136" s="20">
        <v>1.36</v>
      </c>
      <c r="E136" s="20">
        <v>8.66</v>
      </c>
      <c r="F136" s="20">
        <v>8.24</v>
      </c>
      <c r="G136" s="20">
        <f t="shared" si="50"/>
        <v>7.3</v>
      </c>
      <c r="H136" s="20">
        <f t="shared" si="51"/>
        <v>6.88</v>
      </c>
      <c r="I136" s="20">
        <f t="shared" si="52"/>
        <v>6.104651162790697</v>
      </c>
      <c r="J136" s="21"/>
      <c r="N136" s="25" t="s">
        <v>271</v>
      </c>
      <c r="O136" s="25" t="s">
        <v>119</v>
      </c>
      <c r="P136" s="25">
        <v>4.9714253380863411</v>
      </c>
    </row>
    <row r="137" spans="1:16" x14ac:dyDescent="0.25">
      <c r="A137" s="25" t="s">
        <v>271</v>
      </c>
      <c r="B137" s="25" t="s">
        <v>116</v>
      </c>
      <c r="C137" s="16"/>
      <c r="D137" s="17">
        <v>1.49</v>
      </c>
      <c r="E137" s="17">
        <v>8.6300000000000008</v>
      </c>
      <c r="F137" s="17">
        <v>8.1</v>
      </c>
      <c r="G137" s="17">
        <f t="shared" si="50"/>
        <v>7.1400000000000006</v>
      </c>
      <c r="H137" s="17">
        <f t="shared" si="51"/>
        <v>6.6099999999999994</v>
      </c>
      <c r="I137" s="17">
        <f t="shared" si="52"/>
        <v>8.0181543116490346</v>
      </c>
      <c r="J137" s="18">
        <f t="shared" ref="J137" si="68">AVERAGE(I137,I138)</f>
        <v>8.3035556834318847</v>
      </c>
      <c r="N137" s="25" t="s">
        <v>271</v>
      </c>
      <c r="O137" s="25" t="s">
        <v>120</v>
      </c>
      <c r="P137" s="25">
        <v>7.3036060884666405</v>
      </c>
    </row>
    <row r="138" spans="1:16" x14ac:dyDescent="0.25">
      <c r="A138" s="25" t="s">
        <v>271</v>
      </c>
      <c r="B138" s="25" t="s">
        <v>116</v>
      </c>
      <c r="C138" s="19"/>
      <c r="D138" s="20">
        <v>1.48</v>
      </c>
      <c r="E138" s="20">
        <v>8.56</v>
      </c>
      <c r="F138" s="20">
        <v>8</v>
      </c>
      <c r="G138" s="20">
        <f t="shared" si="50"/>
        <v>7.08</v>
      </c>
      <c r="H138" s="20">
        <f t="shared" si="51"/>
        <v>6.52</v>
      </c>
      <c r="I138" s="20">
        <f t="shared" si="52"/>
        <v>8.588957055214733</v>
      </c>
      <c r="J138" s="21"/>
      <c r="N138" s="25" t="s">
        <v>271</v>
      </c>
      <c r="O138" s="25" t="s">
        <v>121</v>
      </c>
      <c r="P138" s="25">
        <v>5.8130001951981338</v>
      </c>
    </row>
    <row r="139" spans="1:16" x14ac:dyDescent="0.25">
      <c r="A139" s="25" t="s">
        <v>271</v>
      </c>
      <c r="B139" s="25" t="s">
        <v>117</v>
      </c>
      <c r="C139" s="16"/>
      <c r="D139" s="17">
        <v>1.47</v>
      </c>
      <c r="E139" s="17">
        <v>8.4600000000000009</v>
      </c>
      <c r="F139" s="17">
        <v>7.86</v>
      </c>
      <c r="G139" s="17">
        <f t="shared" si="50"/>
        <v>6.9900000000000011</v>
      </c>
      <c r="H139" s="17">
        <f t="shared" si="51"/>
        <v>6.3900000000000006</v>
      </c>
      <c r="I139" s="17">
        <f t="shared" si="52"/>
        <v>9.389671361502355</v>
      </c>
      <c r="J139" s="18">
        <f t="shared" ref="J139" si="69">AVERAGE(I139,I140)</f>
        <v>9.5634601011530371</v>
      </c>
      <c r="N139" s="25" t="s">
        <v>271</v>
      </c>
      <c r="O139" s="25" t="s">
        <v>122</v>
      </c>
      <c r="P139" s="25">
        <v>5.2625525093036929</v>
      </c>
    </row>
    <row r="140" spans="1:16" x14ac:dyDescent="0.25">
      <c r="A140" s="25" t="s">
        <v>271</v>
      </c>
      <c r="B140" s="25" t="s">
        <v>117</v>
      </c>
      <c r="C140" s="19"/>
      <c r="D140" s="20">
        <v>1.37</v>
      </c>
      <c r="E140" s="20">
        <v>8.4700000000000006</v>
      </c>
      <c r="F140" s="20">
        <v>7.84</v>
      </c>
      <c r="G140" s="20">
        <f t="shared" si="50"/>
        <v>7.1000000000000005</v>
      </c>
      <c r="H140" s="20">
        <f t="shared" si="51"/>
        <v>6.47</v>
      </c>
      <c r="I140" s="20">
        <f t="shared" si="52"/>
        <v>9.737248840803721</v>
      </c>
      <c r="J140" s="21"/>
      <c r="N140" s="25" t="s">
        <v>271</v>
      </c>
      <c r="O140" s="25" t="s">
        <v>123</v>
      </c>
      <c r="P140" s="25">
        <v>5.5893918405648222</v>
      </c>
    </row>
    <row r="141" spans="1:16" x14ac:dyDescent="0.25">
      <c r="A141" s="25" t="s">
        <v>271</v>
      </c>
      <c r="B141" s="25" t="s">
        <v>118</v>
      </c>
      <c r="C141" s="16"/>
      <c r="D141" s="17">
        <v>1.53</v>
      </c>
      <c r="E141" s="17">
        <v>8.8699999999999992</v>
      </c>
      <c r="F141" s="17">
        <v>8.51</v>
      </c>
      <c r="G141" s="17">
        <f t="shared" si="50"/>
        <v>7.339999999999999</v>
      </c>
      <c r="H141" s="17">
        <f t="shared" si="51"/>
        <v>6.9799999999999995</v>
      </c>
      <c r="I141" s="17">
        <f t="shared" si="52"/>
        <v>5.1575931232091614</v>
      </c>
      <c r="J141" s="18">
        <f t="shared" ref="J141" si="70">AVERAGE(I141,I142)</f>
        <v>5.2406670652017109</v>
      </c>
      <c r="N141" s="25" t="s">
        <v>271</v>
      </c>
      <c r="O141" s="25" t="s">
        <v>124</v>
      </c>
      <c r="P141" s="25">
        <v>6.9720475778521713</v>
      </c>
    </row>
    <row r="142" spans="1:16" x14ac:dyDescent="0.25">
      <c r="A142" s="25" t="s">
        <v>271</v>
      </c>
      <c r="B142" s="25" t="s">
        <v>118</v>
      </c>
      <c r="C142" s="19"/>
      <c r="D142" s="20">
        <v>1.48</v>
      </c>
      <c r="E142" s="20">
        <v>8.8000000000000007</v>
      </c>
      <c r="F142" s="20">
        <v>8.43</v>
      </c>
      <c r="G142" s="20">
        <f t="shared" si="50"/>
        <v>7.32</v>
      </c>
      <c r="H142" s="20">
        <f t="shared" si="51"/>
        <v>6.9499999999999993</v>
      </c>
      <c r="I142" s="20">
        <f t="shared" si="52"/>
        <v>5.3237410071942595</v>
      </c>
      <c r="J142" s="21"/>
      <c r="N142" s="25" t="s">
        <v>271</v>
      </c>
      <c r="O142" s="25" t="s">
        <v>125</v>
      </c>
      <c r="P142" s="25">
        <v>4.9624060150375948</v>
      </c>
    </row>
    <row r="143" spans="1:16" x14ac:dyDescent="0.25">
      <c r="A143" s="25" t="s">
        <v>271</v>
      </c>
      <c r="B143" s="25" t="s">
        <v>119</v>
      </c>
      <c r="C143" s="16"/>
      <c r="D143" s="17">
        <v>1.54</v>
      </c>
      <c r="E143" s="17">
        <v>8.7100000000000009</v>
      </c>
      <c r="F143" s="17">
        <v>8.39</v>
      </c>
      <c r="G143" s="17">
        <f t="shared" si="50"/>
        <v>7.1700000000000008</v>
      </c>
      <c r="H143" s="17">
        <f t="shared" si="51"/>
        <v>6.8500000000000005</v>
      </c>
      <c r="I143" s="17">
        <f t="shared" si="52"/>
        <v>4.6715328467153325</v>
      </c>
      <c r="J143" s="18">
        <f t="shared" ref="J143" si="71">AVERAGE(I143,I144)</f>
        <v>4.9714253380863411</v>
      </c>
      <c r="N143" s="25" t="s">
        <v>271</v>
      </c>
      <c r="O143" s="25" t="s">
        <v>126</v>
      </c>
      <c r="P143" s="25">
        <v>7.0997471493912254</v>
      </c>
    </row>
    <row r="144" spans="1:16" x14ac:dyDescent="0.25">
      <c r="A144" s="25" t="s">
        <v>271</v>
      </c>
      <c r="B144" s="25" t="s">
        <v>119</v>
      </c>
      <c r="C144" s="19"/>
      <c r="D144" s="20">
        <v>1.49</v>
      </c>
      <c r="E144" s="20">
        <v>8.2799999999999994</v>
      </c>
      <c r="F144" s="20">
        <v>7.94</v>
      </c>
      <c r="G144" s="20">
        <f t="shared" si="50"/>
        <v>6.7899999999999991</v>
      </c>
      <c r="H144" s="20">
        <f t="shared" si="51"/>
        <v>6.45</v>
      </c>
      <c r="I144" s="20">
        <f t="shared" si="52"/>
        <v>5.2713178294573488</v>
      </c>
      <c r="J144" s="21"/>
      <c r="N144" s="25" t="s">
        <v>271</v>
      </c>
      <c r="O144" s="25" t="s">
        <v>127</v>
      </c>
      <c r="P144" s="25">
        <v>4.9468548446882536</v>
      </c>
    </row>
    <row r="145" spans="1:16" x14ac:dyDescent="0.25">
      <c r="A145" s="25" t="s">
        <v>271</v>
      </c>
      <c r="B145" s="25" t="s">
        <v>120</v>
      </c>
      <c r="C145" s="16"/>
      <c r="D145" s="17">
        <v>1.47</v>
      </c>
      <c r="E145" s="17">
        <v>9.5399999999999991</v>
      </c>
      <c r="F145" s="17">
        <v>9</v>
      </c>
      <c r="G145" s="17">
        <f t="shared" si="50"/>
        <v>8.0699999999999985</v>
      </c>
      <c r="H145" s="17">
        <f t="shared" si="51"/>
        <v>7.53</v>
      </c>
      <c r="I145" s="17">
        <f t="shared" si="52"/>
        <v>7.1713147410358333</v>
      </c>
      <c r="J145" s="18">
        <f t="shared" ref="J145" si="72">AVERAGE(I145,I146)</f>
        <v>7.3036060884666405</v>
      </c>
      <c r="N145" s="25" t="s">
        <v>271</v>
      </c>
      <c r="O145" s="25" t="s">
        <v>128</v>
      </c>
      <c r="P145" s="25">
        <v>4.6799040597534027</v>
      </c>
    </row>
    <row r="146" spans="1:16" x14ac:dyDescent="0.25">
      <c r="A146" s="25" t="s">
        <v>271</v>
      </c>
      <c r="B146" s="25" t="s">
        <v>120</v>
      </c>
      <c r="C146" s="19"/>
      <c r="D146" s="20">
        <v>1.45</v>
      </c>
      <c r="E146" s="20">
        <v>9.83</v>
      </c>
      <c r="F146" s="20">
        <v>9.25</v>
      </c>
      <c r="G146" s="20">
        <f t="shared" si="50"/>
        <v>8.3800000000000008</v>
      </c>
      <c r="H146" s="20">
        <f t="shared" si="51"/>
        <v>7.8</v>
      </c>
      <c r="I146" s="20">
        <f t="shared" si="52"/>
        <v>7.4358974358974486</v>
      </c>
      <c r="J146" s="21"/>
      <c r="N146" s="25" t="s">
        <v>271</v>
      </c>
      <c r="O146" s="25" t="s">
        <v>129</v>
      </c>
      <c r="P146" s="25">
        <v>4.8015271907361239</v>
      </c>
    </row>
    <row r="147" spans="1:16" x14ac:dyDescent="0.25">
      <c r="A147" s="25" t="s">
        <v>271</v>
      </c>
      <c r="B147" s="25" t="s">
        <v>121</v>
      </c>
      <c r="C147" s="16"/>
      <c r="D147" s="17">
        <v>1.48</v>
      </c>
      <c r="E147" s="17">
        <v>8.4</v>
      </c>
      <c r="F147" s="17">
        <v>8.02</v>
      </c>
      <c r="G147" s="17">
        <f t="shared" si="50"/>
        <v>6.92</v>
      </c>
      <c r="H147" s="17">
        <f t="shared" si="51"/>
        <v>6.5399999999999991</v>
      </c>
      <c r="I147" s="17">
        <f t="shared" si="52"/>
        <v>5.8103975535168324</v>
      </c>
      <c r="J147" s="18">
        <f t="shared" ref="J147" si="73">AVERAGE(I147,I148)</f>
        <v>5.8130001951981338</v>
      </c>
      <c r="N147" s="25" t="s">
        <v>271</v>
      </c>
      <c r="O147" s="25" t="s">
        <v>130</v>
      </c>
      <c r="P147" s="25">
        <v>4.8043331944489003</v>
      </c>
    </row>
    <row r="148" spans="1:16" x14ac:dyDescent="0.25">
      <c r="A148" s="25" t="s">
        <v>271</v>
      </c>
      <c r="B148" s="25" t="s">
        <v>121</v>
      </c>
      <c r="C148" s="19"/>
      <c r="D148" s="20">
        <v>1.49</v>
      </c>
      <c r="E148" s="20">
        <v>8.9499999999999993</v>
      </c>
      <c r="F148" s="20">
        <v>8.5399999999999991</v>
      </c>
      <c r="G148" s="20">
        <f t="shared" si="50"/>
        <v>7.4599999999999991</v>
      </c>
      <c r="H148" s="20">
        <f t="shared" si="51"/>
        <v>7.0499999999999989</v>
      </c>
      <c r="I148" s="20">
        <f t="shared" si="52"/>
        <v>5.8156028368794352</v>
      </c>
      <c r="J148" s="21"/>
      <c r="N148" s="25" t="s">
        <v>271</v>
      </c>
      <c r="O148" s="25" t="s">
        <v>131</v>
      </c>
      <c r="P148" s="25">
        <v>6.1482534761078629</v>
      </c>
    </row>
    <row r="149" spans="1:16" x14ac:dyDescent="0.25">
      <c r="A149" s="25" t="s">
        <v>271</v>
      </c>
      <c r="B149" s="25" t="s">
        <v>122</v>
      </c>
      <c r="C149" s="16"/>
      <c r="D149" s="17">
        <v>1.36</v>
      </c>
      <c r="E149" s="17">
        <v>8.1199999999999992</v>
      </c>
      <c r="F149" s="17">
        <v>7.79</v>
      </c>
      <c r="G149" s="17">
        <f t="shared" si="50"/>
        <v>6.7599999999999989</v>
      </c>
      <c r="H149" s="17">
        <f t="shared" si="51"/>
        <v>6.43</v>
      </c>
      <c r="I149" s="17">
        <f t="shared" si="52"/>
        <v>5.1321928460342017</v>
      </c>
      <c r="J149" s="18">
        <f t="shared" ref="J149" si="74">AVERAGE(I149,I150)</f>
        <v>5.2625525093036929</v>
      </c>
      <c r="N149" s="25" t="s">
        <v>271</v>
      </c>
      <c r="O149" s="25" t="s">
        <v>17</v>
      </c>
      <c r="P149" s="25">
        <v>5.9843141704928371</v>
      </c>
    </row>
    <row r="150" spans="1:16" x14ac:dyDescent="0.25">
      <c r="A150" s="25" t="s">
        <v>271</v>
      </c>
      <c r="B150" s="25" t="s">
        <v>122</v>
      </c>
      <c r="C150" s="19"/>
      <c r="D150" s="20">
        <v>1.5</v>
      </c>
      <c r="E150" s="20">
        <v>8.34</v>
      </c>
      <c r="F150" s="20">
        <v>7.99</v>
      </c>
      <c r="G150" s="20">
        <f t="shared" si="50"/>
        <v>6.84</v>
      </c>
      <c r="H150" s="20">
        <f t="shared" si="51"/>
        <v>6.49</v>
      </c>
      <c r="I150" s="20">
        <f t="shared" si="52"/>
        <v>5.3929121725731841</v>
      </c>
      <c r="J150" s="21"/>
    </row>
    <row r="151" spans="1:16" x14ac:dyDescent="0.25">
      <c r="A151" s="25" t="s">
        <v>271</v>
      </c>
      <c r="B151" s="25" t="s">
        <v>123</v>
      </c>
      <c r="C151" s="16"/>
      <c r="D151" s="17">
        <v>1.36</v>
      </c>
      <c r="E151" s="17">
        <v>8.14</v>
      </c>
      <c r="F151" s="17">
        <v>7.8</v>
      </c>
      <c r="G151" s="17">
        <f t="shared" si="50"/>
        <v>6.78</v>
      </c>
      <c r="H151" s="17">
        <f t="shared" si="51"/>
        <v>6.4399999999999995</v>
      </c>
      <c r="I151" s="17">
        <f t="shared" si="52"/>
        <v>5.2795031055900736</v>
      </c>
      <c r="J151" s="18">
        <f t="shared" ref="J151" si="75">AVERAGE(I151,I152)</f>
        <v>5.5893918405648222</v>
      </c>
    </row>
    <row r="152" spans="1:16" x14ac:dyDescent="0.25">
      <c r="A152" s="25" t="s">
        <v>271</v>
      </c>
      <c r="B152" s="25" t="s">
        <v>123</v>
      </c>
      <c r="C152" s="19"/>
      <c r="D152" s="20">
        <v>1.31</v>
      </c>
      <c r="E152" s="20">
        <v>8.67</v>
      </c>
      <c r="F152" s="20">
        <v>8.26</v>
      </c>
      <c r="G152" s="20">
        <f t="shared" si="50"/>
        <v>7.3599999999999994</v>
      </c>
      <c r="H152" s="20">
        <f t="shared" si="51"/>
        <v>6.9499999999999993</v>
      </c>
      <c r="I152" s="20">
        <f t="shared" si="52"/>
        <v>5.8992805755395707</v>
      </c>
      <c r="J152" s="21"/>
    </row>
    <row r="153" spans="1:16" x14ac:dyDescent="0.25">
      <c r="A153" s="25" t="s">
        <v>271</v>
      </c>
      <c r="B153" s="25" t="s">
        <v>124</v>
      </c>
      <c r="C153" s="16"/>
      <c r="D153" s="17">
        <v>1.69</v>
      </c>
      <c r="E153" s="17">
        <v>7.86</v>
      </c>
      <c r="F153" s="17">
        <v>7.46</v>
      </c>
      <c r="G153" s="17">
        <f t="shared" si="50"/>
        <v>6.17</v>
      </c>
      <c r="H153" s="17">
        <f t="shared" si="51"/>
        <v>5.77</v>
      </c>
      <c r="I153" s="17">
        <f t="shared" si="52"/>
        <v>6.9324090121317221</v>
      </c>
      <c r="J153" s="18">
        <f t="shared" ref="J153" si="76">AVERAGE(I153,I154)</f>
        <v>6.9720475778521713</v>
      </c>
    </row>
    <row r="154" spans="1:16" x14ac:dyDescent="0.25">
      <c r="A154" s="25" t="s">
        <v>271</v>
      </c>
      <c r="B154" s="25" t="s">
        <v>124</v>
      </c>
      <c r="C154" s="19"/>
      <c r="D154" s="20">
        <v>1.36</v>
      </c>
      <c r="E154" s="20">
        <v>7.77</v>
      </c>
      <c r="F154" s="20">
        <v>7.35</v>
      </c>
      <c r="G154" s="20">
        <f t="shared" si="50"/>
        <v>6.4099999999999993</v>
      </c>
      <c r="H154" s="20">
        <f t="shared" si="51"/>
        <v>5.9899999999999993</v>
      </c>
      <c r="I154" s="20">
        <f t="shared" si="52"/>
        <v>7.0116861435726205</v>
      </c>
      <c r="J154" s="21"/>
    </row>
    <row r="155" spans="1:16" x14ac:dyDescent="0.25">
      <c r="A155" s="25" t="s">
        <v>271</v>
      </c>
      <c r="B155" s="25" t="s">
        <v>125</v>
      </c>
      <c r="C155" s="16"/>
      <c r="D155" s="17">
        <v>1.49</v>
      </c>
      <c r="E155" s="17">
        <v>8.4700000000000006</v>
      </c>
      <c r="F155" s="17">
        <v>8.14</v>
      </c>
      <c r="G155" s="17">
        <f t="shared" si="50"/>
        <v>6.98</v>
      </c>
      <c r="H155" s="17">
        <f t="shared" si="51"/>
        <v>6.65</v>
      </c>
      <c r="I155" s="17">
        <f t="shared" si="52"/>
        <v>4.9624060150375948</v>
      </c>
      <c r="J155" s="18">
        <f t="shared" ref="J155" si="77">AVERAGE(I155,I156)</f>
        <v>4.9624060150375948</v>
      </c>
    </row>
    <row r="156" spans="1:16" x14ac:dyDescent="0.25">
      <c r="A156" s="25" t="s">
        <v>271</v>
      </c>
      <c r="B156" s="25" t="s">
        <v>125</v>
      </c>
      <c r="C156" s="19"/>
      <c r="D156" s="20">
        <v>1.51</v>
      </c>
      <c r="E156" s="20">
        <v>8.49</v>
      </c>
      <c r="F156" s="20">
        <v>8.16</v>
      </c>
      <c r="G156" s="20">
        <f t="shared" si="50"/>
        <v>6.98</v>
      </c>
      <c r="H156" s="20">
        <f t="shared" si="51"/>
        <v>6.65</v>
      </c>
      <c r="I156" s="20">
        <f t="shared" si="52"/>
        <v>4.9624060150375948</v>
      </c>
      <c r="J156" s="21"/>
    </row>
    <row r="157" spans="1:16" x14ac:dyDescent="0.25">
      <c r="A157" s="25" t="s">
        <v>271</v>
      </c>
      <c r="B157" s="25" t="s">
        <v>126</v>
      </c>
      <c r="C157" s="16"/>
      <c r="D157" s="17">
        <v>1.28</v>
      </c>
      <c r="E157" s="17">
        <v>8.99</v>
      </c>
      <c r="F157" s="17">
        <v>8.5</v>
      </c>
      <c r="G157" s="17">
        <f t="shared" si="50"/>
        <v>7.71</v>
      </c>
      <c r="H157" s="17">
        <f t="shared" si="51"/>
        <v>7.22</v>
      </c>
      <c r="I157" s="17">
        <f t="shared" si="52"/>
        <v>6.7867036011080364</v>
      </c>
      <c r="J157" s="18">
        <f t="shared" ref="J157" si="78">AVERAGE(I157,I158)</f>
        <v>7.0997471493912254</v>
      </c>
    </row>
    <row r="158" spans="1:16" x14ac:dyDescent="0.25">
      <c r="A158" s="25" t="s">
        <v>271</v>
      </c>
      <c r="B158" s="25" t="s">
        <v>126</v>
      </c>
      <c r="C158" s="19"/>
      <c r="D158" s="20">
        <v>1.55</v>
      </c>
      <c r="E158" s="20">
        <v>8.94</v>
      </c>
      <c r="F158" s="20">
        <v>8.43</v>
      </c>
      <c r="G158" s="20">
        <f t="shared" si="50"/>
        <v>7.39</v>
      </c>
      <c r="H158" s="20">
        <f t="shared" si="51"/>
        <v>6.88</v>
      </c>
      <c r="I158" s="20">
        <f t="shared" si="52"/>
        <v>7.4127906976744153</v>
      </c>
      <c r="J158" s="21"/>
    </row>
    <row r="159" spans="1:16" x14ac:dyDescent="0.25">
      <c r="A159" s="25" t="s">
        <v>271</v>
      </c>
      <c r="B159" s="25" t="s">
        <v>127</v>
      </c>
      <c r="C159" s="16"/>
      <c r="D159" s="17">
        <v>1.47</v>
      </c>
      <c r="E159" s="17">
        <v>8.36</v>
      </c>
      <c r="F159" s="17">
        <v>8.0299999999999994</v>
      </c>
      <c r="G159" s="17">
        <f t="shared" si="50"/>
        <v>6.89</v>
      </c>
      <c r="H159" s="17">
        <f t="shared" si="51"/>
        <v>6.56</v>
      </c>
      <c r="I159" s="17">
        <f t="shared" si="52"/>
        <v>5.0304878048780504</v>
      </c>
      <c r="J159" s="18">
        <f t="shared" ref="J159" si="79">AVERAGE(I159,I160)</f>
        <v>4.9468548446882536</v>
      </c>
    </row>
    <row r="160" spans="1:16" x14ac:dyDescent="0.25">
      <c r="A160" s="25" t="s">
        <v>271</v>
      </c>
      <c r="B160" s="25" t="s">
        <v>127</v>
      </c>
      <c r="C160" s="19"/>
      <c r="D160" s="20">
        <v>1.55</v>
      </c>
      <c r="E160" s="20">
        <v>8.4499999999999993</v>
      </c>
      <c r="F160" s="20">
        <v>8.1300000000000008</v>
      </c>
      <c r="G160" s="20">
        <f t="shared" si="50"/>
        <v>6.8999999999999995</v>
      </c>
      <c r="H160" s="20">
        <f t="shared" si="51"/>
        <v>6.580000000000001</v>
      </c>
      <c r="I160" s="20">
        <f t="shared" si="52"/>
        <v>4.8632218844984569</v>
      </c>
      <c r="J160" s="21"/>
    </row>
    <row r="161" spans="1:10" x14ac:dyDescent="0.25">
      <c r="A161" s="25" t="s">
        <v>271</v>
      </c>
      <c r="B161" s="25" t="s">
        <v>128</v>
      </c>
      <c r="C161" s="16"/>
      <c r="D161" s="17">
        <v>1.36</v>
      </c>
      <c r="E161" s="17">
        <v>8.66</v>
      </c>
      <c r="F161" s="17">
        <v>8.34</v>
      </c>
      <c r="G161" s="17">
        <f t="shared" si="50"/>
        <v>7.3</v>
      </c>
      <c r="H161" s="17">
        <f t="shared" si="51"/>
        <v>6.9799999999999995</v>
      </c>
      <c r="I161" s="17">
        <f t="shared" si="52"/>
        <v>4.5845272206303767</v>
      </c>
      <c r="J161" s="18">
        <f t="shared" ref="J161" si="80">AVERAGE(I161,I162)</f>
        <v>4.6799040597534027</v>
      </c>
    </row>
    <row r="162" spans="1:10" x14ac:dyDescent="0.25">
      <c r="A162" s="25" t="s">
        <v>271</v>
      </c>
      <c r="B162" s="25" t="s">
        <v>128</v>
      </c>
      <c r="C162" s="19"/>
      <c r="D162" s="20">
        <v>1.5</v>
      </c>
      <c r="E162" s="20">
        <v>8.9600000000000009</v>
      </c>
      <c r="F162" s="20">
        <v>8.6199999999999992</v>
      </c>
      <c r="G162" s="20">
        <f t="shared" ref="G162:G170" si="81">E162-D162</f>
        <v>7.4600000000000009</v>
      </c>
      <c r="H162" s="20">
        <f t="shared" ref="H162:H170" si="82">F162-D162</f>
        <v>7.1199999999999992</v>
      </c>
      <c r="I162" s="20">
        <f t="shared" ref="I162:I170" si="83">(G162-H162)*100/H162</f>
        <v>4.7752808988764279</v>
      </c>
      <c r="J162" s="21"/>
    </row>
    <row r="163" spans="1:10" x14ac:dyDescent="0.25">
      <c r="A163" s="25" t="s">
        <v>271</v>
      </c>
      <c r="B163" s="25" t="s">
        <v>129</v>
      </c>
      <c r="C163" s="16"/>
      <c r="D163" s="17">
        <v>1.47</v>
      </c>
      <c r="E163" s="17">
        <v>8.98</v>
      </c>
      <c r="F163" s="17">
        <v>8.65</v>
      </c>
      <c r="G163" s="17">
        <f t="shared" si="81"/>
        <v>7.5100000000000007</v>
      </c>
      <c r="H163" s="17">
        <f t="shared" si="82"/>
        <v>7.1800000000000006</v>
      </c>
      <c r="I163" s="17">
        <f t="shared" si="83"/>
        <v>4.5961002785515328</v>
      </c>
      <c r="J163" s="18">
        <f t="shared" ref="J163" si="84">AVERAGE(I163,I164)</f>
        <v>4.8015271907361239</v>
      </c>
    </row>
    <row r="164" spans="1:10" x14ac:dyDescent="0.25">
      <c r="A164" s="25" t="s">
        <v>271</v>
      </c>
      <c r="B164" s="25" t="s">
        <v>129</v>
      </c>
      <c r="C164" s="19"/>
      <c r="D164" s="20">
        <v>1.36</v>
      </c>
      <c r="E164" s="20">
        <v>8.91</v>
      </c>
      <c r="F164" s="20">
        <v>8.5500000000000007</v>
      </c>
      <c r="G164" s="20">
        <f t="shared" si="81"/>
        <v>7.55</v>
      </c>
      <c r="H164" s="20">
        <f t="shared" si="82"/>
        <v>7.19</v>
      </c>
      <c r="I164" s="20">
        <f t="shared" si="83"/>
        <v>5.006954102920715</v>
      </c>
      <c r="J164" s="21"/>
    </row>
    <row r="165" spans="1:10" x14ac:dyDescent="0.25">
      <c r="A165" s="25" t="s">
        <v>271</v>
      </c>
      <c r="B165" s="25" t="s">
        <v>130</v>
      </c>
      <c r="C165" s="16"/>
      <c r="D165" s="17">
        <v>1.49</v>
      </c>
      <c r="E165" s="17">
        <v>9.23</v>
      </c>
      <c r="F165" s="17">
        <v>8.8699999999999992</v>
      </c>
      <c r="G165" s="17">
        <f t="shared" si="81"/>
        <v>7.74</v>
      </c>
      <c r="H165" s="17">
        <f t="shared" si="82"/>
        <v>7.379999999999999</v>
      </c>
      <c r="I165" s="17">
        <f t="shared" si="83"/>
        <v>4.8780487804878216</v>
      </c>
      <c r="J165" s="18">
        <f t="shared" ref="J165" si="85">AVERAGE(I165,I166)</f>
        <v>4.8043331944489003</v>
      </c>
    </row>
    <row r="166" spans="1:10" x14ac:dyDescent="0.25">
      <c r="A166" s="25" t="s">
        <v>271</v>
      </c>
      <c r="B166" s="25" t="s">
        <v>130</v>
      </c>
      <c r="C166" s="19"/>
      <c r="D166" s="20">
        <v>1.37</v>
      </c>
      <c r="E166" s="20">
        <v>9.34</v>
      </c>
      <c r="F166" s="20">
        <v>8.98</v>
      </c>
      <c r="G166" s="20">
        <f t="shared" si="81"/>
        <v>7.97</v>
      </c>
      <c r="H166" s="20">
        <f t="shared" si="82"/>
        <v>7.61</v>
      </c>
      <c r="I166" s="20">
        <f t="shared" si="83"/>
        <v>4.7306176084099789</v>
      </c>
      <c r="J166" s="21"/>
    </row>
    <row r="167" spans="1:10" x14ac:dyDescent="0.25">
      <c r="A167" s="25" t="s">
        <v>271</v>
      </c>
      <c r="B167" s="25" t="s">
        <v>131</v>
      </c>
      <c r="C167" s="16"/>
      <c r="D167" s="17">
        <v>1.28</v>
      </c>
      <c r="E167" s="17">
        <v>9.33</v>
      </c>
      <c r="F167" s="17">
        <v>8.86</v>
      </c>
      <c r="G167" s="17">
        <f t="shared" si="81"/>
        <v>8.0500000000000007</v>
      </c>
      <c r="H167" s="17">
        <f t="shared" si="82"/>
        <v>7.5799999999999992</v>
      </c>
      <c r="I167" s="17">
        <f t="shared" si="83"/>
        <v>6.2005277044855092</v>
      </c>
      <c r="J167" s="18">
        <f t="shared" ref="J167" si="86">AVERAGE(I167,I168)</f>
        <v>6.1482534761078629</v>
      </c>
    </row>
    <row r="168" spans="1:10" x14ac:dyDescent="0.25">
      <c r="A168" s="25" t="s">
        <v>271</v>
      </c>
      <c r="B168" s="25" t="s">
        <v>131</v>
      </c>
      <c r="C168" s="19"/>
      <c r="D168" s="20">
        <v>1.37</v>
      </c>
      <c r="E168" s="20">
        <v>9.5500000000000007</v>
      </c>
      <c r="F168" s="20">
        <v>9.08</v>
      </c>
      <c r="G168" s="20">
        <f t="shared" si="81"/>
        <v>8.18</v>
      </c>
      <c r="H168" s="20">
        <f t="shared" si="82"/>
        <v>7.71</v>
      </c>
      <c r="I168" s="20">
        <f t="shared" si="83"/>
        <v>6.0959792477302166</v>
      </c>
      <c r="J168" s="21"/>
    </row>
    <row r="169" spans="1:10" x14ac:dyDescent="0.25">
      <c r="A169" s="25" t="s">
        <v>271</v>
      </c>
      <c r="B169" s="22" t="s">
        <v>17</v>
      </c>
      <c r="C169" s="16"/>
      <c r="D169" s="17">
        <v>1.55</v>
      </c>
      <c r="E169" s="17">
        <v>8.81</v>
      </c>
      <c r="F169" s="17">
        <v>8.41</v>
      </c>
      <c r="G169" s="17">
        <f t="shared" si="81"/>
        <v>7.2600000000000007</v>
      </c>
      <c r="H169" s="17">
        <f t="shared" si="82"/>
        <v>6.86</v>
      </c>
      <c r="I169" s="17">
        <f t="shared" si="83"/>
        <v>5.8309037900874685</v>
      </c>
      <c r="J169" s="18">
        <f t="shared" ref="J169" si="87">AVERAGE(I169,I170)</f>
        <v>5.9843141704928371</v>
      </c>
    </row>
    <row r="170" spans="1:10" x14ac:dyDescent="0.25">
      <c r="A170" s="25" t="s">
        <v>271</v>
      </c>
      <c r="B170" s="22" t="s">
        <v>17</v>
      </c>
      <c r="C170" s="19"/>
      <c r="D170" s="20">
        <v>1.35</v>
      </c>
      <c r="E170" s="20">
        <v>8.44</v>
      </c>
      <c r="F170" s="20">
        <v>8.0299999999999994</v>
      </c>
      <c r="G170" s="20">
        <f t="shared" si="81"/>
        <v>7.09</v>
      </c>
      <c r="H170" s="20">
        <f t="shared" si="82"/>
        <v>6.68</v>
      </c>
      <c r="I170" s="20">
        <f t="shared" si="83"/>
        <v>6.1377245508982057</v>
      </c>
      <c r="J170" s="21"/>
    </row>
  </sheetData>
  <sortState ref="O130:P149">
    <sortCondition ref="O130:O149"/>
  </sortState>
  <mergeCells count="84">
    <mergeCell ref="J105:J106"/>
    <mergeCell ref="J155:J156"/>
    <mergeCell ref="J157:J158"/>
    <mergeCell ref="J87:J88"/>
    <mergeCell ref="J89:J90"/>
    <mergeCell ref="J91:J92"/>
    <mergeCell ref="J93:J94"/>
    <mergeCell ref="J95:J96"/>
    <mergeCell ref="J97:J98"/>
    <mergeCell ref="J99:J100"/>
    <mergeCell ref="J101:J102"/>
    <mergeCell ref="J103:J104"/>
    <mergeCell ref="J82:J83"/>
    <mergeCell ref="J84:J85"/>
    <mergeCell ref="J159:J160"/>
    <mergeCell ref="J161:J162"/>
    <mergeCell ref="J163:J164"/>
    <mergeCell ref="J165:J166"/>
    <mergeCell ref="J167:J168"/>
    <mergeCell ref="J169:J170"/>
    <mergeCell ref="J153:J154"/>
    <mergeCell ref="J131:J132"/>
    <mergeCell ref="J133:J134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29:J130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62:J63"/>
    <mergeCell ref="J64:J65"/>
    <mergeCell ref="J42:J43"/>
    <mergeCell ref="J44:J45"/>
    <mergeCell ref="J46:J47"/>
    <mergeCell ref="J48:J49"/>
    <mergeCell ref="J50:J51"/>
    <mergeCell ref="J52:J53"/>
    <mergeCell ref="J76:J77"/>
    <mergeCell ref="J78:J79"/>
    <mergeCell ref="J80:J81"/>
    <mergeCell ref="J72:J73"/>
    <mergeCell ref="J74:J75"/>
    <mergeCell ref="J68:J69"/>
    <mergeCell ref="J70:J71"/>
    <mergeCell ref="J66:J67"/>
    <mergeCell ref="J58:J59"/>
    <mergeCell ref="J60:J61"/>
    <mergeCell ref="J54:J55"/>
    <mergeCell ref="J56:J57"/>
    <mergeCell ref="J38:J39"/>
    <mergeCell ref="J40:J41"/>
    <mergeCell ref="J36:J37"/>
    <mergeCell ref="J30:J31"/>
    <mergeCell ref="J32:J33"/>
    <mergeCell ref="J34:J35"/>
    <mergeCell ref="J28:J29"/>
    <mergeCell ref="J22:J23"/>
    <mergeCell ref="J24:J25"/>
    <mergeCell ref="J26:J27"/>
    <mergeCell ref="J18:J19"/>
    <mergeCell ref="J20:J21"/>
    <mergeCell ref="J2:J3"/>
    <mergeCell ref="J4:J5"/>
    <mergeCell ref="J6:J7"/>
    <mergeCell ref="J16:J17"/>
    <mergeCell ref="J10:J11"/>
    <mergeCell ref="J12:J13"/>
    <mergeCell ref="J14:J15"/>
    <mergeCell ref="J8:J9"/>
  </mergeCells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PNNM_raw data</vt:lpstr>
      <vt:lpstr>PNNM_halfdetect</vt:lpstr>
      <vt:lpstr>PNNM_FINAL</vt:lpstr>
      <vt:lpstr>PNNM moisture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</dc:creator>
  <cp:lastModifiedBy>Kaizad Patel</cp:lastModifiedBy>
  <cp:lastPrinted>2016-08-24T16:07:31Z</cp:lastPrinted>
  <dcterms:created xsi:type="dcterms:W3CDTF">2014-03-11T17:05:19Z</dcterms:created>
  <dcterms:modified xsi:type="dcterms:W3CDTF">2017-07-12T21:26:13Z</dcterms:modified>
</cp:coreProperties>
</file>