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GitHub\Biomedical-Optics-Laboratory-Segmentation-Code\Image Model\"/>
    </mc:Choice>
  </mc:AlternateContent>
  <bookViews>
    <workbookView xWindow="0" yWindow="0" windowWidth="15345" windowHeight="4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D22" i="1"/>
  <c r="H14" i="1"/>
  <c r="H8" i="1"/>
  <c r="I8" i="1"/>
  <c r="I14" i="1"/>
  <c r="I15" i="1"/>
  <c r="O15" i="1"/>
  <c r="O7" i="1"/>
  <c r="I7" i="1"/>
  <c r="G9" i="1"/>
  <c r="H9" i="1"/>
  <c r="I9" i="1"/>
  <c r="J9" i="1"/>
  <c r="K9" i="1"/>
  <c r="L9" i="1"/>
  <c r="M9" i="1"/>
  <c r="N9" i="1"/>
  <c r="O9" i="1"/>
  <c r="G10" i="1"/>
  <c r="H10" i="1"/>
  <c r="I10" i="1"/>
  <c r="J10" i="1"/>
  <c r="K10" i="1"/>
  <c r="L10" i="1"/>
  <c r="M10" i="1"/>
  <c r="N10" i="1"/>
  <c r="O10" i="1"/>
  <c r="G11" i="1"/>
  <c r="H11" i="1"/>
  <c r="I11" i="1"/>
  <c r="J11" i="1"/>
  <c r="K11" i="1"/>
  <c r="L11" i="1"/>
  <c r="M11" i="1"/>
  <c r="N11" i="1"/>
  <c r="O11" i="1"/>
  <c r="G12" i="1"/>
  <c r="H12" i="1"/>
  <c r="I12" i="1"/>
  <c r="J12" i="1"/>
  <c r="K12" i="1"/>
  <c r="L12" i="1"/>
  <c r="M12" i="1"/>
  <c r="N12" i="1"/>
  <c r="O12" i="1"/>
  <c r="G13" i="1"/>
  <c r="H13" i="1"/>
  <c r="I13" i="1"/>
  <c r="J13" i="1"/>
  <c r="K13" i="1"/>
  <c r="L13" i="1"/>
  <c r="M13" i="1"/>
  <c r="N13" i="1"/>
  <c r="O13" i="1"/>
  <c r="Q9" i="1"/>
  <c r="Q10" i="1"/>
  <c r="Q11" i="1"/>
  <c r="Q12" i="1"/>
  <c r="Q13" i="1"/>
  <c r="P9" i="1"/>
  <c r="P10" i="1"/>
  <c r="P11" i="1"/>
  <c r="P12" i="1"/>
  <c r="P13" i="1"/>
  <c r="O14" i="1"/>
  <c r="P14" i="1"/>
  <c r="K8" i="1"/>
  <c r="L8" i="1"/>
  <c r="M8" i="1"/>
  <c r="N8" i="1"/>
  <c r="O8" i="1"/>
  <c r="P8" i="1"/>
  <c r="J7" i="1"/>
  <c r="K7" i="1"/>
  <c r="L7" i="1"/>
  <c r="M7" i="1"/>
  <c r="N7" i="1"/>
  <c r="J8" i="1"/>
  <c r="J14" i="1"/>
  <c r="K14" i="1"/>
  <c r="L14" i="1"/>
  <c r="M14" i="1"/>
  <c r="N14" i="1"/>
  <c r="J15" i="1"/>
  <c r="K15" i="1"/>
  <c r="L15" i="1"/>
  <c r="M15" i="1"/>
  <c r="N15" i="1"/>
  <c r="J16" i="1"/>
  <c r="K16" i="1"/>
  <c r="L16" i="1"/>
  <c r="M16" i="1"/>
  <c r="N16" i="1"/>
  <c r="K6" i="1"/>
  <c r="L6" i="1"/>
  <c r="M6" i="1"/>
  <c r="N6" i="1"/>
  <c r="J6" i="1"/>
  <c r="A4" i="1" l="1"/>
  <c r="B4" i="1"/>
  <c r="B6" i="1" s="1"/>
  <c r="B8" i="1" s="1"/>
  <c r="C8" i="1" l="1"/>
  <c r="B17" i="1"/>
  <c r="C17" i="1" s="1"/>
  <c r="B18" i="1"/>
  <c r="C18" i="1" s="1"/>
  <c r="B16" i="1"/>
  <c r="C16" i="1" s="1"/>
  <c r="B20" i="1"/>
  <c r="C20" i="1" s="1"/>
  <c r="B21" i="1"/>
  <c r="C21" i="1" s="1"/>
  <c r="B11" i="1"/>
  <c r="C11" i="1" s="1"/>
  <c r="B9" i="1"/>
  <c r="C9" i="1" s="1"/>
  <c r="B10" i="1"/>
  <c r="C10" i="1" s="1"/>
  <c r="B15" i="1"/>
  <c r="C15" i="1" s="1"/>
  <c r="B12" i="1"/>
  <c r="C12" i="1" s="1"/>
  <c r="B13" i="1"/>
  <c r="C13" i="1" s="1"/>
  <c r="B14" i="1"/>
  <c r="C14" i="1" s="1"/>
  <c r="B19" i="1"/>
  <c r="C19" i="1" s="1"/>
  <c r="A25" i="1" l="1"/>
</calcChain>
</file>

<file path=xl/sharedStrings.xml><?xml version="1.0" encoding="utf-8"?>
<sst xmlns="http://schemas.openxmlformats.org/spreadsheetml/2006/main" count="12" uniqueCount="12">
  <si>
    <t>Set Standard Deviation Here ---&gt;</t>
  </si>
  <si>
    <t>Scale Factor</t>
  </si>
  <si>
    <t>Original Bin Values</t>
  </si>
  <si>
    <t>Scaled Bin Values</t>
  </si>
  <si>
    <t>Standard Deviation of Normalized Gaussian</t>
  </si>
  <si>
    <t>Average Intensity of Normalized Gaussian</t>
  </si>
  <si>
    <t>Number in Each Bin</t>
  </si>
  <si>
    <t>Total Number of Objects ---&gt;</t>
  </si>
  <si>
    <t>Standard Deviation for each Scaled Bin</t>
  </si>
  <si>
    <t>Standard Deviation Desired</t>
  </si>
  <si>
    <t>Approx. Standard Deviation for Entire Image</t>
  </si>
  <si>
    <t>Approx. Average Intensity for Entire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</si>
</sst>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6">
    <xf numFmtId="0" fontId="0" fillId="0" borderId="0" xfId="0"/>
    <xf numFmtId="1" fontId="4" fillId="5" borderId="2" xfId="4" applyNumberFormat="1"/>
    <xf numFmtId="0" fontId="1" fillId="2" borderId="0" xfId="1"/>
    <xf numFmtId="0" fontId="3" fillId="4" borderId="1" xfId="3"/>
    <xf numFmtId="0" fontId="4" fillId="5" borderId="2" xfId="4"/>
    <xf numFmtId="0" fontId="2" fillId="3" borderId="0" xfId="2"/>
  </cellXfs>
  <cellStyles count="5">
    <cellStyle name="Good" xfId="1" builtinId="26"/>
    <cellStyle name="Input" xfId="3" builtinId="20"/>
    <cellStyle name="Neutral" xfId="2" builtinId="28"/>
    <cellStyle name="Normal" xfId="0" builtinId="0"/>
    <cellStyle name="Output" xfId="4" builtinId="2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zoomScale="70" zoomScaleNormal="70" workbookViewId="0">
      <selection activeCell="G25" sqref="G25"/>
    </sheetView>
  </sheetViews>
  <sheetFormatPr defaultRowHeight="15" x14ac:dyDescent="0.25"/>
  <cols>
    <col min="1" max="1" width="43" bestFit="1" customWidth="1"/>
    <col min="2" max="2" width="41" bestFit="1" customWidth="1"/>
    <col min="3" max="3" width="39.140625" bestFit="1" customWidth="1"/>
    <col min="4" max="4" width="19.7109375" customWidth="1"/>
    <col min="5" max="53" width="9.140625" customWidth="1"/>
  </cols>
  <sheetData>
    <row r="1" spans="1:17" x14ac:dyDescent="0.25">
      <c r="A1" t="s">
        <v>0</v>
      </c>
      <c r="B1" s="3">
        <v>3.97</v>
      </c>
    </row>
    <row r="3" spans="1:17" x14ac:dyDescent="0.25">
      <c r="A3" t="s">
        <v>4</v>
      </c>
      <c r="B3" t="s">
        <v>5</v>
      </c>
    </row>
    <row r="4" spans="1:17" x14ac:dyDescent="0.25">
      <c r="A4" s="4">
        <f>(MAX(J6:N6,I7:O7,H8:P8,G9:Q9,G10:Q10,G11:Q12,G13:Q13,H14:P14,I15:O15,J16:N16)-MIN(J6:N6,I7:O7,H8:P8,G9:Q9,G10:Q10,G11:Q12,G13:Q13,H14:P14,I15:O15,J16:N16))/4</f>
        <v>0.15037006273163361</v>
      </c>
      <c r="B4" s="4">
        <f>AVERAGE(J6:N6,I7:O7,H8:P8,G9:Q9,G10:Q10,G11:Q12,G13:Q13,H14:P14,I15:O15,J16:N16)</f>
        <v>0.6382368544992848</v>
      </c>
    </row>
    <row r="5" spans="1:17" x14ac:dyDescent="0.25">
      <c r="B5" t="s">
        <v>1</v>
      </c>
      <c r="F5" s="5"/>
      <c r="G5" s="5">
        <v>-5</v>
      </c>
      <c r="H5" s="5">
        <v>-4</v>
      </c>
      <c r="I5" s="5">
        <v>-3</v>
      </c>
      <c r="J5" s="5">
        <v>-2</v>
      </c>
      <c r="K5" s="5">
        <v>-1</v>
      </c>
      <c r="L5" s="5">
        <v>0</v>
      </c>
      <c r="M5" s="5">
        <v>1</v>
      </c>
      <c r="N5" s="5">
        <v>2</v>
      </c>
      <c r="O5" s="5">
        <v>3</v>
      </c>
      <c r="P5" s="5">
        <v>4</v>
      </c>
      <c r="Q5" s="5">
        <v>5</v>
      </c>
    </row>
    <row r="6" spans="1:17" x14ac:dyDescent="0.25">
      <c r="B6" s="4">
        <f>B4^-1</f>
        <v>1.5668164458859537</v>
      </c>
      <c r="F6" s="5">
        <v>-5</v>
      </c>
      <c r="G6" s="5"/>
      <c r="H6" s="5"/>
      <c r="I6" s="5"/>
      <c r="J6" s="5">
        <f t="shared" ref="J6:N16" si="0">EXP(-((J$5)^2+($F6)^2)/(2*$B$1^2))</f>
        <v>0.39851974907346549</v>
      </c>
      <c r="K6" s="5">
        <f t="shared" si="0"/>
        <v>0.43831125486358241</v>
      </c>
      <c r="L6" s="5">
        <f t="shared" si="0"/>
        <v>0.45243918766744184</v>
      </c>
      <c r="M6" s="5">
        <f t="shared" si="0"/>
        <v>0.43831125486358241</v>
      </c>
      <c r="N6" s="5">
        <f t="shared" si="0"/>
        <v>0.39851974907346549</v>
      </c>
      <c r="O6" s="5"/>
      <c r="P6" s="5"/>
      <c r="Q6" s="5"/>
    </row>
    <row r="7" spans="1:17" x14ac:dyDescent="0.25">
      <c r="A7" t="s">
        <v>2</v>
      </c>
      <c r="B7" t="s">
        <v>3</v>
      </c>
      <c r="C7" t="s">
        <v>8</v>
      </c>
      <c r="D7" t="s">
        <v>6</v>
      </c>
      <c r="F7" s="5">
        <v>-4</v>
      </c>
      <c r="G7" s="5"/>
      <c r="H7" s="5"/>
      <c r="I7" s="5">
        <f t="shared" ref="I7:I15" si="1">EXP(-((I$5)^2+($F7)^2)/(2*$B$1^2))</f>
        <v>0.45243918766744184</v>
      </c>
      <c r="J7" s="5">
        <f t="shared" si="0"/>
        <v>0.53021031339813696</v>
      </c>
      <c r="K7" s="5">
        <f t="shared" si="0"/>
        <v>0.58315089364444328</v>
      </c>
      <c r="L7" s="5">
        <f t="shared" si="0"/>
        <v>0.60194739167752132</v>
      </c>
      <c r="M7" s="5">
        <f t="shared" si="0"/>
        <v>0.58315089364444328</v>
      </c>
      <c r="N7" s="5">
        <f t="shared" si="0"/>
        <v>0.53021031339813696</v>
      </c>
      <c r="O7" s="5">
        <f t="shared" ref="O7:O15" si="2">EXP(-((O$5)^2+($F7)^2)/(2*$B$1^2))</f>
        <v>0.45243918766744184</v>
      </c>
      <c r="P7" s="5"/>
      <c r="Q7" s="5"/>
    </row>
    <row r="8" spans="1:17" x14ac:dyDescent="0.25">
      <c r="A8" s="3">
        <v>60</v>
      </c>
      <c r="B8" s="1">
        <f t="shared" ref="B8:B21" si="3">A8*$B$6</f>
        <v>94.008986753157217</v>
      </c>
      <c r="C8" s="4">
        <f t="shared" ref="C8:C21" si="4">$A$4*B8</f>
        <v>14.136137235409564</v>
      </c>
      <c r="D8" s="3">
        <v>0</v>
      </c>
      <c r="F8" s="5">
        <v>-3</v>
      </c>
      <c r="G8" s="5"/>
      <c r="H8" s="5">
        <f t="shared" ref="H8:H14" si="5">EXP(-((H$5)^2+($F8)^2)/(2*$B$1^2))</f>
        <v>0.45243918766744184</v>
      </c>
      <c r="I8" s="5">
        <f t="shared" si="1"/>
        <v>0.56494133783122091</v>
      </c>
      <c r="J8" s="5">
        <f t="shared" si="0"/>
        <v>0.66205079477603712</v>
      </c>
      <c r="K8" s="5">
        <f t="shared" si="0"/>
        <v>0.72815541843629572</v>
      </c>
      <c r="L8" s="5">
        <f t="shared" si="0"/>
        <v>0.75162579641149951</v>
      </c>
      <c r="M8" s="5">
        <f t="shared" si="0"/>
        <v>0.72815541843629572</v>
      </c>
      <c r="N8" s="5">
        <f t="shared" si="0"/>
        <v>0.66205079477603712</v>
      </c>
      <c r="O8" s="5">
        <f t="shared" si="2"/>
        <v>0.56494133783122091</v>
      </c>
      <c r="P8" s="5">
        <f t="shared" ref="P8:P14" si="6">EXP(-((P$5)^2+($F8)^2)/(2*$B$1^2))</f>
        <v>0.45243918766744184</v>
      </c>
      <c r="Q8" s="5"/>
    </row>
    <row r="9" spans="1:17" x14ac:dyDescent="0.25">
      <c r="A9" s="3">
        <v>75</v>
      </c>
      <c r="B9" s="1">
        <f t="shared" si="3"/>
        <v>117.51123344144652</v>
      </c>
      <c r="C9" s="4">
        <f t="shared" si="4"/>
        <v>17.670171544261954</v>
      </c>
      <c r="D9" s="3">
        <v>1</v>
      </c>
      <c r="F9" s="5">
        <v>-2</v>
      </c>
      <c r="G9" s="5">
        <f>EXP(-((G$5)^2+($F9)^2)/(2*$B$1^2))</f>
        <v>0.39851974907346549</v>
      </c>
      <c r="H9" s="5">
        <f t="shared" si="5"/>
        <v>0.53021031339813696</v>
      </c>
      <c r="I9" s="5">
        <f t="shared" si="1"/>
        <v>0.66205079477603712</v>
      </c>
      <c r="J9" s="5">
        <f t="shared" si="0"/>
        <v>0.77585268684043451</v>
      </c>
      <c r="K9" s="5">
        <f t="shared" si="0"/>
        <v>0.85332023205611141</v>
      </c>
      <c r="L9" s="5">
        <f t="shared" si="0"/>
        <v>0.88082500352818915</v>
      </c>
      <c r="M9" s="5">
        <f t="shared" si="0"/>
        <v>0.85332023205611141</v>
      </c>
      <c r="N9" s="5">
        <f t="shared" si="0"/>
        <v>0.77585268684043451</v>
      </c>
      <c r="O9" s="5">
        <f t="shared" si="2"/>
        <v>0.66205079477603712</v>
      </c>
      <c r="P9" s="5">
        <f t="shared" si="6"/>
        <v>0.53021031339813696</v>
      </c>
      <c r="Q9" s="5">
        <f>EXP(-((Q$5)^2+($F9)^2)/(2*$B$1^2))</f>
        <v>0.39851974907346549</v>
      </c>
    </row>
    <row r="10" spans="1:17" x14ac:dyDescent="0.25">
      <c r="A10" s="3">
        <v>90</v>
      </c>
      <c r="B10" s="1">
        <f t="shared" si="3"/>
        <v>141.01348012973583</v>
      </c>
      <c r="C10" s="4">
        <f t="shared" si="4"/>
        <v>21.204205853114345</v>
      </c>
      <c r="D10" s="3">
        <v>5</v>
      </c>
      <c r="F10" s="5">
        <v>-1</v>
      </c>
      <c r="G10" s="5">
        <f>EXP(-((G$5)^2+($F10)^2)/(2*$B$1^2))</f>
        <v>0.43831125486358241</v>
      </c>
      <c r="H10" s="5">
        <f t="shared" si="5"/>
        <v>0.58315089364444328</v>
      </c>
      <c r="I10" s="5">
        <f t="shared" si="1"/>
        <v>0.72815541843629572</v>
      </c>
      <c r="J10" s="5">
        <f t="shared" si="0"/>
        <v>0.85332023205611141</v>
      </c>
      <c r="K10" s="5">
        <f t="shared" si="0"/>
        <v>0.93852277730920797</v>
      </c>
      <c r="L10" s="5">
        <f t="shared" si="0"/>
        <v>0.96877385251110493</v>
      </c>
      <c r="M10" s="5">
        <f t="shared" si="0"/>
        <v>0.93852277730920797</v>
      </c>
      <c r="N10" s="5">
        <f t="shared" si="0"/>
        <v>0.85332023205611141</v>
      </c>
      <c r="O10" s="5">
        <f t="shared" si="2"/>
        <v>0.72815541843629572</v>
      </c>
      <c r="P10" s="5">
        <f t="shared" si="6"/>
        <v>0.58315089364444328</v>
      </c>
      <c r="Q10" s="5">
        <f>EXP(-((Q$5)^2+($F10)^2)/(2*$B$1^2))</f>
        <v>0.43831125486358241</v>
      </c>
    </row>
    <row r="11" spans="1:17" x14ac:dyDescent="0.25">
      <c r="A11" s="3">
        <v>105</v>
      </c>
      <c r="B11" s="1">
        <f t="shared" si="3"/>
        <v>164.51572681802514</v>
      </c>
      <c r="C11" s="4">
        <f t="shared" si="4"/>
        <v>24.73824016196674</v>
      </c>
      <c r="D11" s="3">
        <v>12</v>
      </c>
      <c r="F11" s="5">
        <v>0</v>
      </c>
      <c r="G11" s="5">
        <f>EXP(-((G$5)^2+($F11)^2)/(2*$B$1^2))</f>
        <v>0.45243918766744184</v>
      </c>
      <c r="H11" s="5">
        <f t="shared" si="5"/>
        <v>0.60194739167752132</v>
      </c>
      <c r="I11" s="5">
        <f t="shared" si="1"/>
        <v>0.75162579641149951</v>
      </c>
      <c r="J11" s="5">
        <f t="shared" si="0"/>
        <v>0.88082500352818915</v>
      </c>
      <c r="K11" s="5">
        <f t="shared" si="0"/>
        <v>0.96877385251110493</v>
      </c>
      <c r="L11" s="5">
        <f t="shared" si="0"/>
        <v>1</v>
      </c>
      <c r="M11" s="5">
        <f t="shared" si="0"/>
        <v>0.96877385251110493</v>
      </c>
      <c r="N11" s="5">
        <f t="shared" si="0"/>
        <v>0.88082500352818915</v>
      </c>
      <c r="O11" s="5">
        <f t="shared" si="2"/>
        <v>0.75162579641149951</v>
      </c>
      <c r="P11" s="5">
        <f t="shared" si="6"/>
        <v>0.60194739167752132</v>
      </c>
      <c r="Q11" s="5">
        <f>EXP(-((Q$5)^2+($F11)^2)/(2*$B$1^2))</f>
        <v>0.45243918766744184</v>
      </c>
    </row>
    <row r="12" spans="1:17" x14ac:dyDescent="0.25">
      <c r="A12" s="3">
        <v>120</v>
      </c>
      <c r="B12" s="1">
        <f t="shared" si="3"/>
        <v>188.01797350631443</v>
      </c>
      <c r="C12" s="4">
        <f t="shared" si="4"/>
        <v>28.272274470819127</v>
      </c>
      <c r="D12" s="3">
        <v>18</v>
      </c>
      <c r="F12" s="5">
        <v>1</v>
      </c>
      <c r="G12" s="5">
        <f>EXP(-((G$5)^2+($F12)^2)/(2*$B$1^2))</f>
        <v>0.43831125486358241</v>
      </c>
      <c r="H12" s="5">
        <f t="shared" si="5"/>
        <v>0.58315089364444328</v>
      </c>
      <c r="I12" s="5">
        <f t="shared" si="1"/>
        <v>0.72815541843629572</v>
      </c>
      <c r="J12" s="5">
        <f t="shared" si="0"/>
        <v>0.85332023205611141</v>
      </c>
      <c r="K12" s="5">
        <f t="shared" si="0"/>
        <v>0.93852277730920797</v>
      </c>
      <c r="L12" s="5">
        <f t="shared" si="0"/>
        <v>0.96877385251110493</v>
      </c>
      <c r="M12" s="5">
        <f t="shared" si="0"/>
        <v>0.93852277730920797</v>
      </c>
      <c r="N12" s="5">
        <f t="shared" si="0"/>
        <v>0.85332023205611141</v>
      </c>
      <c r="O12" s="5">
        <f t="shared" si="2"/>
        <v>0.72815541843629572</v>
      </c>
      <c r="P12" s="5">
        <f t="shared" si="6"/>
        <v>0.58315089364444328</v>
      </c>
      <c r="Q12" s="5">
        <f>EXP(-((Q$5)^2+($F12)^2)/(2*$B$1^2))</f>
        <v>0.43831125486358241</v>
      </c>
    </row>
    <row r="13" spans="1:17" x14ac:dyDescent="0.25">
      <c r="A13" s="3">
        <v>135</v>
      </c>
      <c r="B13" s="1">
        <f t="shared" si="3"/>
        <v>211.52022019460375</v>
      </c>
      <c r="C13" s="4">
        <f t="shared" si="4"/>
        <v>31.806308779671522</v>
      </c>
      <c r="D13" s="3">
        <v>25</v>
      </c>
      <c r="F13" s="5">
        <v>2</v>
      </c>
      <c r="G13" s="5">
        <f>EXP(-((G$5)^2+($F13)^2)/(2*$B$1^2))</f>
        <v>0.39851974907346549</v>
      </c>
      <c r="H13" s="5">
        <f t="shared" si="5"/>
        <v>0.53021031339813696</v>
      </c>
      <c r="I13" s="5">
        <f t="shared" si="1"/>
        <v>0.66205079477603712</v>
      </c>
      <c r="J13" s="5">
        <f t="shared" si="0"/>
        <v>0.77585268684043451</v>
      </c>
      <c r="K13" s="5">
        <f t="shared" si="0"/>
        <v>0.85332023205611141</v>
      </c>
      <c r="L13" s="5">
        <f t="shared" si="0"/>
        <v>0.88082500352818915</v>
      </c>
      <c r="M13" s="5">
        <f t="shared" si="0"/>
        <v>0.85332023205611141</v>
      </c>
      <c r="N13" s="5">
        <f t="shared" si="0"/>
        <v>0.77585268684043451</v>
      </c>
      <c r="O13" s="5">
        <f t="shared" si="2"/>
        <v>0.66205079477603712</v>
      </c>
      <c r="P13" s="5">
        <f t="shared" si="6"/>
        <v>0.53021031339813696</v>
      </c>
      <c r="Q13" s="5">
        <f>EXP(-((Q$5)^2+($F13)^2)/(2*$B$1^2))</f>
        <v>0.39851974907346549</v>
      </c>
    </row>
    <row r="14" spans="1:17" x14ac:dyDescent="0.25">
      <c r="A14" s="3">
        <v>150</v>
      </c>
      <c r="B14" s="1">
        <f t="shared" si="3"/>
        <v>235.02246688289304</v>
      </c>
      <c r="C14" s="4">
        <f t="shared" si="4"/>
        <v>35.340343088523909</v>
      </c>
      <c r="D14" s="3">
        <v>27</v>
      </c>
      <c r="F14" s="5">
        <v>3</v>
      </c>
      <c r="G14" s="5"/>
      <c r="H14" s="5">
        <f t="shared" si="5"/>
        <v>0.45243918766744184</v>
      </c>
      <c r="I14" s="5">
        <f t="shared" si="1"/>
        <v>0.56494133783122091</v>
      </c>
      <c r="J14" s="5">
        <f t="shared" si="0"/>
        <v>0.66205079477603712</v>
      </c>
      <c r="K14" s="5">
        <f t="shared" si="0"/>
        <v>0.72815541843629572</v>
      </c>
      <c r="L14" s="5">
        <f t="shared" si="0"/>
        <v>0.75162579641149951</v>
      </c>
      <c r="M14" s="5">
        <f t="shared" si="0"/>
        <v>0.72815541843629572</v>
      </c>
      <c r="N14" s="5">
        <f t="shared" si="0"/>
        <v>0.66205079477603712</v>
      </c>
      <c r="O14" s="5">
        <f t="shared" si="2"/>
        <v>0.56494133783122091</v>
      </c>
      <c r="P14" s="5">
        <f t="shared" si="6"/>
        <v>0.45243918766744184</v>
      </c>
      <c r="Q14" s="5"/>
    </row>
    <row r="15" spans="1:17" x14ac:dyDescent="0.25">
      <c r="A15" s="3">
        <v>165</v>
      </c>
      <c r="B15" s="1">
        <f t="shared" si="3"/>
        <v>258.52471357118236</v>
      </c>
      <c r="C15" s="4">
        <f t="shared" si="4"/>
        <v>38.8743773973763</v>
      </c>
      <c r="D15" s="3">
        <v>28</v>
      </c>
      <c r="F15" s="5">
        <v>4</v>
      </c>
      <c r="G15" s="5"/>
      <c r="H15" s="5"/>
      <c r="I15" s="5">
        <f t="shared" si="1"/>
        <v>0.45243918766744184</v>
      </c>
      <c r="J15" s="5">
        <f t="shared" si="0"/>
        <v>0.53021031339813696</v>
      </c>
      <c r="K15" s="5">
        <f t="shared" si="0"/>
        <v>0.58315089364444328</v>
      </c>
      <c r="L15" s="5">
        <f t="shared" si="0"/>
        <v>0.60194739167752132</v>
      </c>
      <c r="M15" s="5">
        <f t="shared" si="0"/>
        <v>0.58315089364444328</v>
      </c>
      <c r="N15" s="5">
        <f t="shared" si="0"/>
        <v>0.53021031339813696</v>
      </c>
      <c r="O15" s="5">
        <f t="shared" si="2"/>
        <v>0.45243918766744184</v>
      </c>
      <c r="P15" s="5"/>
      <c r="Q15" s="5"/>
    </row>
    <row r="16" spans="1:17" x14ac:dyDescent="0.25">
      <c r="A16" s="3">
        <v>180</v>
      </c>
      <c r="B16" s="1">
        <f t="shared" si="3"/>
        <v>282.02696025947165</v>
      </c>
      <c r="C16" s="4">
        <f t="shared" si="4"/>
        <v>42.408411706228691</v>
      </c>
      <c r="D16" s="3">
        <v>29</v>
      </c>
      <c r="F16" s="5">
        <v>5</v>
      </c>
      <c r="G16" s="5"/>
      <c r="H16" s="5"/>
      <c r="I16" s="5"/>
      <c r="J16" s="5">
        <f t="shared" si="0"/>
        <v>0.39851974907346549</v>
      </c>
      <c r="K16" s="5">
        <f t="shared" si="0"/>
        <v>0.43831125486358241</v>
      </c>
      <c r="L16" s="5">
        <f t="shared" si="0"/>
        <v>0.45243918766744184</v>
      </c>
      <c r="M16" s="5">
        <f t="shared" si="0"/>
        <v>0.43831125486358241</v>
      </c>
      <c r="N16" s="5">
        <f t="shared" si="0"/>
        <v>0.39851974907346549</v>
      </c>
      <c r="O16" s="5"/>
      <c r="P16" s="5"/>
      <c r="Q16" s="5"/>
    </row>
    <row r="17" spans="1:4" x14ac:dyDescent="0.25">
      <c r="A17" s="3">
        <v>195</v>
      </c>
      <c r="B17" s="1">
        <f t="shared" si="3"/>
        <v>305.529206947761</v>
      </c>
      <c r="C17" s="4">
        <f t="shared" si="4"/>
        <v>45.942446015081089</v>
      </c>
      <c r="D17" s="3">
        <v>32</v>
      </c>
    </row>
    <row r="18" spans="1:4" x14ac:dyDescent="0.25">
      <c r="A18" s="3">
        <v>210</v>
      </c>
      <c r="B18" s="1">
        <f t="shared" si="3"/>
        <v>329.03145363605029</v>
      </c>
      <c r="C18" s="4">
        <f t="shared" si="4"/>
        <v>49.47648032393348</v>
      </c>
      <c r="D18" s="3">
        <v>31</v>
      </c>
    </row>
    <row r="19" spans="1:4" x14ac:dyDescent="0.25">
      <c r="A19" s="3">
        <v>225</v>
      </c>
      <c r="B19" s="1">
        <f t="shared" si="3"/>
        <v>352.53370032433958</v>
      </c>
      <c r="C19" s="4">
        <f t="shared" si="4"/>
        <v>53.010514632785871</v>
      </c>
      <c r="D19" s="3">
        <v>27</v>
      </c>
    </row>
    <row r="20" spans="1:4" x14ac:dyDescent="0.25">
      <c r="A20" s="3">
        <v>240</v>
      </c>
      <c r="B20" s="1">
        <f t="shared" si="3"/>
        <v>376.03594701262887</v>
      </c>
      <c r="C20" s="4">
        <f t="shared" si="4"/>
        <v>56.544548941638254</v>
      </c>
      <c r="D20" s="3">
        <v>13</v>
      </c>
    </row>
    <row r="21" spans="1:4" x14ac:dyDescent="0.25">
      <c r="A21" s="3">
        <v>255</v>
      </c>
      <c r="B21" s="1">
        <f t="shared" si="3"/>
        <v>399.53819370091821</v>
      </c>
      <c r="C21" s="4">
        <f t="shared" si="4"/>
        <v>60.078583250490652</v>
      </c>
      <c r="D21" s="3">
        <v>2</v>
      </c>
    </row>
    <row r="22" spans="1:4" x14ac:dyDescent="0.25">
      <c r="A22" t="s">
        <v>11</v>
      </c>
      <c r="C22" t="s">
        <v>7</v>
      </c>
      <c r="D22" s="4">
        <f>SUM(D8:D21)</f>
        <v>250</v>
      </c>
    </row>
    <row r="23" spans="1:4" x14ac:dyDescent="0.25">
      <c r="A23" s="4">
        <f>(A8*D8+A9*D9+A10*D10+A11*D11+A12*D12+A13*D13+A14*D14+A15*D15+A16*D16+A17*D17+A18*D18+A19*D19+A20*D20+A21*D21)/D22</f>
        <v>174.66</v>
      </c>
    </row>
    <row r="24" spans="1:4" x14ac:dyDescent="0.25">
      <c r="A24" t="s">
        <v>10</v>
      </c>
      <c r="B24" t="s">
        <v>9</v>
      </c>
    </row>
    <row r="25" spans="1:4" x14ac:dyDescent="0.25">
      <c r="A25">
        <f>(C8*D8+C9*D9+C10*D10+C11*D11+C12*D12+C13*D13+C14*D14+C15*D15+C16*D16+C17*D17+C18*D18+C19*D19+C20*D20+C21*D21)/D22</f>
        <v>41.150295492277237</v>
      </c>
      <c r="B25" s="2">
        <v>41</v>
      </c>
    </row>
  </sheetData>
  <conditionalFormatting sqref="A25">
    <cfRule type="cellIs" dxfId="3" priority="4" operator="between">
      <formula>40</formula>
      <formula>42</formula>
    </cfRule>
    <cfRule type="cellIs" dxfId="2" priority="3" operator="between">
      <formula>40</formula>
      <formula>42</formula>
    </cfRule>
    <cfRule type="cellIs" dxfId="1" priority="2" operator="lessThan">
      <formula>40</formula>
    </cfRule>
    <cfRule type="cellIs" dxfId="0" priority="1" operator="greaterThan">
      <formula>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2014-03-12T17:34:25Z</dcterms:created>
  <dcterms:modified xsi:type="dcterms:W3CDTF">2014-05-27T18:51:31Z</dcterms:modified>
</cp:coreProperties>
</file>