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C:\Users\Kaizu\Dropbox\Design\Full survey\Translations\Main Files\Main Files Used\"/>
    </mc:Choice>
  </mc:AlternateContent>
  <xr:revisionPtr revIDLastSave="0" documentId="13_ncr:1_{554330EA-16D7-4079-9FD5-7987D3A89A7A}" xr6:coauthVersionLast="47" xr6:coauthVersionMax="47" xr10:uidLastSave="{00000000-0000-0000-0000-000000000000}"/>
  <bookViews>
    <workbookView xWindow="68895" yWindow="-20100" windowWidth="26010" windowHeight="21705" tabRatio="709" activeTab="3" xr2:uid="{00000000-000D-0000-FFFF-FFFF00000000}"/>
  </bookViews>
  <sheets>
    <sheet name="Language &amp; Currency Data" sheetId="20" r:id="rId1"/>
    <sheet name="Political Party" sheetId="28" r:id="rId2"/>
    <sheet name="Political Question" sheetId="29" r:id="rId3"/>
    <sheet name="Countries" sheetId="27" r:id="rId4"/>
  </sheets>
  <definedNames>
    <definedName name="_xlnm._FilterDatabase" localSheetId="0" hidden="1">'Language &amp; Currency Data'!$A$1:$AC$1</definedName>
    <definedName name="_xlnm._FilterDatabase" localSheetId="1" hidden="1">'Political Party'!$A$1:$D$168</definedName>
    <definedName name="_xlnm._FilterDatabase" localSheetId="2" hidden="1">'Political Question'!$A$1:$E$1</definedName>
    <definedName name="Countries">'Language &amp; Currency Data'!$A$1:$A$41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3" i="27" l="1"/>
  <c r="AR3" i="27"/>
  <c r="AS3" i="27"/>
  <c r="AT3" i="27"/>
  <c r="AU3" i="27"/>
  <c r="AV3" i="27"/>
  <c r="AW3" i="27"/>
  <c r="AQ4" i="27"/>
  <c r="AR4" i="27"/>
  <c r="AS4" i="27"/>
  <c r="AT4" i="27"/>
  <c r="AU4" i="27"/>
  <c r="AV4" i="27"/>
  <c r="AW4" i="27"/>
  <c r="AQ5" i="27"/>
  <c r="AR5" i="27"/>
  <c r="AS5" i="27"/>
  <c r="AT5" i="27"/>
  <c r="AU5" i="27"/>
  <c r="AV5" i="27"/>
  <c r="AW5" i="27"/>
  <c r="AQ6" i="27"/>
  <c r="AR6" i="27"/>
  <c r="AS6" i="27"/>
  <c r="AT6" i="27"/>
  <c r="AU6" i="27"/>
  <c r="AV6" i="27"/>
  <c r="AW6" i="27"/>
  <c r="AQ7" i="27"/>
  <c r="AR7" i="27"/>
  <c r="AS7" i="27"/>
  <c r="AT7" i="27"/>
  <c r="AU7" i="27"/>
  <c r="AV7" i="27"/>
  <c r="AW7" i="27"/>
  <c r="AQ8" i="27"/>
  <c r="AR8" i="27"/>
  <c r="AS8" i="27"/>
  <c r="AT8" i="27"/>
  <c r="AU8" i="27"/>
  <c r="AV8" i="27"/>
  <c r="AW8" i="27"/>
  <c r="AQ9" i="27"/>
  <c r="AR9" i="27"/>
  <c r="AS9" i="27"/>
  <c r="AT9" i="27"/>
  <c r="AU9" i="27"/>
  <c r="AV9" i="27"/>
  <c r="AW9" i="27"/>
  <c r="AQ10" i="27"/>
  <c r="AR10" i="27"/>
  <c r="AS10" i="27"/>
  <c r="AT10" i="27"/>
  <c r="AU10" i="27"/>
  <c r="AV10" i="27"/>
  <c r="AW10" i="27"/>
  <c r="AQ11" i="27"/>
  <c r="AR11" i="27"/>
  <c r="AS11" i="27"/>
  <c r="AT11" i="27"/>
  <c r="AU11" i="27"/>
  <c r="AV11" i="27"/>
  <c r="AW11" i="27"/>
  <c r="AQ12" i="27"/>
  <c r="AR12" i="27"/>
  <c r="AS12" i="27"/>
  <c r="AT12" i="27"/>
  <c r="AU12" i="27"/>
  <c r="AV12" i="27"/>
  <c r="AW12" i="27"/>
  <c r="AQ13" i="27"/>
  <c r="AR13" i="27"/>
  <c r="AS13" i="27"/>
  <c r="AT13" i="27"/>
  <c r="AU13" i="27"/>
  <c r="AV13" i="27"/>
  <c r="AW13" i="27"/>
  <c r="AQ14" i="27"/>
  <c r="AR14" i="27"/>
  <c r="AS14" i="27"/>
  <c r="AT14" i="27"/>
  <c r="AU14" i="27"/>
  <c r="AV14" i="27"/>
  <c r="AW14" i="27"/>
  <c r="AQ15" i="27"/>
  <c r="AR15" i="27"/>
  <c r="AS15" i="27"/>
  <c r="AT15" i="27"/>
  <c r="AU15" i="27"/>
  <c r="AV15" i="27"/>
  <c r="AW15" i="27"/>
  <c r="AQ16" i="27"/>
  <c r="AR16" i="27"/>
  <c r="AS16" i="27"/>
  <c r="AT16" i="27"/>
  <c r="AU16" i="27"/>
  <c r="AV16" i="27"/>
  <c r="AW16" i="27"/>
  <c r="AQ17" i="27"/>
  <c r="AR17" i="27"/>
  <c r="AS17" i="27"/>
  <c r="AT17" i="27"/>
  <c r="AU17" i="27"/>
  <c r="AV17" i="27"/>
  <c r="AW17" i="27"/>
  <c r="AQ18" i="27"/>
  <c r="AR18" i="27"/>
  <c r="AS18" i="27"/>
  <c r="AT18" i="27"/>
  <c r="AU18" i="27"/>
  <c r="AV18" i="27"/>
  <c r="AW18" i="27"/>
  <c r="AQ19" i="27"/>
  <c r="AR19" i="27"/>
  <c r="AS19" i="27"/>
  <c r="AT19" i="27"/>
  <c r="AU19" i="27"/>
  <c r="AV19" i="27"/>
  <c r="AW19" i="27"/>
  <c r="AQ20" i="27"/>
  <c r="AR20" i="27"/>
  <c r="AS20" i="27"/>
  <c r="AT20" i="27"/>
  <c r="AU20" i="27"/>
  <c r="AV20" i="27"/>
  <c r="AW20" i="27"/>
  <c r="AQ21" i="27"/>
  <c r="AR21" i="27"/>
  <c r="AS21" i="27"/>
  <c r="AT21" i="27"/>
  <c r="AU21" i="27"/>
  <c r="AV21" i="27"/>
  <c r="AW21" i="27"/>
  <c r="AQ22" i="27"/>
  <c r="AR22" i="27"/>
  <c r="AS22" i="27"/>
  <c r="AT22" i="27"/>
  <c r="AU22" i="27"/>
  <c r="AV22" i="27"/>
  <c r="AW22" i="27"/>
  <c r="AQ23" i="27"/>
  <c r="AR23" i="27"/>
  <c r="AS23" i="27"/>
  <c r="AT23" i="27"/>
  <c r="AU23" i="27"/>
  <c r="AV23" i="27"/>
  <c r="AW23" i="27"/>
  <c r="AQ24" i="27"/>
  <c r="AR24" i="27"/>
  <c r="AS24" i="27"/>
  <c r="AT24" i="27"/>
  <c r="AU24" i="27"/>
  <c r="AV24" i="27"/>
  <c r="AW24" i="27"/>
  <c r="AQ25" i="27"/>
  <c r="AR25" i="27"/>
  <c r="AS25" i="27"/>
  <c r="AT25" i="27"/>
  <c r="AU25" i="27"/>
  <c r="AV25" i="27"/>
  <c r="AW25" i="27"/>
  <c r="AQ26" i="27"/>
  <c r="AR26" i="27"/>
  <c r="AS26" i="27"/>
  <c r="AT26" i="27"/>
  <c r="AU26" i="27"/>
  <c r="AV26" i="27"/>
  <c r="AW26" i="27"/>
  <c r="AQ27" i="27"/>
  <c r="AR27" i="27"/>
  <c r="AS27" i="27"/>
  <c r="AT27" i="27"/>
  <c r="AU27" i="27"/>
  <c r="AV27" i="27"/>
  <c r="AW27" i="27"/>
  <c r="AQ28" i="27"/>
  <c r="AR28" i="27"/>
  <c r="AS28" i="27"/>
  <c r="AT28" i="27"/>
  <c r="AU28" i="27"/>
  <c r="AV28" i="27"/>
  <c r="AW28" i="27"/>
  <c r="AQ29" i="27"/>
  <c r="AR29" i="27"/>
  <c r="AS29" i="27"/>
  <c r="AT29" i="27"/>
  <c r="AU29" i="27"/>
  <c r="AV29" i="27"/>
  <c r="AW29" i="27"/>
  <c r="AQ30" i="27"/>
  <c r="AR30" i="27"/>
  <c r="AS30" i="27"/>
  <c r="AT30" i="27"/>
  <c r="AU30" i="27"/>
  <c r="AV30" i="27"/>
  <c r="AW30" i="27"/>
  <c r="AQ31" i="27"/>
  <c r="AR31" i="27"/>
  <c r="AS31" i="27"/>
  <c r="AT31" i="27"/>
  <c r="AU31" i="27"/>
  <c r="AV31" i="27"/>
  <c r="AW31" i="27"/>
  <c r="AQ32" i="27"/>
  <c r="AR32" i="27"/>
  <c r="AS32" i="27"/>
  <c r="AT32" i="27"/>
  <c r="AU32" i="27"/>
  <c r="AV32" i="27"/>
  <c r="AW32" i="27"/>
  <c r="AQ33" i="27"/>
  <c r="AR33" i="27"/>
  <c r="AS33" i="27"/>
  <c r="AT33" i="27"/>
  <c r="AU33" i="27"/>
  <c r="AV33" i="27"/>
  <c r="AW33" i="27"/>
  <c r="AQ34" i="27"/>
  <c r="AR34" i="27"/>
  <c r="AS34" i="27"/>
  <c r="AT34" i="27"/>
  <c r="AU34" i="27"/>
  <c r="AV34" i="27"/>
  <c r="AW34" i="27"/>
  <c r="AQ35" i="27"/>
  <c r="AR35" i="27"/>
  <c r="AS35" i="27"/>
  <c r="AT35" i="27"/>
  <c r="AU35" i="27"/>
  <c r="AV35" i="27"/>
  <c r="AW35" i="27"/>
  <c r="AQ36" i="27"/>
  <c r="AR36" i="27"/>
  <c r="AS36" i="27"/>
  <c r="AT36" i="27"/>
  <c r="AU36" i="27"/>
  <c r="AV36" i="27"/>
  <c r="AW36" i="27"/>
  <c r="AQ37" i="27"/>
  <c r="AR37" i="27"/>
  <c r="AS37" i="27"/>
  <c r="AT37" i="27"/>
  <c r="AU37" i="27"/>
  <c r="AV37" i="27"/>
  <c r="AW37" i="27"/>
  <c r="AQ38" i="27"/>
  <c r="AR38" i="27"/>
  <c r="AS38" i="27"/>
  <c r="AT38" i="27"/>
  <c r="AU38" i="27"/>
  <c r="AV38" i="27"/>
  <c r="AW38" i="27"/>
  <c r="AQ39" i="27"/>
  <c r="AR39" i="27"/>
  <c r="AS39" i="27"/>
  <c r="AT39" i="27"/>
  <c r="AU39" i="27"/>
  <c r="AV39" i="27"/>
  <c r="AW39" i="27"/>
  <c r="AQ40" i="27"/>
  <c r="AR40" i="27"/>
  <c r="AS40" i="27"/>
  <c r="AT40" i="27"/>
  <c r="AU40" i="27"/>
  <c r="AV40" i="27"/>
  <c r="AW40" i="27"/>
  <c r="AQ41" i="27"/>
  <c r="AR41" i="27"/>
  <c r="AS41" i="27"/>
  <c r="AT41" i="27"/>
  <c r="AU41" i="27"/>
  <c r="AV41" i="27"/>
  <c r="AW41" i="27"/>
  <c r="AQ42" i="27"/>
  <c r="AR42" i="27"/>
  <c r="AS42" i="27"/>
  <c r="AT42" i="27"/>
  <c r="AU42" i="27"/>
  <c r="AV42" i="27"/>
  <c r="AW42" i="27"/>
  <c r="AQ43" i="27"/>
  <c r="AR43" i="27"/>
  <c r="AS43" i="27"/>
  <c r="AT43" i="27"/>
  <c r="AU43" i="27"/>
  <c r="AV43" i="27"/>
  <c r="AW43" i="27"/>
  <c r="AQ44" i="27"/>
  <c r="AR44" i="27"/>
  <c r="AS44" i="27"/>
  <c r="AT44" i="27"/>
  <c r="AU44" i="27"/>
  <c r="AV44" i="27"/>
  <c r="AW44" i="27"/>
  <c r="AQ45" i="27"/>
  <c r="AR45" i="27"/>
  <c r="AS45" i="27"/>
  <c r="AT45" i="27"/>
  <c r="AU45" i="27"/>
  <c r="AV45" i="27"/>
  <c r="AW45" i="27"/>
  <c r="AQ46" i="27"/>
  <c r="AR46" i="27"/>
  <c r="AS46" i="27"/>
  <c r="AT46" i="27"/>
  <c r="AU46" i="27"/>
  <c r="AV46" i="27"/>
  <c r="AW46" i="27"/>
  <c r="AQ47" i="27"/>
  <c r="AR47" i="27"/>
  <c r="AS47" i="27"/>
  <c r="AT47" i="27"/>
  <c r="AU47" i="27"/>
  <c r="AV47" i="27"/>
  <c r="AW47" i="27"/>
  <c r="AQ48" i="27"/>
  <c r="AR48" i="27"/>
  <c r="AS48" i="27"/>
  <c r="AT48" i="27"/>
  <c r="AU48" i="27"/>
  <c r="AV48" i="27"/>
  <c r="AW48" i="27"/>
  <c r="AQ49" i="27"/>
  <c r="AR49" i="27"/>
  <c r="AS49" i="27"/>
  <c r="AT49" i="27"/>
  <c r="AU49" i="27"/>
  <c r="AV49" i="27"/>
  <c r="AW49" i="27"/>
  <c r="AQ50" i="27"/>
  <c r="AR50" i="27"/>
  <c r="AS50" i="27"/>
  <c r="AT50" i="27"/>
  <c r="AU50" i="27"/>
  <c r="AV50" i="27"/>
  <c r="AW50" i="27"/>
  <c r="AQ51" i="27"/>
  <c r="AR51" i="27"/>
  <c r="AS51" i="27"/>
  <c r="AT51" i="27"/>
  <c r="AU51" i="27"/>
  <c r="AV51" i="27"/>
  <c r="AW51" i="27"/>
  <c r="AQ52" i="27"/>
  <c r="AR52" i="27"/>
  <c r="AS52" i="27"/>
  <c r="AT52" i="27"/>
  <c r="AU52" i="27"/>
  <c r="AV52" i="27"/>
  <c r="AW52" i="27"/>
  <c r="AQ53" i="27"/>
  <c r="AR53" i="27"/>
  <c r="AS53" i="27"/>
  <c r="AT53" i="27"/>
  <c r="AU53" i="27"/>
  <c r="AV53" i="27"/>
  <c r="AW53" i="27"/>
  <c r="AQ54" i="27"/>
  <c r="AR54" i="27"/>
  <c r="AS54" i="27"/>
  <c r="AT54" i="27"/>
  <c r="AU54" i="27"/>
  <c r="AV54" i="27"/>
  <c r="AW54" i="27"/>
  <c r="AQ55" i="27"/>
  <c r="AR55" i="27"/>
  <c r="AS55" i="27"/>
  <c r="AT55" i="27"/>
  <c r="AU55" i="27"/>
  <c r="AV55" i="27"/>
  <c r="AW55" i="27"/>
  <c r="AQ56" i="27"/>
  <c r="AR56" i="27"/>
  <c r="AS56" i="27"/>
  <c r="AT56" i="27"/>
  <c r="AU56" i="27"/>
  <c r="AV56" i="27"/>
  <c r="AW56" i="27"/>
  <c r="AQ57" i="27"/>
  <c r="AR57" i="27"/>
  <c r="AS57" i="27"/>
  <c r="AT57" i="27"/>
  <c r="AU57" i="27"/>
  <c r="AV57" i="27"/>
  <c r="AW57"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AF3" i="27"/>
  <c r="AG3" i="27"/>
  <c r="AH3" i="27"/>
  <c r="AI3" i="27"/>
  <c r="AJ3" i="27"/>
  <c r="AK3" i="27"/>
  <c r="AL3" i="27"/>
  <c r="AM3" i="27"/>
  <c r="AN3" i="27"/>
  <c r="AO3" i="27"/>
  <c r="AP3" i="27"/>
  <c r="C4" i="27"/>
  <c r="D4" i="27"/>
  <c r="E4" i="27"/>
  <c r="F4" i="27"/>
  <c r="G4" i="27"/>
  <c r="H4" i="27"/>
  <c r="I4" i="27"/>
  <c r="J4" i="27"/>
  <c r="K4" i="27"/>
  <c r="L4" i="27"/>
  <c r="M4" i="27"/>
  <c r="N4" i="27"/>
  <c r="O4" i="27"/>
  <c r="P4" i="27"/>
  <c r="Q4" i="27"/>
  <c r="R4" i="27"/>
  <c r="S4" i="27"/>
  <c r="T4" i="27"/>
  <c r="U4" i="27"/>
  <c r="V4" i="27"/>
  <c r="W4" i="27"/>
  <c r="X4" i="27"/>
  <c r="Y4" i="27"/>
  <c r="Z4" i="27"/>
  <c r="AA4" i="27"/>
  <c r="AB4" i="27"/>
  <c r="AC4" i="27"/>
  <c r="AD4" i="27"/>
  <c r="AE4" i="27"/>
  <c r="AF4" i="27"/>
  <c r="AG4" i="27"/>
  <c r="AH4" i="27"/>
  <c r="AI4" i="27"/>
  <c r="AJ4" i="27"/>
  <c r="AK4" i="27"/>
  <c r="AL4" i="27"/>
  <c r="AM4" i="27"/>
  <c r="AN4" i="27"/>
  <c r="AO4" i="27"/>
  <c r="AP4" i="27"/>
  <c r="C5" i="27"/>
  <c r="D5" i="27"/>
  <c r="E5" i="27"/>
  <c r="F5" i="27"/>
  <c r="G5" i="27"/>
  <c r="H5" i="27"/>
  <c r="I5" i="27"/>
  <c r="J5" i="27"/>
  <c r="K5" i="27"/>
  <c r="L5" i="27"/>
  <c r="M5" i="27"/>
  <c r="N5" i="27"/>
  <c r="O5" i="27"/>
  <c r="P5" i="27"/>
  <c r="Q5" i="27"/>
  <c r="R5" i="27"/>
  <c r="S5" i="27"/>
  <c r="T5" i="27"/>
  <c r="U5" i="27"/>
  <c r="V5" i="27"/>
  <c r="W5" i="27"/>
  <c r="X5" i="27"/>
  <c r="Y5" i="27"/>
  <c r="Z5" i="27"/>
  <c r="AA5" i="27"/>
  <c r="AB5" i="27"/>
  <c r="AC5" i="27"/>
  <c r="AD5" i="27"/>
  <c r="AE5" i="27"/>
  <c r="AF5" i="27"/>
  <c r="AG5" i="27"/>
  <c r="AH5" i="27"/>
  <c r="AI5" i="27"/>
  <c r="AJ5" i="27"/>
  <c r="AK5" i="27"/>
  <c r="AL5" i="27"/>
  <c r="AM5" i="27"/>
  <c r="AN5" i="27"/>
  <c r="AO5" i="27"/>
  <c r="AP5"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AH6" i="27"/>
  <c r="AI6" i="27"/>
  <c r="AJ6" i="27"/>
  <c r="AK6" i="27"/>
  <c r="AL6" i="27"/>
  <c r="AM6" i="27"/>
  <c r="AN6" i="27"/>
  <c r="AO6" i="27"/>
  <c r="AP6"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AF7" i="27"/>
  <c r="AG7" i="27"/>
  <c r="AH7" i="27"/>
  <c r="AI7" i="27"/>
  <c r="AJ7" i="27"/>
  <c r="AK7" i="27"/>
  <c r="AL7" i="27"/>
  <c r="AM7" i="27"/>
  <c r="AN7" i="27"/>
  <c r="AO7" i="27"/>
  <c r="AP7"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AH8" i="27"/>
  <c r="AI8" i="27"/>
  <c r="AJ8" i="27"/>
  <c r="AK8" i="27"/>
  <c r="AL8" i="27"/>
  <c r="AM8" i="27"/>
  <c r="AN8" i="27"/>
  <c r="AO8" i="27"/>
  <c r="AP8"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AF9" i="27"/>
  <c r="AG9" i="27"/>
  <c r="AH9" i="27"/>
  <c r="AI9" i="27"/>
  <c r="AJ9" i="27"/>
  <c r="AK9" i="27"/>
  <c r="AL9" i="27"/>
  <c r="AM9" i="27"/>
  <c r="AN9" i="27"/>
  <c r="AO9" i="27"/>
  <c r="AP9" i="27"/>
  <c r="C10" i="27"/>
  <c r="D10" i="27"/>
  <c r="E10" i="27"/>
  <c r="F10" i="27"/>
  <c r="G10" i="27"/>
  <c r="H10" i="27"/>
  <c r="I10" i="27"/>
  <c r="J10" i="27"/>
  <c r="K10" i="27"/>
  <c r="L10" i="27"/>
  <c r="M10" i="27"/>
  <c r="N10" i="27"/>
  <c r="O10" i="27"/>
  <c r="P10" i="27"/>
  <c r="Q10" i="27"/>
  <c r="R10" i="27"/>
  <c r="S10" i="27"/>
  <c r="T10" i="27"/>
  <c r="U10" i="27"/>
  <c r="V10" i="27"/>
  <c r="W10" i="27"/>
  <c r="X10" i="27"/>
  <c r="Y10" i="27"/>
  <c r="Z10" i="27"/>
  <c r="AA10" i="27"/>
  <c r="AB10" i="27"/>
  <c r="AC10" i="27"/>
  <c r="AD10" i="27"/>
  <c r="AE10" i="27"/>
  <c r="AF10" i="27"/>
  <c r="AG10" i="27"/>
  <c r="AH10" i="27"/>
  <c r="AI10" i="27"/>
  <c r="AJ10" i="27"/>
  <c r="AK10" i="27"/>
  <c r="AL10" i="27"/>
  <c r="AM10" i="27"/>
  <c r="AN10" i="27"/>
  <c r="AO10" i="27"/>
  <c r="AP10"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AH11" i="27"/>
  <c r="AI11" i="27"/>
  <c r="AJ11" i="27"/>
  <c r="AK11" i="27"/>
  <c r="AL11" i="27"/>
  <c r="AM11" i="27"/>
  <c r="AN11" i="27"/>
  <c r="AO11" i="27"/>
  <c r="AP11" i="27"/>
  <c r="C12" i="27"/>
  <c r="D12" i="27"/>
  <c r="E12" i="27"/>
  <c r="F12" i="27"/>
  <c r="G12" i="27"/>
  <c r="H12" i="27"/>
  <c r="I12" i="27"/>
  <c r="J12" i="27"/>
  <c r="K12" i="27"/>
  <c r="L12" i="27"/>
  <c r="M12" i="27"/>
  <c r="N12" i="27"/>
  <c r="O12" i="27"/>
  <c r="P12" i="27"/>
  <c r="Q12" i="27"/>
  <c r="R12" i="27"/>
  <c r="S12" i="27"/>
  <c r="T12" i="27"/>
  <c r="U12" i="27"/>
  <c r="V12" i="27"/>
  <c r="W12" i="27"/>
  <c r="X12" i="27"/>
  <c r="Y12" i="27"/>
  <c r="Z12" i="27"/>
  <c r="AA12" i="27"/>
  <c r="AB12" i="27"/>
  <c r="AC12" i="27"/>
  <c r="AD12" i="27"/>
  <c r="AE12" i="27"/>
  <c r="AF12" i="27"/>
  <c r="AG12" i="27"/>
  <c r="AH12" i="27"/>
  <c r="AI12" i="27"/>
  <c r="AJ12" i="27"/>
  <c r="AK12" i="27"/>
  <c r="AL12" i="27"/>
  <c r="AM12" i="27"/>
  <c r="AN12" i="27"/>
  <c r="AO12" i="27"/>
  <c r="AP12" i="27"/>
  <c r="C13" i="27"/>
  <c r="D13" i="27"/>
  <c r="E13" i="27"/>
  <c r="F13" i="27"/>
  <c r="G13" i="27"/>
  <c r="H13" i="27"/>
  <c r="I13" i="27"/>
  <c r="J13" i="27"/>
  <c r="K13" i="27"/>
  <c r="L13" i="27"/>
  <c r="M13" i="27"/>
  <c r="N13" i="27"/>
  <c r="O13" i="27"/>
  <c r="P13" i="27"/>
  <c r="Q13" i="27"/>
  <c r="R13" i="27"/>
  <c r="S13" i="27"/>
  <c r="T13" i="27"/>
  <c r="U13" i="27"/>
  <c r="V13" i="27"/>
  <c r="W13" i="27"/>
  <c r="X13" i="27"/>
  <c r="Y13" i="27"/>
  <c r="Z13" i="27"/>
  <c r="AA13" i="27"/>
  <c r="AB13" i="27"/>
  <c r="AC13" i="27"/>
  <c r="AD13" i="27"/>
  <c r="AE13" i="27"/>
  <c r="AF13" i="27"/>
  <c r="AG13" i="27"/>
  <c r="AH13" i="27"/>
  <c r="AI13" i="27"/>
  <c r="AJ13" i="27"/>
  <c r="AK13" i="27"/>
  <c r="AL13" i="27"/>
  <c r="AM13" i="27"/>
  <c r="AN13" i="27"/>
  <c r="AO13" i="27"/>
  <c r="AP13" i="27"/>
  <c r="C14" i="27"/>
  <c r="D14" i="27"/>
  <c r="E14" i="27"/>
  <c r="F14" i="27"/>
  <c r="G14" i="27"/>
  <c r="H14" i="27"/>
  <c r="I14" i="27"/>
  <c r="J14" i="27"/>
  <c r="K14" i="27"/>
  <c r="L14" i="27"/>
  <c r="M14" i="27"/>
  <c r="N14" i="27"/>
  <c r="O14" i="27"/>
  <c r="P14" i="27"/>
  <c r="Q14" i="27"/>
  <c r="R14" i="27"/>
  <c r="S14" i="27"/>
  <c r="T14" i="27"/>
  <c r="U14" i="27"/>
  <c r="V14" i="27"/>
  <c r="W14" i="27"/>
  <c r="X14" i="27"/>
  <c r="Y14" i="27"/>
  <c r="Z14" i="27"/>
  <c r="AA14" i="27"/>
  <c r="AB14" i="27"/>
  <c r="AC14" i="27"/>
  <c r="AD14" i="27"/>
  <c r="AE14" i="27"/>
  <c r="AF14" i="27"/>
  <c r="AG14" i="27"/>
  <c r="AH14" i="27"/>
  <c r="AI14" i="27"/>
  <c r="AJ14" i="27"/>
  <c r="AK14" i="27"/>
  <c r="AL14" i="27"/>
  <c r="AM14" i="27"/>
  <c r="AN14" i="27"/>
  <c r="AO14" i="27"/>
  <c r="AP14" i="27"/>
  <c r="C15" i="27"/>
  <c r="D15" i="27"/>
  <c r="E15" i="27"/>
  <c r="F15" i="27"/>
  <c r="G15" i="27"/>
  <c r="H15" i="27"/>
  <c r="I15" i="27"/>
  <c r="J15" i="27"/>
  <c r="K15" i="27"/>
  <c r="L15" i="27"/>
  <c r="M15" i="27"/>
  <c r="N15" i="27"/>
  <c r="O15" i="27"/>
  <c r="P15" i="27"/>
  <c r="Q15" i="27"/>
  <c r="R15" i="27"/>
  <c r="S15" i="27"/>
  <c r="T15" i="27"/>
  <c r="U15" i="27"/>
  <c r="V15" i="27"/>
  <c r="W15" i="27"/>
  <c r="X15" i="27"/>
  <c r="Y15" i="27"/>
  <c r="Z15" i="27"/>
  <c r="AA15" i="27"/>
  <c r="AB15" i="27"/>
  <c r="AC15" i="27"/>
  <c r="AD15" i="27"/>
  <c r="AE15" i="27"/>
  <c r="AF15" i="27"/>
  <c r="AG15" i="27"/>
  <c r="AH15" i="27"/>
  <c r="AI15" i="27"/>
  <c r="AJ15" i="27"/>
  <c r="AK15" i="27"/>
  <c r="AL15" i="27"/>
  <c r="AM15" i="27"/>
  <c r="AN15" i="27"/>
  <c r="AO15" i="27"/>
  <c r="AP15" i="27"/>
  <c r="C16" i="27"/>
  <c r="D16" i="27"/>
  <c r="E16" i="27"/>
  <c r="F16" i="27"/>
  <c r="G16" i="27"/>
  <c r="H16" i="27"/>
  <c r="I16" i="27"/>
  <c r="J16" i="27"/>
  <c r="K16" i="27"/>
  <c r="L16" i="27"/>
  <c r="M16" i="27"/>
  <c r="N16" i="27"/>
  <c r="O16" i="27"/>
  <c r="P16" i="27"/>
  <c r="Q16" i="27"/>
  <c r="R16" i="27"/>
  <c r="S16" i="27"/>
  <c r="T16" i="27"/>
  <c r="U16" i="27"/>
  <c r="V16" i="27"/>
  <c r="W16" i="27"/>
  <c r="X16" i="27"/>
  <c r="Y16" i="27"/>
  <c r="Z16" i="27"/>
  <c r="AA16" i="27"/>
  <c r="AB16" i="27"/>
  <c r="AC16" i="27"/>
  <c r="AD16" i="27"/>
  <c r="AE16" i="27"/>
  <c r="AF16" i="27"/>
  <c r="AG16" i="27"/>
  <c r="AH16" i="27"/>
  <c r="AI16" i="27"/>
  <c r="AJ16" i="27"/>
  <c r="AK16" i="27"/>
  <c r="AL16" i="27"/>
  <c r="AM16" i="27"/>
  <c r="AN16" i="27"/>
  <c r="AO16" i="27"/>
  <c r="AP16" i="27"/>
  <c r="C17" i="27"/>
  <c r="D17" i="27"/>
  <c r="E17" i="27"/>
  <c r="F17" i="27"/>
  <c r="G17" i="27"/>
  <c r="H17" i="27"/>
  <c r="I17" i="27"/>
  <c r="J17" i="27"/>
  <c r="K17" i="27"/>
  <c r="L17" i="27"/>
  <c r="M17" i="27"/>
  <c r="N17" i="27"/>
  <c r="O17" i="27"/>
  <c r="P17" i="27"/>
  <c r="Q17" i="27"/>
  <c r="R17" i="27"/>
  <c r="S17" i="27"/>
  <c r="T17" i="27"/>
  <c r="U17" i="27"/>
  <c r="V17" i="27"/>
  <c r="W17" i="27"/>
  <c r="X17" i="27"/>
  <c r="Y17" i="27"/>
  <c r="Z17" i="27"/>
  <c r="AA17" i="27"/>
  <c r="AB17" i="27"/>
  <c r="AC17" i="27"/>
  <c r="AD17" i="27"/>
  <c r="AE17" i="27"/>
  <c r="AF17" i="27"/>
  <c r="AG17" i="27"/>
  <c r="AH17" i="27"/>
  <c r="AI17" i="27"/>
  <c r="AJ17" i="27"/>
  <c r="AK17" i="27"/>
  <c r="AL17" i="27"/>
  <c r="AM17" i="27"/>
  <c r="AN17" i="27"/>
  <c r="AO17" i="27"/>
  <c r="AP17" i="27"/>
  <c r="C18" i="27"/>
  <c r="D18" i="27"/>
  <c r="E18" i="27"/>
  <c r="F18" i="27"/>
  <c r="G18" i="27"/>
  <c r="H18" i="27"/>
  <c r="I18" i="27"/>
  <c r="J18" i="27"/>
  <c r="K18" i="27"/>
  <c r="L18" i="27"/>
  <c r="M18" i="27"/>
  <c r="N18" i="27"/>
  <c r="O18" i="27"/>
  <c r="P18" i="27"/>
  <c r="Q18" i="27"/>
  <c r="R18" i="27"/>
  <c r="S18" i="27"/>
  <c r="T18" i="27"/>
  <c r="U18" i="27"/>
  <c r="V18" i="27"/>
  <c r="W18" i="27"/>
  <c r="X18" i="27"/>
  <c r="Y18" i="27"/>
  <c r="Z18" i="27"/>
  <c r="AA18" i="27"/>
  <c r="AB18" i="27"/>
  <c r="AC18" i="27"/>
  <c r="AD18" i="27"/>
  <c r="AE18" i="27"/>
  <c r="AF18" i="27"/>
  <c r="AG18" i="27"/>
  <c r="AH18" i="27"/>
  <c r="AI18" i="27"/>
  <c r="AJ18" i="27"/>
  <c r="AK18" i="27"/>
  <c r="AL18" i="27"/>
  <c r="AM18" i="27"/>
  <c r="AN18" i="27"/>
  <c r="AO18" i="27"/>
  <c r="AP18" i="27"/>
  <c r="C19" i="27"/>
  <c r="D19" i="27"/>
  <c r="E19" i="27"/>
  <c r="F19" i="27"/>
  <c r="G19" i="27"/>
  <c r="H19" i="27"/>
  <c r="I19" i="27"/>
  <c r="J19" i="27"/>
  <c r="K19" i="27"/>
  <c r="L19" i="27"/>
  <c r="M19" i="27"/>
  <c r="N19" i="27"/>
  <c r="O19" i="27"/>
  <c r="P19" i="27"/>
  <c r="Q19" i="27"/>
  <c r="R19" i="27"/>
  <c r="S19" i="27"/>
  <c r="T19" i="27"/>
  <c r="U19" i="27"/>
  <c r="V19" i="27"/>
  <c r="W19" i="27"/>
  <c r="X19" i="27"/>
  <c r="Y19" i="27"/>
  <c r="Z19" i="27"/>
  <c r="AA19" i="27"/>
  <c r="AB19" i="27"/>
  <c r="AC19" i="27"/>
  <c r="AD19" i="27"/>
  <c r="AE19" i="27"/>
  <c r="AF19" i="27"/>
  <c r="AG19" i="27"/>
  <c r="AH19" i="27"/>
  <c r="AI19" i="27"/>
  <c r="AJ19" i="27"/>
  <c r="AK19" i="27"/>
  <c r="AL19" i="27"/>
  <c r="AM19" i="27"/>
  <c r="AN19" i="27"/>
  <c r="AO19" i="27"/>
  <c r="AP19" i="27"/>
  <c r="C20" i="27"/>
  <c r="D20" i="27"/>
  <c r="E20" i="27"/>
  <c r="F20" i="27"/>
  <c r="G20" i="27"/>
  <c r="H20" i="27"/>
  <c r="I20" i="27"/>
  <c r="J20" i="27"/>
  <c r="K20" i="27"/>
  <c r="L20" i="27"/>
  <c r="M20" i="27"/>
  <c r="N20" i="27"/>
  <c r="O20" i="27"/>
  <c r="P20" i="27"/>
  <c r="Q20" i="27"/>
  <c r="R20" i="27"/>
  <c r="S20" i="27"/>
  <c r="T20" i="27"/>
  <c r="U20" i="27"/>
  <c r="V20" i="27"/>
  <c r="W20" i="27"/>
  <c r="X20" i="27"/>
  <c r="Y20" i="27"/>
  <c r="Z20" i="27"/>
  <c r="AA20" i="27"/>
  <c r="AB20" i="27"/>
  <c r="AC20" i="27"/>
  <c r="AD20" i="27"/>
  <c r="AE20" i="27"/>
  <c r="AF20" i="27"/>
  <c r="AG20" i="27"/>
  <c r="AH20" i="27"/>
  <c r="AI20" i="27"/>
  <c r="AJ20" i="27"/>
  <c r="AK20" i="27"/>
  <c r="AL20" i="27"/>
  <c r="AM20" i="27"/>
  <c r="AN20" i="27"/>
  <c r="AO20" i="27"/>
  <c r="AP20" i="27"/>
  <c r="C21" i="27"/>
  <c r="D21" i="27"/>
  <c r="E21" i="27"/>
  <c r="F21" i="27"/>
  <c r="G21" i="27"/>
  <c r="H21" i="27"/>
  <c r="I21" i="27"/>
  <c r="J21" i="27"/>
  <c r="K21" i="27"/>
  <c r="L21" i="27"/>
  <c r="M21" i="27"/>
  <c r="N21" i="27"/>
  <c r="O21" i="27"/>
  <c r="P21" i="27"/>
  <c r="Q21" i="27"/>
  <c r="R21" i="27"/>
  <c r="S21" i="27"/>
  <c r="T21" i="27"/>
  <c r="U21" i="27"/>
  <c r="V21" i="27"/>
  <c r="W21" i="27"/>
  <c r="X21" i="27"/>
  <c r="Y21" i="27"/>
  <c r="Z21" i="27"/>
  <c r="AA21" i="27"/>
  <c r="AB21" i="27"/>
  <c r="AC21" i="27"/>
  <c r="AD21" i="27"/>
  <c r="AE21" i="27"/>
  <c r="AF21" i="27"/>
  <c r="AG21" i="27"/>
  <c r="AH21" i="27"/>
  <c r="AI21" i="27"/>
  <c r="AJ21" i="27"/>
  <c r="AK21" i="27"/>
  <c r="AL21" i="27"/>
  <c r="AM21" i="27"/>
  <c r="AN21" i="27"/>
  <c r="AO21" i="27"/>
  <c r="AP21" i="27"/>
  <c r="C22" i="27"/>
  <c r="D22" i="27"/>
  <c r="E22" i="27"/>
  <c r="F22" i="27"/>
  <c r="G22" i="27"/>
  <c r="H22" i="27"/>
  <c r="I22" i="27"/>
  <c r="J22" i="27"/>
  <c r="K22" i="27"/>
  <c r="L22" i="27"/>
  <c r="M22" i="27"/>
  <c r="N22" i="27"/>
  <c r="O22" i="27"/>
  <c r="P22" i="27"/>
  <c r="Q22" i="27"/>
  <c r="R22" i="27"/>
  <c r="S22" i="27"/>
  <c r="T22" i="27"/>
  <c r="U22" i="27"/>
  <c r="V22" i="27"/>
  <c r="W22" i="27"/>
  <c r="X22" i="27"/>
  <c r="Y22" i="27"/>
  <c r="Z22" i="27"/>
  <c r="AA22" i="27"/>
  <c r="AB22" i="27"/>
  <c r="AC22" i="27"/>
  <c r="AD22" i="27"/>
  <c r="AE22" i="27"/>
  <c r="AF22" i="27"/>
  <c r="AG22" i="27"/>
  <c r="AH22" i="27"/>
  <c r="AI22" i="27"/>
  <c r="AJ22" i="27"/>
  <c r="AK22" i="27"/>
  <c r="AL22" i="27"/>
  <c r="AM22" i="27"/>
  <c r="AN22" i="27"/>
  <c r="AO22" i="27"/>
  <c r="AP22" i="27"/>
  <c r="C23" i="27"/>
  <c r="D23" i="27"/>
  <c r="E23" i="27"/>
  <c r="F23" i="27"/>
  <c r="G23" i="27"/>
  <c r="H23" i="27"/>
  <c r="I23" i="27"/>
  <c r="J23" i="27"/>
  <c r="K23" i="27"/>
  <c r="L23" i="27"/>
  <c r="M23" i="27"/>
  <c r="N23" i="27"/>
  <c r="O23" i="27"/>
  <c r="P23" i="27"/>
  <c r="Q23" i="27"/>
  <c r="R23" i="27"/>
  <c r="S23" i="27"/>
  <c r="T23" i="27"/>
  <c r="U23" i="27"/>
  <c r="V23" i="27"/>
  <c r="W23" i="27"/>
  <c r="X23" i="27"/>
  <c r="Y23" i="27"/>
  <c r="Z23" i="27"/>
  <c r="AA23" i="27"/>
  <c r="AB23" i="27"/>
  <c r="AC23" i="27"/>
  <c r="AD23" i="27"/>
  <c r="AE23" i="27"/>
  <c r="AF23" i="27"/>
  <c r="AG23" i="27"/>
  <c r="AH23" i="27"/>
  <c r="AI23" i="27"/>
  <c r="AJ23" i="27"/>
  <c r="AK23" i="27"/>
  <c r="AL23" i="27"/>
  <c r="AM23" i="27"/>
  <c r="AN23" i="27"/>
  <c r="AO23" i="27"/>
  <c r="AP23" i="27"/>
  <c r="C24" i="27"/>
  <c r="D24" i="27"/>
  <c r="E24" i="27"/>
  <c r="F24" i="27"/>
  <c r="G24" i="27"/>
  <c r="H24" i="27"/>
  <c r="I24" i="27"/>
  <c r="J24" i="27"/>
  <c r="K24" i="27"/>
  <c r="L24" i="27"/>
  <c r="M24" i="27"/>
  <c r="N24" i="27"/>
  <c r="O24" i="27"/>
  <c r="P24" i="27"/>
  <c r="Q24" i="27"/>
  <c r="R24" i="27"/>
  <c r="S24" i="27"/>
  <c r="T24" i="27"/>
  <c r="U24" i="27"/>
  <c r="V24" i="27"/>
  <c r="W24" i="27"/>
  <c r="X24" i="27"/>
  <c r="Y24" i="27"/>
  <c r="Z24" i="27"/>
  <c r="AA24" i="27"/>
  <c r="AB24" i="27"/>
  <c r="AC24" i="27"/>
  <c r="AD24" i="27"/>
  <c r="AE24" i="27"/>
  <c r="AF24" i="27"/>
  <c r="AG24" i="27"/>
  <c r="AH24" i="27"/>
  <c r="AI24" i="27"/>
  <c r="AJ24" i="27"/>
  <c r="AK24" i="27"/>
  <c r="AL24" i="27"/>
  <c r="AM24" i="27"/>
  <c r="AN24" i="27"/>
  <c r="AO24" i="27"/>
  <c r="AP24" i="27"/>
  <c r="C25" i="27"/>
  <c r="D25" i="27"/>
  <c r="E25" i="27"/>
  <c r="F25" i="27"/>
  <c r="G25" i="27"/>
  <c r="H25" i="27"/>
  <c r="I25" i="27"/>
  <c r="J25" i="27"/>
  <c r="K25" i="27"/>
  <c r="L25" i="27"/>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AO25" i="27"/>
  <c r="AP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AO26" i="27"/>
  <c r="AP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AO27" i="27"/>
  <c r="AP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AO28" i="27"/>
  <c r="AP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AO29" i="27"/>
  <c r="AP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AO30" i="27"/>
  <c r="AP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AO31" i="27"/>
  <c r="AP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AO32" i="27"/>
  <c r="AP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AO33" i="27"/>
  <c r="AP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AO34" i="27"/>
  <c r="AP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AO35" i="27"/>
  <c r="AP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AO36" i="27"/>
  <c r="AP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AO37" i="27"/>
  <c r="AP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AO38" i="27"/>
  <c r="AP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AO39" i="27"/>
  <c r="AP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AO40" i="27"/>
  <c r="AP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AO41" i="27"/>
  <c r="AP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AO42" i="27"/>
  <c r="AP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AO43" i="27"/>
  <c r="AP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AO44" i="27"/>
  <c r="AP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AO45" i="27"/>
  <c r="AP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AO46" i="27"/>
  <c r="AP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AO47" i="27"/>
  <c r="AP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AO48" i="27"/>
  <c r="AP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AO49" i="27"/>
  <c r="AP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AO50" i="27"/>
  <c r="AP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AO51" i="27"/>
  <c r="AP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AO52" i="27"/>
  <c r="AP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AO53" i="27"/>
  <c r="AP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AO54" i="27"/>
  <c r="AP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AO55" i="27"/>
  <c r="AP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AO56" i="27"/>
  <c r="AP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AO57" i="27"/>
  <c r="AP57"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4" i="27"/>
  <c r="B15" i="27"/>
  <c r="B4" i="27"/>
  <c r="B3" i="27"/>
  <c r="B13" i="27"/>
  <c r="B12" i="27"/>
  <c r="B11" i="27"/>
  <c r="B10" i="27"/>
  <c r="B9" i="27"/>
  <c r="B8" i="27"/>
  <c r="B7" i="27"/>
  <c r="B6" i="27"/>
  <c r="B5" i="27"/>
  <c r="T58" i="27"/>
  <c r="H58" i="27"/>
  <c r="G58" i="27"/>
  <c r="F58" i="27"/>
  <c r="X60" i="27"/>
  <c r="X61" i="27"/>
  <c r="X62" i="27"/>
  <c r="X63" i="27"/>
  <c r="X64" i="27"/>
  <c r="X65" i="27"/>
  <c r="X66" i="27"/>
  <c r="X67" i="27"/>
  <c r="X68" i="27"/>
  <c r="X69" i="27"/>
  <c r="X70" i="27"/>
  <c r="X71" i="27"/>
  <c r="X72" i="27"/>
  <c r="X73" i="27"/>
  <c r="X74" i="27"/>
  <c r="X75" i="27"/>
  <c r="X76" i="27"/>
  <c r="X77" i="27"/>
  <c r="X78" i="27"/>
  <c r="X79" i="27"/>
  <c r="X80" i="27"/>
  <c r="X81" i="27"/>
  <c r="X82" i="27"/>
  <c r="X83" i="27"/>
  <c r="X84" i="27"/>
  <c r="X85" i="27"/>
  <c r="X86" i="27"/>
  <c r="X87" i="27"/>
  <c r="X88" i="27"/>
  <c r="X89" i="27"/>
  <c r="X90" i="27"/>
  <c r="X91" i="27"/>
  <c r="X92" i="27"/>
  <c r="X93" i="27"/>
  <c r="X94" i="27"/>
  <c r="X95" i="27"/>
  <c r="X96" i="27"/>
  <c r="X97" i="27"/>
  <c r="X98" i="27"/>
  <c r="X99" i="27"/>
  <c r="X100" i="27"/>
  <c r="X101" i="27"/>
  <c r="X102" i="27"/>
  <c r="X103" i="27"/>
  <c r="X104" i="27"/>
  <c r="X105" i="27"/>
  <c r="X106" i="27"/>
  <c r="X107" i="27"/>
  <c r="X108" i="27"/>
  <c r="X109" i="27"/>
  <c r="X110" i="27"/>
  <c r="X111" i="27"/>
  <c r="X112" i="27"/>
  <c r="X113" i="27"/>
  <c r="X114" i="27"/>
  <c r="X115" i="27"/>
  <c r="X116" i="27"/>
  <c r="X117" i="27"/>
  <c r="X118" i="27"/>
  <c r="X119" i="27"/>
  <c r="X120" i="27"/>
  <c r="X121" i="27"/>
  <c r="X122" i="27"/>
  <c r="X123" i="27"/>
  <c r="X124" i="27"/>
  <c r="X125" i="27"/>
  <c r="X126" i="27"/>
  <c r="X127" i="27"/>
  <c r="X128" i="27"/>
  <c r="X129" i="27"/>
  <c r="X130" i="27"/>
  <c r="X131" i="27"/>
  <c r="X132" i="27"/>
  <c r="X133" i="27"/>
  <c r="X134" i="27"/>
  <c r="X135" i="27"/>
  <c r="X136" i="27"/>
  <c r="X137" i="27"/>
  <c r="X138" i="27"/>
  <c r="X139" i="27"/>
  <c r="X140" i="27"/>
  <c r="X141" i="27"/>
  <c r="X142" i="27"/>
  <c r="X143" i="27"/>
  <c r="X144" i="27"/>
  <c r="X145" i="27"/>
  <c r="X146" i="27"/>
  <c r="X147" i="27"/>
  <c r="X148" i="27"/>
  <c r="X149" i="27"/>
  <c r="X150" i="27"/>
  <c r="X151" i="27"/>
  <c r="X152" i="27"/>
  <c r="X153" i="27"/>
  <c r="X154" i="27"/>
  <c r="X155" i="27"/>
  <c r="X156" i="27"/>
  <c r="X157" i="27"/>
  <c r="X158" i="27"/>
  <c r="X159" i="27"/>
  <c r="X160" i="27"/>
  <c r="X161" i="27"/>
  <c r="X162" i="27"/>
  <c r="X163" i="27"/>
  <c r="X164" i="27"/>
  <c r="X165" i="27"/>
  <c r="X166" i="27"/>
  <c r="X167" i="27"/>
  <c r="X168" i="27"/>
  <c r="X169" i="27"/>
  <c r="X170" i="27"/>
  <c r="X171" i="27"/>
  <c r="X172" i="27"/>
  <c r="X173" i="27"/>
  <c r="X174" i="27"/>
  <c r="X175" i="27"/>
  <c r="X176" i="27"/>
  <c r="X177" i="27"/>
  <c r="X178" i="27"/>
  <c r="X179" i="27"/>
  <c r="X180" i="27"/>
  <c r="X181" i="27"/>
  <c r="X182" i="27"/>
  <c r="X183" i="27"/>
  <c r="X184" i="27"/>
  <c r="X185" i="27"/>
  <c r="X186" i="27"/>
  <c r="X187" i="27"/>
  <c r="X188" i="27"/>
  <c r="X189" i="27"/>
  <c r="X190" i="27"/>
  <c r="X191" i="27"/>
  <c r="X192" i="27"/>
  <c r="X193" i="27"/>
  <c r="X194" i="27"/>
  <c r="X195" i="27"/>
  <c r="X196" i="27"/>
  <c r="X197" i="27"/>
  <c r="X198" i="27"/>
  <c r="X199" i="27"/>
  <c r="X200" i="27"/>
  <c r="X201" i="27"/>
  <c r="X202" i="27"/>
  <c r="X203" i="27"/>
  <c r="X204" i="27"/>
  <c r="X205" i="27"/>
  <c r="X206" i="27"/>
  <c r="X207" i="27"/>
  <c r="X208" i="27"/>
  <c r="X209" i="27"/>
  <c r="X210" i="27"/>
  <c r="X211" i="27"/>
  <c r="X212" i="27"/>
  <c r="X213" i="27"/>
  <c r="X214" i="27"/>
  <c r="X215" i="27"/>
  <c r="X216" i="27"/>
  <c r="X217" i="27"/>
  <c r="X218" i="27"/>
  <c r="X219" i="27"/>
  <c r="X220" i="27"/>
  <c r="X221" i="27"/>
  <c r="X222" i="27"/>
  <c r="X223" i="27"/>
  <c r="X224" i="27"/>
  <c r="X225" i="27"/>
  <c r="X226" i="27"/>
  <c r="X227" i="27"/>
  <c r="X228" i="27"/>
  <c r="X229" i="27"/>
  <c r="X230" i="27"/>
  <c r="X231" i="27"/>
  <c r="X232" i="27"/>
  <c r="X233" i="27"/>
  <c r="X234" i="27"/>
  <c r="X235" i="27"/>
  <c r="X236" i="27"/>
  <c r="X237" i="27"/>
  <c r="X238" i="27"/>
  <c r="X239" i="27"/>
  <c r="X240" i="27"/>
  <c r="X241" i="27"/>
  <c r="X242" i="27"/>
  <c r="X243" i="27"/>
  <c r="X244" i="27"/>
  <c r="X245" i="27"/>
  <c r="X246" i="27"/>
  <c r="X247" i="27"/>
  <c r="X248" i="27"/>
  <c r="X249" i="27"/>
  <c r="X250" i="27"/>
  <c r="X251" i="27"/>
  <c r="X252" i="27"/>
  <c r="X253" i="27"/>
  <c r="X254" i="27"/>
  <c r="X255" i="27"/>
  <c r="X256" i="27"/>
  <c r="X257" i="27"/>
  <c r="X258" i="27"/>
  <c r="X259" i="27"/>
  <c r="X260" i="27"/>
  <c r="X261" i="27"/>
  <c r="X262" i="27"/>
  <c r="X263" i="27"/>
  <c r="X264" i="27"/>
  <c r="X265" i="27"/>
  <c r="X266" i="27"/>
  <c r="X267" i="27"/>
  <c r="X268" i="27"/>
  <c r="X269" i="27"/>
  <c r="X270" i="27"/>
  <c r="X271" i="27"/>
  <c r="X272" i="27"/>
  <c r="X273" i="27"/>
  <c r="X274" i="27"/>
  <c r="X275" i="27"/>
  <c r="X276" i="27"/>
  <c r="X277" i="27"/>
  <c r="X278" i="27"/>
  <c r="X279" i="27"/>
  <c r="X280" i="27"/>
  <c r="X281" i="27"/>
  <c r="X282" i="27"/>
  <c r="X283" i="27"/>
  <c r="X284" i="27"/>
  <c r="X285" i="27"/>
  <c r="X286" i="27"/>
  <c r="X287" i="27"/>
  <c r="X288" i="27"/>
  <c r="X289" i="27"/>
  <c r="X290" i="27"/>
  <c r="X291" i="27"/>
  <c r="X292" i="27"/>
  <c r="X293" i="27"/>
  <c r="X294" i="27"/>
  <c r="X295" i="27"/>
  <c r="X296" i="27"/>
  <c r="X297" i="27"/>
  <c r="X298" i="27"/>
  <c r="X299" i="27"/>
  <c r="X300" i="27"/>
  <c r="X301" i="27"/>
  <c r="X302" i="27"/>
  <c r="X303" i="27"/>
  <c r="X304" i="27"/>
  <c r="X305" i="27"/>
  <c r="X306" i="27"/>
  <c r="X307" i="27"/>
  <c r="X308" i="27"/>
  <c r="X309" i="27"/>
  <c r="X310" i="27"/>
  <c r="X311" i="27"/>
  <c r="X312" i="27"/>
  <c r="X313" i="27"/>
  <c r="X314" i="27"/>
  <c r="X315" i="27"/>
  <c r="X316" i="27"/>
  <c r="X317" i="27"/>
  <c r="X318" i="27"/>
  <c r="X319" i="27"/>
  <c r="X320" i="27"/>
  <c r="X321" i="27"/>
  <c r="X322" i="27"/>
  <c r="X323" i="27"/>
  <c r="X324" i="27"/>
  <c r="X325" i="27"/>
  <c r="X326" i="27"/>
  <c r="X327" i="27"/>
  <c r="X328" i="27"/>
  <c r="X329" i="27"/>
  <c r="X330" i="27"/>
  <c r="X331" i="27"/>
  <c r="X332" i="27"/>
  <c r="X333" i="27"/>
  <c r="X334" i="27"/>
  <c r="X335" i="27"/>
  <c r="X336" i="27"/>
  <c r="X337" i="27"/>
  <c r="X338" i="27"/>
  <c r="X339" i="27"/>
  <c r="X340" i="27"/>
  <c r="X341" i="27"/>
  <c r="X342" i="27"/>
  <c r="X343" i="27"/>
  <c r="X344" i="27"/>
  <c r="X345" i="27"/>
  <c r="X346" i="27"/>
  <c r="X347" i="27"/>
  <c r="X348" i="27"/>
  <c r="X349" i="27"/>
  <c r="X350" i="27"/>
  <c r="X351" i="27"/>
  <c r="X352" i="27"/>
  <c r="X353" i="27"/>
  <c r="X354" i="27"/>
  <c r="X355" i="27"/>
  <c r="X356" i="27"/>
  <c r="X357" i="27"/>
  <c r="X358" i="27"/>
  <c r="X359" i="27"/>
  <c r="X360" i="27"/>
  <c r="X361" i="27"/>
  <c r="X362" i="27"/>
  <c r="X363" i="27"/>
  <c r="X364" i="27"/>
  <c r="X365" i="27"/>
  <c r="X366" i="27"/>
  <c r="X367" i="27"/>
  <c r="X368" i="27"/>
  <c r="X369" i="27"/>
  <c r="X370" i="27"/>
  <c r="X371" i="27"/>
  <c r="X372" i="27"/>
  <c r="X373" i="27"/>
  <c r="X374" i="27"/>
  <c r="X375" i="27"/>
  <c r="X376" i="27"/>
  <c r="X377" i="27"/>
  <c r="X378" i="27"/>
  <c r="X379" i="27"/>
  <c r="X59" i="27"/>
  <c r="X58" i="27"/>
  <c r="AC58" i="27"/>
  <c r="R58" i="27"/>
  <c r="AA11" i="20"/>
  <c r="AC7" i="20"/>
  <c r="AB7" i="20"/>
  <c r="AA7" i="20"/>
  <c r="Z7" i="20"/>
  <c r="Y7" i="20"/>
  <c r="X7" i="20"/>
  <c r="W7" i="20"/>
  <c r="V7" i="20"/>
  <c r="U7" i="20"/>
  <c r="T7" i="20"/>
  <c r="S7" i="20"/>
  <c r="R7" i="20"/>
  <c r="Q7" i="20"/>
  <c r="P7" i="20"/>
  <c r="O7" i="20"/>
  <c r="N7" i="20"/>
  <c r="M7" i="20"/>
  <c r="L7" i="20"/>
  <c r="K7" i="20"/>
  <c r="J7" i="20"/>
  <c r="I7" i="20"/>
  <c r="H7" i="20"/>
  <c r="G7" i="20"/>
  <c r="P58" i="27"/>
  <c r="AC35" i="20"/>
  <c r="AB35" i="20"/>
  <c r="AA35" i="20"/>
  <c r="Z35" i="20"/>
  <c r="Y35" i="20"/>
  <c r="X35" i="20"/>
  <c r="W35" i="20"/>
  <c r="V35" i="20"/>
  <c r="U35" i="20"/>
  <c r="T35" i="20"/>
  <c r="S35" i="20"/>
  <c r="R35" i="20"/>
  <c r="AA15" i="20"/>
  <c r="AB10" i="20"/>
  <c r="AA10" i="20"/>
  <c r="Z10" i="20"/>
  <c r="AC10" i="20"/>
  <c r="Y10" i="20"/>
  <c r="X10" i="20"/>
  <c r="R10" i="20"/>
  <c r="W10" i="20"/>
  <c r="V10" i="20"/>
  <c r="U10" i="20"/>
  <c r="T10" i="20"/>
  <c r="S10" i="20"/>
  <c r="T16" i="20"/>
  <c r="R16" i="20"/>
  <c r="AC15" i="20" l="1"/>
  <c r="AB15" i="20"/>
  <c r="Z15" i="20"/>
  <c r="Y15" i="20"/>
  <c r="X15" i="20"/>
  <c r="W15" i="20"/>
  <c r="V15" i="20"/>
  <c r="U15" i="20"/>
  <c r="T15" i="20"/>
  <c r="S15" i="20"/>
  <c r="R15" i="20"/>
  <c r="E58" i="27"/>
  <c r="Q58" i="27"/>
  <c r="S58" i="27"/>
  <c r="W58" i="27"/>
  <c r="AB25" i="20"/>
  <c r="AC25" i="20"/>
  <c r="AA25" i="20"/>
  <c r="Z25" i="20"/>
  <c r="Y25" i="20"/>
  <c r="X25" i="20"/>
  <c r="W25" i="20"/>
  <c r="V25" i="20"/>
  <c r="U25" i="20"/>
  <c r="T25" i="20"/>
  <c r="S25" i="20"/>
  <c r="R25" i="20"/>
  <c r="R2" i="20"/>
  <c r="F3" i="20"/>
  <c r="Y3" i="20" s="1"/>
  <c r="F4" i="20"/>
  <c r="I4" i="20" s="1"/>
  <c r="F6" i="20"/>
  <c r="X6" i="20" s="1"/>
  <c r="F11" i="20"/>
  <c r="F12" i="20"/>
  <c r="AA12" i="20" s="1"/>
  <c r="F13" i="20"/>
  <c r="AC13" i="20" s="1"/>
  <c r="F14" i="20"/>
  <c r="Y14" i="20" s="1"/>
  <c r="F18" i="20"/>
  <c r="V18" i="20" s="1"/>
  <c r="F19" i="20"/>
  <c r="Z19" i="20" s="1"/>
  <c r="F22" i="20"/>
  <c r="R22" i="20" s="1"/>
  <c r="F23" i="20"/>
  <c r="AB23" i="20" s="1"/>
  <c r="F24" i="20"/>
  <c r="Y24" i="20" s="1"/>
  <c r="V26" i="20"/>
  <c r="Q27" i="20"/>
  <c r="F28" i="20"/>
  <c r="U28" i="20" s="1"/>
  <c r="F29" i="20"/>
  <c r="AA29" i="20" s="1"/>
  <c r="F31" i="20"/>
  <c r="R31" i="20" s="1"/>
  <c r="F34" i="20"/>
  <c r="T34" i="20" s="1"/>
  <c r="Q35" i="20"/>
  <c r="F39" i="20"/>
  <c r="Y39" i="20" s="1"/>
  <c r="F40" i="20"/>
  <c r="AB40" i="20" s="1"/>
  <c r="T41" i="20"/>
  <c r="C17" i="29"/>
  <c r="E17" i="29" s="1"/>
  <c r="C23" i="29"/>
  <c r="E23" i="29" s="1"/>
  <c r="C38" i="29"/>
  <c r="E38" i="29" s="1"/>
  <c r="C24" i="29"/>
  <c r="C6" i="29"/>
  <c r="E6" i="29" s="1"/>
  <c r="C4" i="29"/>
  <c r="C5" i="29"/>
  <c r="C8" i="29"/>
  <c r="C9" i="29"/>
  <c r="C10" i="29"/>
  <c r="C11" i="29"/>
  <c r="C12" i="29"/>
  <c r="C13" i="29"/>
  <c r="C14" i="29"/>
  <c r="C15" i="29"/>
  <c r="C16" i="29"/>
  <c r="C18" i="29"/>
  <c r="C19" i="29"/>
  <c r="C20" i="29"/>
  <c r="C21" i="29"/>
  <c r="C22" i="29"/>
  <c r="C25" i="29"/>
  <c r="C26" i="29"/>
  <c r="C27" i="29"/>
  <c r="C28" i="29"/>
  <c r="C29" i="29"/>
  <c r="C30" i="29"/>
  <c r="C31" i="29"/>
  <c r="C32" i="29"/>
  <c r="C33" i="29"/>
  <c r="C34" i="29"/>
  <c r="C35" i="29"/>
  <c r="C36" i="29"/>
  <c r="C37" i="29"/>
  <c r="C39" i="29"/>
  <c r="E39" i="29" s="1"/>
  <c r="C3" i="29"/>
  <c r="E3" i="29" s="1"/>
  <c r="C2" i="29"/>
  <c r="R30" i="20"/>
  <c r="G32" i="20"/>
  <c r="G3" i="20"/>
  <c r="G4" i="20"/>
  <c r="G5" i="20"/>
  <c r="G6" i="20"/>
  <c r="G8" i="20"/>
  <c r="G9" i="20"/>
  <c r="G10" i="20"/>
  <c r="G11" i="20"/>
  <c r="G12" i="20"/>
  <c r="G13" i="20"/>
  <c r="G14" i="20"/>
  <c r="G15" i="20"/>
  <c r="G16" i="20"/>
  <c r="G17" i="20"/>
  <c r="G18" i="20"/>
  <c r="G19" i="20"/>
  <c r="G20" i="20"/>
  <c r="G21" i="20"/>
  <c r="G22" i="20"/>
  <c r="G23" i="20"/>
  <c r="G24" i="20"/>
  <c r="G25" i="20"/>
  <c r="G26" i="20"/>
  <c r="G27" i="20"/>
  <c r="G28" i="20"/>
  <c r="G29" i="20"/>
  <c r="G31" i="20"/>
  <c r="G33" i="20"/>
  <c r="G34" i="20"/>
  <c r="G35" i="20"/>
  <c r="G36" i="20"/>
  <c r="G37" i="20"/>
  <c r="G38" i="20"/>
  <c r="G39" i="20"/>
  <c r="G40" i="20"/>
  <c r="G41" i="20"/>
  <c r="G2" i="20"/>
  <c r="AB5" i="20"/>
  <c r="AB8" i="20"/>
  <c r="AB9" i="20"/>
  <c r="AB13" i="20"/>
  <c r="AB16" i="20"/>
  <c r="AB17" i="20"/>
  <c r="AB20" i="20"/>
  <c r="AB21" i="20"/>
  <c r="AB30" i="20"/>
  <c r="AB32" i="20"/>
  <c r="AB33" i="20"/>
  <c r="AB36" i="20"/>
  <c r="AB37" i="20"/>
  <c r="AB38" i="20"/>
  <c r="AA5" i="20"/>
  <c r="AA8" i="20"/>
  <c r="AA9" i="20"/>
  <c r="AA16" i="20"/>
  <c r="AA17" i="20"/>
  <c r="AA20" i="20"/>
  <c r="AA21" i="20"/>
  <c r="AA30" i="20"/>
  <c r="AA32" i="20"/>
  <c r="AA33" i="20"/>
  <c r="AA36" i="20"/>
  <c r="AA37" i="20"/>
  <c r="AA38" i="20"/>
  <c r="Z3" i="20"/>
  <c r="Z5" i="20"/>
  <c r="Z8" i="20"/>
  <c r="Z9" i="20"/>
  <c r="Z13" i="20"/>
  <c r="Z16" i="20"/>
  <c r="Z17" i="20"/>
  <c r="Z18" i="20"/>
  <c r="Z20" i="20"/>
  <c r="Z21" i="20"/>
  <c r="Z30" i="20"/>
  <c r="Z32" i="20"/>
  <c r="Z33" i="20"/>
  <c r="Z36" i="20"/>
  <c r="Z37" i="20"/>
  <c r="Z38" i="20"/>
  <c r="Y5" i="20"/>
  <c r="Y8" i="20"/>
  <c r="Y9" i="20"/>
  <c r="Y13" i="20"/>
  <c r="Y16" i="20"/>
  <c r="Y17" i="20"/>
  <c r="Y20" i="20"/>
  <c r="Y21" i="20"/>
  <c r="Y22" i="20"/>
  <c r="Y29" i="20"/>
  <c r="Y30" i="20"/>
  <c r="Y32" i="20"/>
  <c r="Y33" i="20"/>
  <c r="Y36" i="20"/>
  <c r="Y37" i="20"/>
  <c r="Y38" i="20"/>
  <c r="AC5" i="20"/>
  <c r="AC8" i="20"/>
  <c r="AC9" i="20"/>
  <c r="AC16" i="20"/>
  <c r="AC17" i="20"/>
  <c r="AC20" i="20"/>
  <c r="AC21" i="20"/>
  <c r="AC24" i="20"/>
  <c r="AC30" i="20"/>
  <c r="AC32" i="20"/>
  <c r="AC33" i="20"/>
  <c r="AC36" i="20"/>
  <c r="AC37" i="20"/>
  <c r="AC38" i="20"/>
  <c r="X3" i="20"/>
  <c r="W5" i="20"/>
  <c r="X5" i="20"/>
  <c r="W8" i="20"/>
  <c r="X8" i="20"/>
  <c r="W9" i="20"/>
  <c r="X9" i="20"/>
  <c r="W13" i="20"/>
  <c r="X13" i="20"/>
  <c r="W16" i="20"/>
  <c r="X16" i="20"/>
  <c r="W17" i="20"/>
  <c r="X17" i="20"/>
  <c r="W20" i="20"/>
  <c r="X20" i="20"/>
  <c r="W21" i="20"/>
  <c r="X21" i="20"/>
  <c r="W30" i="20"/>
  <c r="X30" i="20"/>
  <c r="W32" i="20"/>
  <c r="X32" i="20"/>
  <c r="W33" i="20"/>
  <c r="X33" i="20"/>
  <c r="W36" i="20"/>
  <c r="X36" i="20"/>
  <c r="W37" i="20"/>
  <c r="X37" i="20"/>
  <c r="W38" i="20"/>
  <c r="X38" i="20"/>
  <c r="V5" i="20"/>
  <c r="V8" i="20"/>
  <c r="V9" i="20"/>
  <c r="V16" i="20"/>
  <c r="V17" i="20"/>
  <c r="V20" i="20"/>
  <c r="V21" i="20"/>
  <c r="V30" i="20"/>
  <c r="V32" i="20"/>
  <c r="V33" i="20"/>
  <c r="V36" i="20"/>
  <c r="V37" i="20"/>
  <c r="V38" i="20"/>
  <c r="V41" i="20"/>
  <c r="U3" i="20"/>
  <c r="U5" i="20"/>
  <c r="U8" i="20"/>
  <c r="U9" i="20"/>
  <c r="U16" i="20"/>
  <c r="U17" i="20"/>
  <c r="U20" i="20"/>
  <c r="U21" i="20"/>
  <c r="U30" i="20"/>
  <c r="U32" i="20"/>
  <c r="U33" i="20"/>
  <c r="U36" i="20"/>
  <c r="U37" i="20"/>
  <c r="U38" i="20"/>
  <c r="T5" i="20"/>
  <c r="T8" i="20"/>
  <c r="T9" i="20"/>
  <c r="T17" i="20"/>
  <c r="T20" i="20"/>
  <c r="T21" i="20"/>
  <c r="T30" i="20"/>
  <c r="T32" i="20"/>
  <c r="T33" i="20"/>
  <c r="T36" i="20"/>
  <c r="T37" i="20"/>
  <c r="T38" i="20"/>
  <c r="S3" i="20"/>
  <c r="S5" i="20"/>
  <c r="S8" i="20"/>
  <c r="S9" i="20"/>
  <c r="S13" i="20"/>
  <c r="S16" i="20"/>
  <c r="S17" i="20"/>
  <c r="S20" i="20"/>
  <c r="S21" i="20"/>
  <c r="S30" i="20"/>
  <c r="S32" i="20"/>
  <c r="S33" i="20"/>
  <c r="S36" i="20"/>
  <c r="S37" i="20"/>
  <c r="S38" i="20"/>
  <c r="R5" i="20"/>
  <c r="R8" i="20"/>
  <c r="R9" i="20"/>
  <c r="R17" i="20"/>
  <c r="R20" i="20"/>
  <c r="R21" i="20"/>
  <c r="R29" i="20"/>
  <c r="R32" i="20"/>
  <c r="R33" i="20"/>
  <c r="R36" i="20"/>
  <c r="R37" i="20"/>
  <c r="R38" i="20"/>
  <c r="Q4" i="20"/>
  <c r="Q5" i="20"/>
  <c r="Q8" i="20"/>
  <c r="Q9" i="20"/>
  <c r="Q10" i="20"/>
  <c r="Q15" i="20"/>
  <c r="Q16" i="20"/>
  <c r="Q17" i="20"/>
  <c r="Q20" i="20"/>
  <c r="Q21" i="20"/>
  <c r="Q25" i="20"/>
  <c r="Q30" i="20"/>
  <c r="Q32" i="20"/>
  <c r="Q33" i="20"/>
  <c r="Q36" i="20"/>
  <c r="Q37" i="20"/>
  <c r="Q38" i="20"/>
  <c r="Q41" i="20"/>
  <c r="P3" i="20"/>
  <c r="P5" i="20"/>
  <c r="P8" i="20"/>
  <c r="P9" i="20"/>
  <c r="P10" i="20"/>
  <c r="P15" i="20"/>
  <c r="P16" i="20"/>
  <c r="P17" i="20"/>
  <c r="P20" i="20"/>
  <c r="P21" i="20"/>
  <c r="P22" i="20"/>
  <c r="P29" i="20"/>
  <c r="P30" i="20"/>
  <c r="P32" i="20"/>
  <c r="P33" i="20"/>
  <c r="P36" i="20"/>
  <c r="P37" i="20"/>
  <c r="P38" i="20"/>
  <c r="O5" i="20"/>
  <c r="O8" i="20"/>
  <c r="O9" i="20"/>
  <c r="O10" i="20"/>
  <c r="O15" i="20"/>
  <c r="O16" i="20"/>
  <c r="O17" i="20"/>
  <c r="O20" i="20"/>
  <c r="O21" i="20"/>
  <c r="O25" i="20"/>
  <c r="O30" i="20"/>
  <c r="O32" i="20"/>
  <c r="O33" i="20"/>
  <c r="O36" i="20"/>
  <c r="O37" i="20"/>
  <c r="O38" i="20"/>
  <c r="O41" i="20"/>
  <c r="N4" i="20"/>
  <c r="N5" i="20"/>
  <c r="N8" i="20"/>
  <c r="N9" i="20"/>
  <c r="N13" i="20"/>
  <c r="N15" i="20"/>
  <c r="N16" i="20"/>
  <c r="N17" i="20"/>
  <c r="N20" i="20"/>
  <c r="N21" i="20"/>
  <c r="N30" i="20"/>
  <c r="N31" i="20"/>
  <c r="N32" i="20"/>
  <c r="N33" i="20"/>
  <c r="N36" i="20"/>
  <c r="N37" i="20"/>
  <c r="N38" i="20"/>
  <c r="N41" i="20"/>
  <c r="M3" i="20"/>
  <c r="M5" i="20"/>
  <c r="M8" i="20"/>
  <c r="M9" i="20"/>
  <c r="M10" i="20"/>
  <c r="M13" i="20"/>
  <c r="M15" i="20"/>
  <c r="M16" i="20"/>
  <c r="M17" i="20"/>
  <c r="M20" i="20"/>
  <c r="M21" i="20"/>
  <c r="M30" i="20"/>
  <c r="M31" i="20"/>
  <c r="M32" i="20"/>
  <c r="M33" i="20"/>
  <c r="M36" i="20"/>
  <c r="M37" i="20"/>
  <c r="M38" i="20"/>
  <c r="M41" i="20"/>
  <c r="L5" i="20"/>
  <c r="L8" i="20"/>
  <c r="L9" i="20"/>
  <c r="L15" i="20"/>
  <c r="L16" i="20"/>
  <c r="L17" i="20"/>
  <c r="L20" i="20"/>
  <c r="L21" i="20"/>
  <c r="L30" i="20"/>
  <c r="L32" i="20"/>
  <c r="L33" i="20"/>
  <c r="L36" i="20"/>
  <c r="L37" i="20"/>
  <c r="L38" i="20"/>
  <c r="L41" i="20"/>
  <c r="K4" i="20"/>
  <c r="K5" i="20"/>
  <c r="K8" i="20"/>
  <c r="K9" i="20"/>
  <c r="K10" i="20"/>
  <c r="K13" i="20"/>
  <c r="K15" i="20"/>
  <c r="K16" i="20"/>
  <c r="K17" i="20"/>
  <c r="K20" i="20"/>
  <c r="K21" i="20"/>
  <c r="K26" i="20"/>
  <c r="K29" i="20"/>
  <c r="K30" i="20"/>
  <c r="K31" i="20"/>
  <c r="K32" i="20"/>
  <c r="K33" i="20"/>
  <c r="K36" i="20"/>
  <c r="K37" i="20"/>
  <c r="K38" i="20"/>
  <c r="K41" i="20"/>
  <c r="J4" i="20"/>
  <c r="J5" i="20"/>
  <c r="J8" i="20"/>
  <c r="J9" i="20"/>
  <c r="J13" i="20"/>
  <c r="J15" i="20"/>
  <c r="J16" i="20"/>
  <c r="J17" i="20"/>
  <c r="J20" i="20"/>
  <c r="J21" i="20"/>
  <c r="J30" i="20"/>
  <c r="J31" i="20"/>
  <c r="J32" i="20"/>
  <c r="J33" i="20"/>
  <c r="J36" i="20"/>
  <c r="J37" i="20"/>
  <c r="J38" i="20"/>
  <c r="I5" i="20"/>
  <c r="I8" i="20"/>
  <c r="I9" i="20"/>
  <c r="I10" i="20"/>
  <c r="I13" i="20"/>
  <c r="I15" i="20"/>
  <c r="I16" i="20"/>
  <c r="I17" i="20"/>
  <c r="I20" i="20"/>
  <c r="I21" i="20"/>
  <c r="I26" i="20"/>
  <c r="I29" i="20"/>
  <c r="I30" i="20"/>
  <c r="I32" i="20"/>
  <c r="I33" i="20"/>
  <c r="I36" i="20"/>
  <c r="I37" i="20"/>
  <c r="I38" i="20"/>
  <c r="I41" i="20"/>
  <c r="H3" i="20"/>
  <c r="H5" i="20"/>
  <c r="H8" i="20"/>
  <c r="H9" i="20"/>
  <c r="H10" i="20"/>
  <c r="H13" i="20"/>
  <c r="H15" i="20"/>
  <c r="H16" i="20"/>
  <c r="H17" i="20"/>
  <c r="H20" i="20"/>
  <c r="H21" i="20"/>
  <c r="H30" i="20"/>
  <c r="H31" i="20"/>
  <c r="H32" i="20"/>
  <c r="H33" i="20"/>
  <c r="H36" i="20"/>
  <c r="H37" i="20"/>
  <c r="H38" i="20"/>
  <c r="H39" i="20"/>
  <c r="V24" i="20" l="1"/>
  <c r="AA24" i="20"/>
  <c r="H23" i="20"/>
  <c r="T23" i="20"/>
  <c r="L28" i="20"/>
  <c r="S6" i="20"/>
  <c r="S28" i="20"/>
  <c r="AA28" i="20"/>
  <c r="K14" i="20"/>
  <c r="Q22" i="20"/>
  <c r="T6" i="20"/>
  <c r="I28" i="20"/>
  <c r="L4" i="20"/>
  <c r="R28" i="20"/>
  <c r="P6" i="20"/>
  <c r="K6" i="20"/>
  <c r="L13" i="20"/>
  <c r="N29" i="20"/>
  <c r="P4" i="20"/>
  <c r="Q31" i="20"/>
  <c r="R13" i="20"/>
  <c r="T13" i="20"/>
  <c r="U13" i="20"/>
  <c r="AA14" i="20"/>
  <c r="I6" i="20"/>
  <c r="U14" i="20"/>
  <c r="I31" i="20"/>
  <c r="J28" i="20"/>
  <c r="N28" i="20"/>
  <c r="O13" i="20"/>
  <c r="V13" i="20"/>
  <c r="X14" i="20"/>
  <c r="AC6" i="20"/>
  <c r="AA13" i="20"/>
  <c r="N39" i="20"/>
  <c r="X39" i="20"/>
  <c r="AB24" i="20"/>
  <c r="R12" i="20"/>
  <c r="Z12" i="20"/>
  <c r="W31" i="20"/>
  <c r="I39" i="20"/>
  <c r="J39" i="20"/>
  <c r="L12" i="20"/>
  <c r="M23" i="20"/>
  <c r="M12" i="20"/>
  <c r="W39" i="20"/>
  <c r="AB4" i="20"/>
  <c r="S4" i="20"/>
  <c r="X4" i="20"/>
  <c r="AA4" i="20"/>
  <c r="W4" i="20"/>
  <c r="Z4" i="20"/>
  <c r="R4" i="20"/>
  <c r="Y4" i="20"/>
  <c r="V4" i="20"/>
  <c r="U4" i="20"/>
  <c r="AC4" i="20"/>
  <c r="T4" i="20"/>
  <c r="S12" i="20"/>
  <c r="AB12" i="20"/>
  <c r="X31" i="20"/>
  <c r="H24" i="20"/>
  <c r="O24" i="20"/>
  <c r="T39" i="20"/>
  <c r="H22" i="20"/>
  <c r="Z39" i="20"/>
  <c r="Z24" i="20"/>
  <c r="AB22" i="20"/>
  <c r="H34" i="20"/>
  <c r="I24" i="20"/>
  <c r="I12" i="20"/>
  <c r="L22" i="20"/>
  <c r="M22" i="20"/>
  <c r="O6" i="20"/>
  <c r="X22" i="20"/>
  <c r="W6" i="20"/>
  <c r="Z22" i="20"/>
  <c r="T12" i="20"/>
  <c r="AC12" i="20"/>
  <c r="Y31" i="20"/>
  <c r="L39" i="20"/>
  <c r="M24" i="20"/>
  <c r="X24" i="20"/>
  <c r="K24" i="20"/>
  <c r="L24" i="20"/>
  <c r="T22" i="20"/>
  <c r="W24" i="20"/>
  <c r="P13" i="20"/>
  <c r="R39" i="20"/>
  <c r="R24" i="20"/>
  <c r="S39" i="20"/>
  <c r="U39" i="20"/>
  <c r="U24" i="20"/>
  <c r="I22" i="20"/>
  <c r="J24" i="20"/>
  <c r="N24" i="20"/>
  <c r="O34" i="20"/>
  <c r="P24" i="20"/>
  <c r="P12" i="20"/>
  <c r="Q13" i="20"/>
  <c r="S24" i="20"/>
  <c r="U6" i="20"/>
  <c r="U12" i="20"/>
  <c r="H12" i="20"/>
  <c r="Z31" i="20"/>
  <c r="Q24" i="20"/>
  <c r="Q12" i="20"/>
  <c r="S22" i="20"/>
  <c r="V12" i="20"/>
  <c r="S31" i="20"/>
  <c r="AA31" i="20"/>
  <c r="W12" i="20"/>
  <c r="T31" i="20"/>
  <c r="AB31" i="20"/>
  <c r="Z11" i="20"/>
  <c r="R11" i="20"/>
  <c r="V11" i="20"/>
  <c r="Y11" i="20"/>
  <c r="X11" i="20"/>
  <c r="W11" i="20"/>
  <c r="AB11" i="20"/>
  <c r="AC11" i="20"/>
  <c r="U11" i="20"/>
  <c r="T11" i="20"/>
  <c r="S11" i="20"/>
  <c r="S34" i="20"/>
  <c r="X12" i="20"/>
  <c r="U31" i="20"/>
  <c r="AC31" i="20"/>
  <c r="AA39" i="20"/>
  <c r="M39" i="20"/>
  <c r="T24" i="20"/>
  <c r="V22" i="20"/>
  <c r="AC39" i="20"/>
  <c r="AC22" i="20"/>
  <c r="AA6" i="20"/>
  <c r="R34" i="20"/>
  <c r="Y12" i="20"/>
  <c r="V31" i="20"/>
  <c r="Y23" i="20"/>
  <c r="X29" i="20"/>
  <c r="Z29" i="20"/>
  <c r="K23" i="20"/>
  <c r="H29" i="20"/>
  <c r="H6" i="20"/>
  <c r="J34" i="20"/>
  <c r="J23" i="20"/>
  <c r="J14" i="20"/>
  <c r="J3" i="20"/>
  <c r="K22" i="20"/>
  <c r="K12" i="20"/>
  <c r="L31" i="20"/>
  <c r="M29" i="20"/>
  <c r="M6" i="20"/>
  <c r="N14" i="20"/>
  <c r="N3" i="20"/>
  <c r="O23" i="20"/>
  <c r="O14" i="20"/>
  <c r="O4" i="20"/>
  <c r="Q39" i="20"/>
  <c r="R14" i="20"/>
  <c r="R3" i="20"/>
  <c r="T29" i="20"/>
  <c r="U22" i="20"/>
  <c r="V39" i="20"/>
  <c r="W29" i="20"/>
  <c r="W22" i="20"/>
  <c r="AC28" i="20"/>
  <c r="Z28" i="20"/>
  <c r="Z6" i="20"/>
  <c r="AA23" i="20"/>
  <c r="AB39" i="20"/>
  <c r="W23" i="20"/>
  <c r="U23" i="20"/>
  <c r="AC29" i="20"/>
  <c r="AA3" i="20"/>
  <c r="H28" i="20"/>
  <c r="I14" i="20"/>
  <c r="L18" i="20"/>
  <c r="M28" i="20"/>
  <c r="O22" i="20"/>
  <c r="O3" i="20"/>
  <c r="P31" i="20"/>
  <c r="Q29" i="20"/>
  <c r="R23" i="20"/>
  <c r="AC14" i="20"/>
  <c r="AC3" i="20"/>
  <c r="AB29" i="20"/>
  <c r="P23" i="20"/>
  <c r="K3" i="20"/>
  <c r="J22" i="20"/>
  <c r="N23" i="20"/>
  <c r="S18" i="20"/>
  <c r="T28" i="20"/>
  <c r="V29" i="20"/>
  <c r="V6" i="20"/>
  <c r="X28" i="20"/>
  <c r="AA22" i="20"/>
  <c r="AB6" i="20"/>
  <c r="H14" i="20"/>
  <c r="H4" i="20"/>
  <c r="I23" i="20"/>
  <c r="I3" i="20"/>
  <c r="J12" i="20"/>
  <c r="K39" i="20"/>
  <c r="L29" i="20"/>
  <c r="L6" i="20"/>
  <c r="M14" i="20"/>
  <c r="M4" i="20"/>
  <c r="N22" i="20"/>
  <c r="N12" i="20"/>
  <c r="O39" i="20"/>
  <c r="O31" i="20"/>
  <c r="O12" i="20"/>
  <c r="P39" i="20"/>
  <c r="Q28" i="20"/>
  <c r="Q6" i="20"/>
  <c r="S29" i="20"/>
  <c r="T14" i="20"/>
  <c r="T3" i="20"/>
  <c r="V28" i="20"/>
  <c r="W28" i="20"/>
  <c r="AC23" i="20"/>
  <c r="Y6" i="20"/>
  <c r="Z23" i="20"/>
  <c r="Z14" i="20"/>
  <c r="AB28" i="20"/>
  <c r="K28" i="20"/>
  <c r="O29" i="20"/>
  <c r="O18" i="20"/>
  <c r="P28" i="20"/>
  <c r="U29" i="20"/>
  <c r="V14" i="20"/>
  <c r="V3" i="20"/>
  <c r="W14" i="20"/>
  <c r="W3" i="20"/>
  <c r="Y28" i="20"/>
  <c r="J18" i="20"/>
  <c r="Q14" i="20"/>
  <c r="AB14" i="20"/>
  <c r="AB3" i="20"/>
  <c r="J29" i="20"/>
  <c r="J6" i="20"/>
  <c r="L23" i="20"/>
  <c r="L14" i="20"/>
  <c r="L3" i="20"/>
  <c r="N6" i="20"/>
  <c r="O28" i="20"/>
  <c r="P14" i="20"/>
  <c r="Q23" i="20"/>
  <c r="Q3" i="20"/>
  <c r="R6" i="20"/>
  <c r="S23" i="20"/>
  <c r="S14" i="20"/>
  <c r="V23" i="20"/>
  <c r="X23" i="20"/>
  <c r="M34" i="20"/>
  <c r="V34" i="20"/>
  <c r="R40" i="20"/>
  <c r="U40" i="20"/>
  <c r="AC40" i="20"/>
  <c r="AA40" i="20"/>
  <c r="O40" i="20"/>
  <c r="Q40" i="20"/>
  <c r="Z40" i="20"/>
  <c r="P40" i="20"/>
  <c r="T40" i="20"/>
  <c r="M40" i="20"/>
  <c r="N40" i="20"/>
  <c r="S40" i="20"/>
  <c r="L40" i="20"/>
  <c r="X40" i="20"/>
  <c r="Y40" i="20"/>
  <c r="W34" i="20"/>
  <c r="J40" i="20"/>
  <c r="K40" i="20"/>
  <c r="H40" i="20"/>
  <c r="I40" i="20"/>
  <c r="V40" i="20"/>
  <c r="W40" i="20"/>
  <c r="H18" i="20"/>
  <c r="J41" i="20"/>
  <c r="K34" i="20"/>
  <c r="M18" i="20"/>
  <c r="N10" i="20"/>
  <c r="Q18" i="20"/>
  <c r="W26" i="20"/>
  <c r="Q26" i="20"/>
  <c r="S41" i="20"/>
  <c r="T19" i="20"/>
  <c r="Z41" i="20"/>
  <c r="Z34" i="20"/>
  <c r="N18" i="20"/>
  <c r="P34" i="20"/>
  <c r="I18" i="20"/>
  <c r="J10" i="20"/>
  <c r="L34" i="20"/>
  <c r="M26" i="20"/>
  <c r="P41" i="20"/>
  <c r="Q34" i="20"/>
  <c r="T18" i="20"/>
  <c r="Q19" i="20"/>
  <c r="W18" i="20"/>
  <c r="W41" i="20"/>
  <c r="Q11" i="20"/>
  <c r="V19" i="20"/>
  <c r="H41" i="20"/>
  <c r="I34" i="20"/>
  <c r="K18" i="20"/>
  <c r="L10" i="20"/>
  <c r="N34" i="20"/>
  <c r="O26" i="20"/>
  <c r="P18" i="20"/>
  <c r="S19" i="20"/>
  <c r="W2" i="20"/>
  <c r="V2" i="20"/>
  <c r="M2" i="20"/>
  <c r="I2" i="20"/>
  <c r="S2" i="20"/>
  <c r="AA2" i="20"/>
  <c r="AC2" i="20"/>
  <c r="L2" i="20"/>
  <c r="O2" i="20"/>
  <c r="P2" i="20"/>
  <c r="J2" i="20"/>
  <c r="Z2" i="20"/>
  <c r="AB2" i="20"/>
  <c r="Y2" i="20"/>
  <c r="U2" i="20"/>
  <c r="H2" i="20"/>
  <c r="T2" i="20"/>
  <c r="Q2" i="20"/>
  <c r="N2" i="20"/>
  <c r="K2" i="20"/>
  <c r="X2" i="20"/>
  <c r="M25" i="20"/>
  <c r="K25" i="20"/>
  <c r="I25" i="20"/>
  <c r="V27" i="20"/>
  <c r="T27" i="20"/>
  <c r="S27" i="20"/>
  <c r="S26" i="20"/>
  <c r="H26" i="20"/>
  <c r="J26" i="20"/>
  <c r="L25" i="20"/>
  <c r="N26" i="20"/>
  <c r="P26" i="20"/>
  <c r="Z27" i="20"/>
  <c r="L26" i="20"/>
  <c r="H25" i="20"/>
  <c r="J25" i="20"/>
  <c r="N25" i="20"/>
  <c r="P25" i="20"/>
  <c r="Z26" i="20"/>
  <c r="T26" i="20"/>
  <c r="Y27" i="20"/>
  <c r="Y19" i="20"/>
  <c r="AA27" i="20"/>
  <c r="AA19" i="20"/>
  <c r="AB27" i="20"/>
  <c r="R26" i="20"/>
  <c r="R18" i="20"/>
  <c r="U41" i="20"/>
  <c r="U34" i="20"/>
  <c r="U26" i="20"/>
  <c r="U18" i="20"/>
  <c r="W27" i="20"/>
  <c r="W19" i="20"/>
  <c r="AC27" i="20"/>
  <c r="AC19" i="20"/>
  <c r="Y41" i="20"/>
  <c r="Y34" i="20"/>
  <c r="Y26" i="20"/>
  <c r="Y18" i="20"/>
  <c r="AA41" i="20"/>
  <c r="AA34" i="20"/>
  <c r="AA26" i="20"/>
  <c r="AA18" i="20"/>
  <c r="AB41" i="20"/>
  <c r="AB34" i="20"/>
  <c r="AB26" i="20"/>
  <c r="AB18" i="20"/>
  <c r="U27" i="20"/>
  <c r="U19" i="20"/>
  <c r="I35" i="20"/>
  <c r="I27" i="20"/>
  <c r="I19" i="20"/>
  <c r="I11" i="20"/>
  <c r="L35" i="20"/>
  <c r="L27" i="20"/>
  <c r="L19" i="20"/>
  <c r="L11" i="20"/>
  <c r="R41" i="20"/>
  <c r="X41" i="20"/>
  <c r="X34" i="20"/>
  <c r="X26" i="20"/>
  <c r="X18" i="20"/>
  <c r="AC41" i="20"/>
  <c r="AC34" i="20"/>
  <c r="AC26" i="20"/>
  <c r="AC18" i="20"/>
  <c r="R27" i="20"/>
  <c r="R19" i="20"/>
  <c r="X27" i="20"/>
  <c r="X19" i="20"/>
  <c r="AB19" i="20"/>
  <c r="H35" i="20"/>
  <c r="H27" i="20"/>
  <c r="H19" i="20"/>
  <c r="H11" i="20"/>
  <c r="J35" i="20"/>
  <c r="J27" i="20"/>
  <c r="J19" i="20"/>
  <c r="J11" i="20"/>
  <c r="K35" i="20"/>
  <c r="K27" i="20"/>
  <c r="K19" i="20"/>
  <c r="K11" i="20"/>
  <c r="M35" i="20"/>
  <c r="M27" i="20"/>
  <c r="M19" i="20"/>
  <c r="M11" i="20"/>
  <c r="N35" i="20"/>
  <c r="N27" i="20"/>
  <c r="N19" i="20"/>
  <c r="N11" i="20"/>
  <c r="O35" i="20"/>
  <c r="O27" i="20"/>
  <c r="O19" i="20"/>
  <c r="O11" i="20"/>
  <c r="P35" i="20"/>
  <c r="P27" i="20"/>
  <c r="P19" i="20"/>
  <c r="P11"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Kai Izumi</author>
  </authors>
  <commentList>
    <comment ref="E1" authorId="0" shapeId="0" xr:uid="{FC620A6D-99F8-4A7E-8193-E5EC8EC0136C}">
      <text>
        <r>
          <rPr>
            <b/>
            <sz val="9"/>
            <color indexed="81"/>
            <rFont val="Tahoma"/>
            <family val="2"/>
          </rPr>
          <t xml:space="preserve">Data from IMF Database </t>
        </r>
        <r>
          <rPr>
            <sz val="9"/>
            <color indexed="81"/>
            <rFont val="Tahoma"/>
            <family val="2"/>
          </rPr>
          <t xml:space="preserve">
https://www.imf.org/external/datamapper/PPPEX@WEO/OEMDC/ADVEC/WEOWORLD</t>
        </r>
      </text>
    </comment>
  </commentList>
</comments>
</file>

<file path=xl/sharedStrings.xml><?xml version="1.0" encoding="utf-8"?>
<sst xmlns="http://schemas.openxmlformats.org/spreadsheetml/2006/main" count="16595" uniqueCount="9662">
  <si>
    <t>Countries</t>
  </si>
  <si>
    <t>Translation Language</t>
  </si>
  <si>
    <t>Currency On Left or Right?</t>
  </si>
  <si>
    <t>Currency Symbol</t>
  </si>
  <si>
    <t>PPP Per IMF</t>
  </si>
  <si>
    <t>PPP Per IMF adjusted</t>
  </si>
  <si>
    <t>INCOME1</t>
  </si>
  <si>
    <t>INCOME2</t>
  </si>
  <si>
    <t>INCOME3</t>
  </si>
  <si>
    <t>INCOME4</t>
  </si>
  <si>
    <t>INCOME5</t>
  </si>
  <si>
    <t>INCOME6</t>
  </si>
  <si>
    <t>INCOME7</t>
  </si>
  <si>
    <t>INCOME8</t>
  </si>
  <si>
    <t>INCOME9</t>
  </si>
  <si>
    <t>INCOME10</t>
  </si>
  <si>
    <t>INCOME11</t>
  </si>
  <si>
    <t>INCOME12</t>
  </si>
  <si>
    <t>Argentina</t>
  </si>
  <si>
    <t>Spanish</t>
  </si>
  <si>
    <t>Left</t>
  </si>
  <si>
    <t>ARS$</t>
  </si>
  <si>
    <t>Australia</t>
  </si>
  <si>
    <t>English</t>
  </si>
  <si>
    <t>AUD$</t>
  </si>
  <si>
    <t>Austria</t>
  </si>
  <si>
    <t>German</t>
  </si>
  <si>
    <t xml:space="preserve">Right </t>
  </si>
  <si>
    <t>€</t>
  </si>
  <si>
    <t>Brazil</t>
  </si>
  <si>
    <t>Portuguese</t>
  </si>
  <si>
    <t>R$</t>
  </si>
  <si>
    <t>Canada</t>
  </si>
  <si>
    <t>CA$</t>
  </si>
  <si>
    <t>China</t>
  </si>
  <si>
    <t>Mandarin Chinese</t>
  </si>
  <si>
    <t>¥</t>
  </si>
  <si>
    <t>Colombia</t>
  </si>
  <si>
    <t>Czech Republic</t>
  </si>
  <si>
    <t>Czech</t>
  </si>
  <si>
    <t>Kč</t>
  </si>
  <si>
    <t>Finland</t>
  </si>
  <si>
    <t>Finnish</t>
  </si>
  <si>
    <t>France</t>
  </si>
  <si>
    <t>French</t>
  </si>
  <si>
    <t>Germany</t>
  </si>
  <si>
    <t>Greece</t>
  </si>
  <si>
    <t>Greek</t>
  </si>
  <si>
    <t>Hungary</t>
  </si>
  <si>
    <t>Hungarian</t>
  </si>
  <si>
    <t>Ft</t>
  </si>
  <si>
    <t>India</t>
  </si>
  <si>
    <t>Hindi</t>
  </si>
  <si>
    <t>₹</t>
  </si>
  <si>
    <t>Indonesia</t>
  </si>
  <si>
    <t>Indonesian</t>
  </si>
  <si>
    <t xml:space="preserve">Rp </t>
  </si>
  <si>
    <t>Ireland</t>
  </si>
  <si>
    <t>Italy</t>
  </si>
  <si>
    <t>Italian</t>
  </si>
  <si>
    <t>Japan</t>
  </si>
  <si>
    <t>Japanese</t>
  </si>
  <si>
    <t>Malaysia</t>
  </si>
  <si>
    <t>Malay</t>
  </si>
  <si>
    <t>Mexico</t>
  </si>
  <si>
    <t>Netherlands</t>
  </si>
  <si>
    <t>Dutch</t>
  </si>
  <si>
    <t>New Zealand</t>
  </si>
  <si>
    <t>NZ$</t>
  </si>
  <si>
    <t>Norway</t>
  </si>
  <si>
    <t>Norwegian</t>
  </si>
  <si>
    <t>kr</t>
  </si>
  <si>
    <t>Pakistan</t>
  </si>
  <si>
    <t>Urdu</t>
  </si>
  <si>
    <t>Philippines</t>
  </si>
  <si>
    <t>₱</t>
  </si>
  <si>
    <t>Poland</t>
  </si>
  <si>
    <t>Polish</t>
  </si>
  <si>
    <t>zł</t>
  </si>
  <si>
    <t>Portugal</t>
  </si>
  <si>
    <t>Romania</t>
  </si>
  <si>
    <t>Romanian</t>
  </si>
  <si>
    <t>lei</t>
  </si>
  <si>
    <t>0 leu</t>
  </si>
  <si>
    <t>Slovakia</t>
  </si>
  <si>
    <t>Slovak</t>
  </si>
  <si>
    <t>South Africa</t>
  </si>
  <si>
    <t>Afrikaans</t>
  </si>
  <si>
    <t>R</t>
  </si>
  <si>
    <t>South Korea</t>
  </si>
  <si>
    <t>Korean</t>
  </si>
  <si>
    <t>₩</t>
  </si>
  <si>
    <t>Spain</t>
  </si>
  <si>
    <t>Sweden</t>
  </si>
  <si>
    <t>Swedish</t>
  </si>
  <si>
    <t>Taiwan</t>
  </si>
  <si>
    <t>Taiwanese</t>
  </si>
  <si>
    <t>NT$</t>
  </si>
  <si>
    <t>Thailand</t>
  </si>
  <si>
    <t>Thai</t>
  </si>
  <si>
    <t>฿</t>
  </si>
  <si>
    <t>Turkey</t>
  </si>
  <si>
    <t>Turkish</t>
  </si>
  <si>
    <t>₺</t>
  </si>
  <si>
    <t>United Kingdom</t>
  </si>
  <si>
    <t>£</t>
  </si>
  <si>
    <t>United States</t>
  </si>
  <si>
    <t>$</t>
  </si>
  <si>
    <t>Vietnam</t>
  </si>
  <si>
    <t>Vietnamese</t>
  </si>
  <si>
    <t>₫</t>
  </si>
  <si>
    <t>Political Party</t>
  </si>
  <si>
    <t>Country</t>
  </si>
  <si>
    <t>Language Translation Needed</t>
  </si>
  <si>
    <t>Translated Political Party</t>
  </si>
  <si>
    <t>La Libertad Avanza</t>
  </si>
  <si>
    <t>Juntos por el Cambio</t>
  </si>
  <si>
    <t>Union por la Patria</t>
  </si>
  <si>
    <t>Labor Party</t>
  </si>
  <si>
    <t>Liberal Party</t>
  </si>
  <si>
    <t>Greens</t>
  </si>
  <si>
    <t>Liberal National Party</t>
  </si>
  <si>
    <t>Independent candidates</t>
  </si>
  <si>
    <t>One Nation</t>
  </si>
  <si>
    <t>Österreichische Volkspartei (ÖVP)</t>
  </si>
  <si>
    <t>Sozialdemokratische Partei Österreich (SPÖ)</t>
  </si>
  <si>
    <t>Freiheitliche Partei Österreichs (FPÖ)</t>
  </si>
  <si>
    <t>Die Grünen - Die Grüne Alternative (GRÜNE)</t>
  </si>
  <si>
    <t>Das neue Österreich (NEOS)</t>
  </si>
  <si>
    <t>Liberal Party (Partido Liberal)</t>
  </si>
  <si>
    <t>Portugese</t>
  </si>
  <si>
    <t>Workers Party (Partido dos Trabalhadores)</t>
  </si>
  <si>
    <t>Brazil Union (União Brasil)</t>
  </si>
  <si>
    <t>Progressives (Progressistas)</t>
  </si>
  <si>
    <t>Social Democratic Party (Partido Social Democratico)</t>
  </si>
  <si>
    <t>Brazilian Democratic Movement (Movimento Democrático Brasileiro)</t>
  </si>
  <si>
    <t>Republicans (Republicans)</t>
  </si>
  <si>
    <t>Conservative</t>
  </si>
  <si>
    <t>Bloc Québécois</t>
  </si>
  <si>
    <t>New Democratic Party (NDP)</t>
  </si>
  <si>
    <t>Historic Pact for Colombia (Pacto Histórico por Colombia)</t>
  </si>
  <si>
    <t>Colombian Conservative Party (Partido Conservador Colombiano)</t>
  </si>
  <si>
    <t>Colombian Liberal Party (Partido Liberal Colombiano)</t>
  </si>
  <si>
    <t>Green Alliance-Hope Center (Coalición Alianza Verde y Centro Esperanza)</t>
  </si>
  <si>
    <t>Democratic Center (Centro Democratico)</t>
  </si>
  <si>
    <t>Radical Change (Cambio Radical)</t>
  </si>
  <si>
    <t>Union Party for the People (Partido de la Unión por la Gente)</t>
  </si>
  <si>
    <t>Petr Pavel (Independent)</t>
  </si>
  <si>
    <t>Andrej Babis (ANO 2011)</t>
  </si>
  <si>
    <t>Danuše Nerudova (Mayors and Independents (STAN))</t>
  </si>
  <si>
    <t>Pavel Fischer (Independent)</t>
  </si>
  <si>
    <t>Alexander Stubb (Kansallinen Kokoomus, Samlingspartiet)</t>
  </si>
  <si>
    <t>New Popular Front (NFP)</t>
  </si>
  <si>
    <t>Ensemble (ENS)</t>
  </si>
  <si>
    <t>National Rally Alliance (RN)</t>
  </si>
  <si>
    <t>Les Républicains (LR)</t>
  </si>
  <si>
    <t>Christlich Demokratische Union (CDU)</t>
  </si>
  <si>
    <t>Sozialdemokratische Partei Deutschlands (SPD)</t>
  </si>
  <si>
    <t>Alternative für Deutschland (AfD)</t>
  </si>
  <si>
    <t>Freie Demokratische Partei (FDP)</t>
  </si>
  <si>
    <t>Christlich-Soziale Union in Bayern (CSU)</t>
  </si>
  <si>
    <t>Bündnis 90 - Die Grünen</t>
  </si>
  <si>
    <t>Néa Dimokratía</t>
  </si>
  <si>
    <t>Synaspismos Rizospastikis Aristeras - Proodeftiki Symmachia</t>
  </si>
  <si>
    <t>Pasok-Kinima Allagis</t>
  </si>
  <si>
    <t>Kommounistiko Komma Elladas</t>
  </si>
  <si>
    <t>Alliance of Hungarian Solidarity (Fidesz-KDNP)</t>
  </si>
  <si>
    <t>Egységben Magyarországért (DK, JOBBIK, LMP, MSZP, MOMENTUM, PÁRBESZÉD)</t>
  </si>
  <si>
    <t>Mi Hazánk</t>
  </si>
  <si>
    <t>Bharatiya Janata Party (BJP)</t>
  </si>
  <si>
    <t>Indian National Congress (INC)</t>
  </si>
  <si>
    <t>PDIP</t>
  </si>
  <si>
    <t>Golkar</t>
  </si>
  <si>
    <t>Gerindra</t>
  </si>
  <si>
    <t>PKB</t>
  </si>
  <si>
    <t>Nasdem</t>
  </si>
  <si>
    <t>PKS</t>
  </si>
  <si>
    <t>Demokrat</t>
  </si>
  <si>
    <t>PAN</t>
  </si>
  <si>
    <t>Fine Gael (FG)</t>
  </si>
  <si>
    <t>Fianna Fáil (FF)</t>
  </si>
  <si>
    <t>Sinn Féin (SF)</t>
  </si>
  <si>
    <t>Labour Party</t>
  </si>
  <si>
    <t>Brothers of Italy (FdI) - Fratelli d'Italia</t>
  </si>
  <si>
    <t>League (Lega)</t>
  </si>
  <si>
    <t xml:space="preserve">Forza Italia (FI) </t>
  </si>
  <si>
    <t>Democratic Party - IDP (PD-IDP)</t>
  </si>
  <si>
    <t>Liberal Democratic Party (Jiyuminshuto)</t>
  </si>
  <si>
    <t>Constitutional Democratic Party of Japan (立憲民主党)</t>
  </si>
  <si>
    <t>Nippon Ishin no Kai (日本維新の会)</t>
  </si>
  <si>
    <t>Komeito (Hoshu Shinto)</t>
  </si>
  <si>
    <t>Alliance of Hope (Pakatan Harapan)</t>
  </si>
  <si>
    <t>National Alliance (PN)</t>
  </si>
  <si>
    <t>National Front (Barisan Nasional)</t>
  </si>
  <si>
    <t>Claudia Sheinbaum Pardo (Juntos Hacemos Historia)</t>
  </si>
  <si>
    <t>Bertha Xóchitl Gálvez Ruíz (Va por México)</t>
  </si>
  <si>
    <t>Jorge Álvarez Máynez (Movimiento Ciudadano)</t>
  </si>
  <si>
    <t xml:space="preserve">Partij voor de Vrijheid (PVV) </t>
  </si>
  <si>
    <t>GroenLinks - Partij van de Arbeid (PvdA)</t>
  </si>
  <si>
    <t>Volkspartij voor Vrijheid en Democratie (VVD)</t>
  </si>
  <si>
    <t>Nieuw Sociaal Contract (NSC)</t>
  </si>
  <si>
    <t>Democraten 66 (D66)</t>
  </si>
  <si>
    <t>National Party</t>
  </si>
  <si>
    <t>Green Party</t>
  </si>
  <si>
    <t>ACT New Zealand</t>
  </si>
  <si>
    <t>New Zealand First Party</t>
  </si>
  <si>
    <t>Høyre (H)</t>
  </si>
  <si>
    <t>Arbeiderpartiet (Ap)</t>
  </si>
  <si>
    <t>Fremskrittspartiet (Frp)</t>
  </si>
  <si>
    <t>Senterpartiet (SP)</t>
  </si>
  <si>
    <t>Sosialistisk Venstreparti (SV)</t>
  </si>
  <si>
    <t>Venstre (V)</t>
  </si>
  <si>
    <t>Pakistan Tehreek-e-Insaf (PTI) / PTI-backed Independents</t>
  </si>
  <si>
    <t>Pakistan Muslim League N (PML-N)</t>
  </si>
  <si>
    <t>Pakistan People's Party (PPP)</t>
  </si>
  <si>
    <t xml:space="preserve">Other independent candidates </t>
  </si>
  <si>
    <t>Bongbong Marcos (PFP)</t>
  </si>
  <si>
    <t>Leni Robredo (IND)</t>
  </si>
  <si>
    <t>Manny Pacquiao (PROMDI)</t>
  </si>
  <si>
    <t>Prawo i Sprawiedliwość (PiS)</t>
  </si>
  <si>
    <t>Civic Coalition (KO)</t>
  </si>
  <si>
    <t>Lewica</t>
  </si>
  <si>
    <t xml:space="preserve">Third Way (TD) </t>
  </si>
  <si>
    <t>Konfederacja</t>
  </si>
  <si>
    <t>Socialist Party - Partido Socialista (PS)</t>
  </si>
  <si>
    <t>Chega! (CD)</t>
  </si>
  <si>
    <t xml:space="preserve">Partido Social Democrata </t>
  </si>
  <si>
    <t>CDS – Partido Popula</t>
  </si>
  <si>
    <t>Partido Popular Monárquico</t>
  </si>
  <si>
    <t>PSD</t>
  </si>
  <si>
    <t>PNL</t>
  </si>
  <si>
    <t>USR PLUS</t>
  </si>
  <si>
    <t>AUR</t>
  </si>
  <si>
    <t>UDMR</t>
  </si>
  <si>
    <t>Ivan Korčok</t>
  </si>
  <si>
    <t>Slovakian</t>
  </si>
  <si>
    <t>Peter Pellegrini (Hlas–SD)</t>
  </si>
  <si>
    <t xml:space="preserve">Stefan Harabin </t>
  </si>
  <si>
    <t>African National Congress (ANC)</t>
  </si>
  <si>
    <t>Democratic Alliance (DA)</t>
  </si>
  <si>
    <t>Spear of the Nation (M.K.)</t>
  </si>
  <si>
    <t>Economic Freedom Fighters (EFF)</t>
  </si>
  <si>
    <t>Democratic Party (DPK)</t>
  </si>
  <si>
    <t>People's Power Party (PPP)</t>
  </si>
  <si>
    <t>Rebuilding Korea Party (조국혁신당)</t>
  </si>
  <si>
    <t>Partido Popular (PP) - Peoples Party</t>
  </si>
  <si>
    <t xml:space="preserve">Partido Socialista Obrero Español (PSOE)- Spanish Socialist Workers' Party </t>
  </si>
  <si>
    <t>VOX</t>
  </si>
  <si>
    <t>SUMAR</t>
  </si>
  <si>
    <t>Arbetarepartiet Socialdemokraterna</t>
  </si>
  <si>
    <t>Sverigedemokraterna</t>
  </si>
  <si>
    <t>Moderaterna</t>
  </si>
  <si>
    <t>Vänsterpartiet</t>
  </si>
  <si>
    <t>Centerpartiet</t>
  </si>
  <si>
    <t>Kristdemokraterna</t>
  </si>
  <si>
    <t>Miljöpartiet</t>
  </si>
  <si>
    <t>Democratic Progressive Party (DPP) ( Lai Ching-te)</t>
  </si>
  <si>
    <t>Kuomintang (KMT) (Hou Yu-ih)</t>
  </si>
  <si>
    <t xml:space="preserve">Independent candidates </t>
  </si>
  <si>
    <t>Move Forward</t>
  </si>
  <si>
    <t>Pheu Thai</t>
  </si>
  <si>
    <t>United Thai Nation</t>
  </si>
  <si>
    <t>Republican Peoples Party (CHP)</t>
  </si>
  <si>
    <t>Justice and Development Party (AKP)</t>
  </si>
  <si>
    <t>New Welfare Party (YRP)</t>
  </si>
  <si>
    <t>Democrat Party (DP)</t>
  </si>
  <si>
    <t>Labour</t>
  </si>
  <si>
    <t>Liberal Democrat</t>
  </si>
  <si>
    <t>Reform UK</t>
  </si>
  <si>
    <t>Joseph R. Biden (Democrat)</t>
  </si>
  <si>
    <t>Donald J. Trump (Republican)</t>
  </si>
  <si>
    <t>Election</t>
  </si>
  <si>
    <t>Question Needed for Translation</t>
  </si>
  <si>
    <t>Translation for Election Question</t>
  </si>
  <si>
    <t>2023 Argentine Primary Elections, PASO</t>
  </si>
  <si>
    <t>2022 Australian Federal Election</t>
  </si>
  <si>
    <t>2019 National Council  (“Nationalratswahl”, i.e. ‘parliamentary elections’)</t>
  </si>
  <si>
    <t>2022 General Election - Election for Camara dos Deputados (Brazilian Chamber of Deputies)</t>
  </si>
  <si>
    <t>2021 Federal Election</t>
  </si>
  <si>
    <t>2022 Colombian Parliamentary Elections</t>
  </si>
  <si>
    <t>2023 Czech Presidential Election, General (Round 1)</t>
  </si>
  <si>
    <t>2024 Presidential Election</t>
  </si>
  <si>
    <t>2024 France Legislative Election (Final Round)</t>
  </si>
  <si>
    <t>2021 Bundestag election (Second Votes)</t>
  </si>
  <si>
    <t>2023 National Elections</t>
  </si>
  <si>
    <t>2022 Hungarian Parliamentary Election</t>
  </si>
  <si>
    <t>2024 General Election to Parliamentary Constituencies</t>
  </si>
  <si>
    <t>2024 National legislative election</t>
  </si>
  <si>
    <t>2024 Local Elections</t>
  </si>
  <si>
    <t>2022 Italian General Election, Senate</t>
  </si>
  <si>
    <t>2021 General elections - Japanese House of Representatives</t>
  </si>
  <si>
    <t>2022 General Election, Malaysian House of Representatives</t>
  </si>
  <si>
    <t>2024 Federal Elections, Presidency</t>
  </si>
  <si>
    <t>2023 Dutch General Election</t>
  </si>
  <si>
    <t>2023 General Election</t>
  </si>
  <si>
    <t>2023 Kommunevalg</t>
  </si>
  <si>
    <t>Hvem stemte du på under Kommunevalget 2023?</t>
  </si>
  <si>
    <t>2024 ECP PAK general elections</t>
  </si>
  <si>
    <t>2022 Presidential Election</t>
  </si>
  <si>
    <t>2023 Polish General Election</t>
  </si>
  <si>
    <t>2024 Legislative Election</t>
  </si>
  <si>
    <t>2020 General Election</t>
  </si>
  <si>
    <t>2024 Presidential Election. 1. Round</t>
  </si>
  <si>
    <t>2024 National election</t>
  </si>
  <si>
    <t>2024 National Assembly Elections</t>
  </si>
  <si>
    <t>2023 General election - Congresso</t>
  </si>
  <si>
    <t xml:space="preserve">2022 Election to the Riksdag </t>
  </si>
  <si>
    <t>2024 Turkey Local Election</t>
  </si>
  <si>
    <t>2024 General Election</t>
  </si>
  <si>
    <t>2020 Presidential Election</t>
  </si>
  <si>
    <t>Original</t>
  </si>
  <si>
    <t>Please read the following information carefully.</t>
  </si>
  <si>
    <t>Vennligst les det følgende nøye.</t>
  </si>
  <si>
    <t>You may be eligible for additional rewards based on your answers in this survey.</t>
  </si>
  <si>
    <t>Svarene dine i denne undersøkelsen kan kvalifisere deg for ekstrabelønninger.</t>
  </si>
  <si>
    <t>Please note that all monetary amounts will be paid in the same manner as your usual rewards for completing these surveys.</t>
  </si>
  <si>
    <t>Alle slike bonusbeløp kommer til å bli utbetalt på samme måte som de vanlige utbetalingene du får når du fullfører disse undersøkelsene.</t>
  </si>
  <si>
    <t>There will not be any direct cash payout of the extra rewards.</t>
  </si>
  <si>
    <t xml:space="preserve">Beløpene kommer altså ikke til å bli direkte utbetalt. </t>
  </si>
  <si>
    <t>Please also note that the results of this study will be used in academic research and that anonymized data may be made public.</t>
  </si>
  <si>
    <t>Vennligst også legg merke til at resultatene fra denne studien kommer til å bli brukt i akademisk forskning og at anonymiserte data kan bli offentliggjort.</t>
  </si>
  <si>
    <t>No personally identifiable information will be published, and the data cannot be traced back to you.</t>
  </si>
  <si>
    <t>Ingen informasjon som er personlig identifiserbar kommer til å bli publisert, og dataene kan ikke spores tilbake til deg.</t>
  </si>
  <si>
    <t>Please be sure to spend enough time reading and understanding the questions.</t>
  </si>
  <si>
    <t>Vennligst bruk nok tid på å lese og forstå spørsmålene.</t>
  </si>
  <si>
    <t>Low quality responses may lead to respondents being dropped from the survey without reward.</t>
  </si>
  <si>
    <t>Lavkvalitetssvar kan føre til at du blir fjernet fra undersøkelsen uten belønning.</t>
  </si>
  <si>
    <t>I understand and would like to participate.</t>
  </si>
  <si>
    <t>Jeg forstår og ønsker å delta.</t>
  </si>
  <si>
    <t>I would not like to participate.</t>
  </si>
  <si>
    <t>Jeg ønsker ikke å delta.</t>
  </si>
  <si>
    <t>To make sure that you read the provided information carefully, we want you to first answer a simple question.</t>
  </si>
  <si>
    <t>For å forsikre oss om at du leser instruksjonene nøye vil vi først at du svarer på et enkelt spørsmål.</t>
  </si>
  <si>
    <t>Which of the following is a piece of furniture you use to sit at a table?</t>
  </si>
  <si>
    <t>Hva er et møbel som kan brukes til å sitte ved et bord?</t>
  </si>
  <si>
    <t>Refrigerator</t>
  </si>
  <si>
    <t>Kjøleskap</t>
  </si>
  <si>
    <t>Chair</t>
  </si>
  <si>
    <t>Stol</t>
  </si>
  <si>
    <t>Bicycle</t>
  </si>
  <si>
    <t>Sykkel</t>
  </si>
  <si>
    <t>Toaster</t>
  </si>
  <si>
    <t>Brødrister</t>
  </si>
  <si>
    <t>Please enter your survey provider ID (this field should already be filled in):</t>
  </si>
  <si>
    <t>Vennligst skriv inn din undersøkelsesleverandør-ID (dette feltet skal allerede være fylt ut):</t>
  </si>
  <si>
    <t>End of Survey</t>
  </si>
  <si>
    <t>Undersøkelsen er slutt</t>
  </si>
  <si>
    <t>You do not wish participate in this survey.</t>
  </si>
  <si>
    <t>Du ønsket ikke å delta i undersøkelsen.</t>
  </si>
  <si>
    <t>You did not pass the attention check.</t>
  </si>
  <si>
    <t>Du besto ikke oppmerksomhetssjekken.</t>
  </si>
  <si>
    <t>Please close this survey.</t>
  </si>
  <si>
    <t>Vennligst lukk undersøkelsen.</t>
  </si>
  <si>
    <t>What is your gender?</t>
  </si>
  <si>
    <t>Hva er ditt kjønn?</t>
  </si>
  <si>
    <t>Male</t>
  </si>
  <si>
    <t>Mann</t>
  </si>
  <si>
    <t>Female</t>
  </si>
  <si>
    <t>Kvinne</t>
  </si>
  <si>
    <t>Other \/ Not listed</t>
  </si>
  <si>
    <t>Prefer not to answer</t>
  </si>
  <si>
    <t>Foretrekker å ikke svare</t>
  </si>
  <si>
    <t>What is your age?</t>
  </si>
  <si>
    <t>Hvor gammel er du?</t>
  </si>
  <si>
    <t>What is your highest educational level?</t>
  </si>
  <si>
    <t>Hva er ditt høyeste utdanningsnivå?</t>
  </si>
  <si>
    <t>No formal education (0 years)</t>
  </si>
  <si>
    <t>Ingen formell utdanning (0 år)</t>
  </si>
  <si>
    <t>Primary education (less than 7 years)</t>
  </si>
  <si>
    <t>Lower secondary education (7-10 years)</t>
  </si>
  <si>
    <t>Ungdomsskole (7-10 år)</t>
  </si>
  <si>
    <t>Upper secondary education (10-13 years)</t>
  </si>
  <si>
    <t>Videregående skole (10-13 år)</t>
  </si>
  <si>
    <t>Higher education (13+ years, e.g., university or college)</t>
  </si>
  <si>
    <t>Høyere utdanning (13+ år, f.eks. universitet eller høyskole)</t>
  </si>
  <si>
    <t>If you were under the legal voting age at the time, please select what you otherwise would have done.</t>
  </si>
  <si>
    <t>We remind you that the &lt;u&gt;responses to this survey are anonymous.&lt;\/u&gt;</t>
  </si>
  <si>
    <t>What was your total household income before taxes in 2023?</t>
  </si>
  <si>
    <t>Hva var din totale husholdningsinntekt før skatt i 2023?</t>
  </si>
  <si>
    <t>In the next part of this survey, we will describe situations including small amounts of money.</t>
  </si>
  <si>
    <t>I den neste delen av undersøkelsen kommer vi til å beskrive situasjoner som involverer små pengebeløp.</t>
  </si>
  <si>
    <t>We will also ask you to make choices involving this money.</t>
  </si>
  <si>
    <t>Vi kommer også til å be deg ta valg som påvirker disse pengebeløpene.</t>
  </si>
  <si>
    <t>&lt;b&gt;We will randomly assign one out of every twenty respondents to have the amounts paid out and their choices realized.&lt;\/b&gt;</t>
  </si>
  <si>
    <t>For these participants, their choice will determine how much money is paid to themselves and another participant.</t>
  </si>
  <si>
    <t>For disse deltakerne kommer valgene deres til å bestemme hvor mye som utbetales til både dem og én annen deltaker.</t>
  </si>
  <si>
    <t>The money will be paid out through the survey provider within three months of the survey.</t>
  </si>
  <si>
    <t>Beløpene kommer til å bli utbetalt av undersøkelsesleverandøren innen tre måneder etter undersøkelsen.</t>
  </si>
  <si>
    <t>Please remember that the money will be paid to you in the same manner as your usual rewards for completing these surveys.</t>
  </si>
  <si>
    <t>Vennligst merk at beløpene kommer til å bli utbetalt på samme måte som de vanlige belønningene du får for å fullføre disse undersøkelsene.</t>
  </si>
  <si>
    <t>There will not be any direct cash payouts.</t>
  </si>
  <si>
    <t>We ask you to work on a code recognition task.</t>
  </si>
  <si>
    <t>Vi ber deg om å jobbe med en kodegjenkjenningsoppgave.</t>
  </si>
  <si>
    <t>&lt;b&gt;Please do your best to finish the task.&lt;\/b&gt;</t>
  </si>
  <si>
    <t>It is very important for our research.</t>
  </si>
  <si>
    <t>Det er svært viktig for våre forskningsmål.</t>
  </si>
  <si>
    <t>Click all the instances of the number: &lt;b&gt;${e:\/\/Field\/TargetCode1}&lt;\/b&gt;</t>
  </si>
  <si>
    <t>You have &lt;b&gt;completed&lt;\/b&gt; the task.</t>
  </si>
  <si>
    <t xml:space="preserve">You will now be matched with another participant. </t>
  </si>
  <si>
    <t>Du blir nå matchet med en annen deltaker.</t>
  </si>
  <si>
    <t>Both you and the other participant completed the task.</t>
  </si>
  <si>
    <t>Både du og den andre deltakeren fullførte oppgaven.</t>
  </si>
  <si>
    <t>You will be paid a bonus of ${e:\/\/Field\/Value3Display} as compensation for completing the task.</t>
  </si>
  <si>
    <t>Du får utbetalt en bonus på ${e:\/\/Field\/Value3Display} som kompensasjon for å ha fullført oppgaven.</t>
  </si>
  <si>
    <t>The other participant will be paid a bonus of ${e:\/\/Field\/Value3Display} as compensation for completing the task.</t>
  </si>
  <si>
    <t>Den andre deltakeren får utbetalt en bonus på ${e:\/\/Field\/Value3Display} som kompensasjon for å ha fullført oppgaven.</t>
  </si>
  <si>
    <t>Participant A &lt;b&gt;completed&lt;\/b&gt; the task.</t>
  </si>
  <si>
    <t>Participant B &lt;b&gt;did not work&lt;\/b&gt; on the task.</t>
  </si>
  <si>
    <t>Participant A was paid &lt;b&gt;a bonus of ${e:\/\/Field\/Value3Display}&lt;\/b&gt; as compensation for completing the task.</t>
  </si>
  <si>
    <t>Participant B was paid &lt;b&gt;a bonus of ${e:\/\/Field\/Value3Display}&lt;\/b&gt; despite not having worked on the task.</t>
  </si>
  <si>
    <t>The other participant completed a task.</t>
  </si>
  <si>
    <t>Den andre deltakeren fullførte en oppgave.</t>
  </si>
  <si>
    <t>You did not work on the task.</t>
  </si>
  <si>
    <t>Du arbeidet ikke på oppgaven.</t>
  </si>
  <si>
    <t>The other participant will be paid a bonus of ${e:\/\/Field\/Value6Display} as compensation for completing the task.</t>
  </si>
  <si>
    <t>Den andre deltakeren får utbetalt en bonus på ${e:\/\/Field\/Value6Display} som kompensasjon for å ha fullført oppgaven.</t>
  </si>
  <si>
    <t>You will not be paid a bonus since the bonus is a compensation for having completed the task.</t>
  </si>
  <si>
    <t>Du får ikke utbetalt en bonus siden bonusen er en kompensasjon for å ha fullført oppgaven.</t>
  </si>
  <si>
    <t>Both Participant A and Participant B &lt;b&gt;completed&lt;\/b&gt; the task.</t>
  </si>
  <si>
    <t>Participant A was &lt;b&gt;not paid a bonus&lt;\/b&gt; despite having completed the task.</t>
  </si>
  <si>
    <t>Participant B was &lt;b&gt;paid a bonus of ${e:\/\/Field\/Value6Display}&lt;\/b&gt; as compensation for completing the task.</t>
  </si>
  <si>
    <t>You completed the task.</t>
  </si>
  <si>
    <t>Du fullførte oppgaven.</t>
  </si>
  <si>
    <t>The other participant did not work on the task.</t>
  </si>
  <si>
    <t>Den andre deltakeren arbeidet ikke på oppgaven.</t>
  </si>
  <si>
    <t>The other participant will be paid a bonus of ${e:\/\/Field\/Value3Display} despite not having worked on the task.</t>
  </si>
  <si>
    <t>Den andre deltakeren får utbetalt en bonus på ${e:\/\/Field\/Value3Display} til tross for at de ikke arbeidet på oppgaven.</t>
  </si>
  <si>
    <t>Both Participant A and Participant B were paid &lt;b&gt;a bonus of ${e:\/\/Field\/Value3Display}&lt;\/b&gt; as compensation for completing the task.</t>
  </si>
  <si>
    <t>You will not be paid a bonus despite having completed the task.</t>
  </si>
  <si>
    <t>Du får ikke utbetalt en bonus til tross for å ha fullført oppgaven.</t>
  </si>
  <si>
    <t>Participant A &lt;b&gt;did not work&lt;\/b&gt; on the task.</t>
  </si>
  <si>
    <t>Participant B &lt;b&gt;completed&lt;\/b&gt; the task.</t>
  </si>
  <si>
    <t>Participant A was &lt;b&gt;not paid a bonus&lt;\/b&gt; since the bonus is a compensation for having completed the task.</t>
  </si>
  <si>
    <t>We will now ask you some simple comprehension questions about this information.</t>
  </si>
  <si>
    <t>Vi kommer nå til å stille deg noen enkle faktaspørsmål om denne informasjonen.</t>
  </si>
  <si>
    <t>Background information:</t>
  </si>
  <si>
    <t>Bakgrunnsinformasjon:</t>
  </si>
  <si>
    <t>Did you complete the task?</t>
  </si>
  <si>
    <t>Fullførte du oppgaven?</t>
  </si>
  <si>
    <t>Did the other participant complete the task?</t>
  </si>
  <si>
    <t>Fullførte den andre deltakeren oppgaven?</t>
  </si>
  <si>
    <t>[YES]</t>
  </si>
  <si>
    <t>Yes</t>
  </si>
  <si>
    <t>Ja</t>
  </si>
  <si>
    <t>[NO]</t>
  </si>
  <si>
    <t>No</t>
  </si>
  <si>
    <t>Nei</t>
  </si>
  <si>
    <t>How large was your bonus?</t>
  </si>
  <si>
    <t>Hvor stor var bonusen din?</t>
  </si>
  <si>
    <t>How large was the other participant's bonus?</t>
  </si>
  <si>
    <t>Hvor stor var bonusen til den andre deltakeren?</t>
  </si>
  <si>
    <t xml:space="preserve">People have different ideas about what is fair and unfair. </t>
  </si>
  <si>
    <t>Folk har forskjellige meninger om hva som er rettferdig og urettferdig.</t>
  </si>
  <si>
    <t>To what extent do you agree or disagree with the following statement:</t>
  </si>
  <si>
    <t>I hvilken grad er du enig eller uenig i følgende utsagn:</t>
  </si>
  <si>
    <t>The bonus payment was unfairly distributed between you and the other participant.</t>
  </si>
  <si>
    <t>Bonusutbetalingen ble urettferdig fordelt mellom deg og den andre deltakeren.</t>
  </si>
  <si>
    <t>Strongly agree</t>
  </si>
  <si>
    <t>Helt enig</t>
  </si>
  <si>
    <t>Somewhat agree</t>
  </si>
  <si>
    <t>Delvis enig</t>
  </si>
  <si>
    <t>Neither agree nor disagree</t>
  </si>
  <si>
    <t>Hverken enig eller uenig</t>
  </si>
  <si>
    <t>Somewhat disagree</t>
  </si>
  <si>
    <t>Delvis uenig</t>
  </si>
  <si>
    <t>Strongly disagree</t>
  </si>
  <si>
    <t>Helt uenig</t>
  </si>
  <si>
    <t>We would now like to ask you &lt;b&gt;how close you feel&lt;\/b&gt; to the other participant.</t>
  </si>
  <si>
    <t>Please use the slider to select the pair of circles that best describe your response.</t>
  </si>
  <si>
    <t>Bruk skyveknappen for å velge sirklene som beskriver svaret ditt best.</t>
  </si>
  <si>
    <t>The circle with the X represents the other participant.</t>
  </si>
  <si>
    <t>Sirkelen med X representerer den andre deltakeren.</t>
  </si>
  <si>
    <t>Note that 1 represents: not close at all, and 7: extremely close.</t>
  </si>
  <si>
    <t>Merk at 1 representerer: ikke nær i det hele tatt, og 7: ekstremt nær.</t>
  </si>
  <si>
    <t>How close do you feel to the other participant?</t>
  </si>
  <si>
    <t>Hvor nær føler du deg den andre deltakeren?</t>
  </si>
  <si>
    <t>You will now make a decision that may affect both you and the other participant.</t>
  </si>
  <si>
    <t>Du kommer nå til å ta en beslutning som kan påvirke både deg og den andre deltakeren.</t>
  </si>
  <si>
    <t>Your decision here will not affect any bonus payments from the previous situation.</t>
  </si>
  <si>
    <t>Beslutningen din kommer ikke til å påvirke bonusutbetalingene fra den forrige situasjonen.</t>
  </si>
  <si>
    <t>You are assigned an additional ${e:\/\/Field\/Value5Display}.</t>
  </si>
  <si>
    <t>Du blir tildelt ytterligere ${e:\/\/Field\/Value5Display}.</t>
  </si>
  <si>
    <t>The other participant is also assigned an additional ${e:\/\/Field\/Value5Display}.</t>
  </si>
  <si>
    <t>Den andre deltakeren blir også tildelt ytterligere ${e:\/\/Field\/Value5Display}.</t>
  </si>
  <si>
    <t>You will now be asked whether you want to take an investment opportunity.</t>
  </si>
  <si>
    <t>Du kan nå velge om du vil ta en investeringsmulighet.</t>
  </si>
  <si>
    <t>You can &lt;b&gt;invest&lt;\/b&gt; your ${e:\/\/Field\/Value5Display}.</t>
  </si>
  <si>
    <t>If you invest the money, the following options are possible:</t>
  </si>
  <si>
    <t>Hvis du investerer pengene, er følgende alternativer mulige:</t>
  </si>
  <si>
    <t>You will earn ${e:\/\/Field\/Value15Display} with a 50% chance.</t>
  </si>
  <si>
    <t>Du får ${e:\/\/Field\/Value15Display} med 50% sannsynlighet.</t>
  </si>
  <si>
    <t>You will earn ${e:\/\/Field\/Value0Display} with a 50% chance.</t>
  </si>
  <si>
    <t>Du får ${e:\/\/Field\/Value0Display} med 50% sannsynlighet.</t>
  </si>
  <si>
    <t>If you invest, &lt;b&gt;the other participant loses the ${e:\/\/Field\/Value5Display} they were assigned.&lt;\/b&gt;</t>
  </si>
  <si>
    <t>If you do not invest, both you and the other participant will keep your additional ${e:\/\/Field\/Value5Display}.</t>
  </si>
  <si>
    <t>Hvis du ikke investerer kommer både du og den andre deltakeren til å beholde deres ekstra ${e:\/\/Field\/Value5Display}.</t>
  </si>
  <si>
    <t>You will not interact with the other participant again after you make your choice.</t>
  </si>
  <si>
    <t>Du kommer ikke til å ha noen annen kontakt med den andre deltakeren etter dette valget.</t>
  </si>
  <si>
    <t>Please make your choice.</t>
  </si>
  <si>
    <t>Vennligst ta avgjørelsen.</t>
  </si>
  <si>
    <t>I invest the money, which means that I have a 50% chance of ${e:\/\/Field\/Value15Display} and a 50% chance of ${e:\/\/Field\/Value0Display}.</t>
  </si>
  <si>
    <t>The other participant will receive ${e:\/\/Field\/Value0Display}.</t>
  </si>
  <si>
    <t>Den andre deltakeren vil motta ${e:\/\/Field\/Value0Display}.</t>
  </si>
  <si>
    <t>I do not invest the money.</t>
  </si>
  <si>
    <t>Jeg investerer ikke pengene.</t>
  </si>
  <si>
    <t>Both I and the other participant receive ${e:\/\/Field\/Value5Display}.</t>
  </si>
  <si>
    <t>Både jeg og den andre deltakeren mottar ${e:\/\/Field\/Value5Display}.</t>
  </si>
  <si>
    <t>What motivated your choice?</t>
  </si>
  <si>
    <t>Hvorfor tok du valget du gjorde?</t>
  </si>
  <si>
    <t>Please explain in your own words.</t>
  </si>
  <si>
    <t>Vennligst forklar med egne ord.</t>
  </si>
  <si>
    <t xml:space="preserve">We have completed this study with a large number of participants in your country. </t>
  </si>
  <si>
    <t>Vi har gitt denne studien til mange deltakere i landet ditt.</t>
  </si>
  <si>
    <t>Out of 100 participants who were in the same situation as you, how many do you think invested their ${e:\/\/Field\/Value5Display} to potentially earn ${e:\/\/Field\/Value15Display} when the other participant also lost their ${e:\/\/Field\/Value5Display}?</t>
  </si>
  <si>
    <t>Av 100 deltakere som var i samme situasjon som deg, hvor mange tror du investerte sine ${e:\/\/Field\/Value5Display} for potensielt å tjene ${e:\/\/Field\/Value15Display} når den andre deltakeren også mistet sine ${e:\/\/Field\/Value5Display}?</t>
  </si>
  <si>
    <t>Please write in a number between 0 and 100.</t>
  </si>
  <si>
    <t>Vennligst skriv inn et tall mellom 0 og 100.</t>
  </si>
  <si>
    <t>If your answer is correct you will be awarded ${e:\/\/Field\/Value1Display}.</t>
  </si>
  <si>
    <t>Hvis svaret ditt er korrekt blir du belønnet med ${e:\/\/Field\/Value1Display}.</t>
  </si>
  <si>
    <t>This is true for &lt;b&gt;all&lt;\/b&gt; participants.</t>
  </si>
  <si>
    <t>Some participants were not in the same situation as you.</t>
  </si>
  <si>
    <t>Noen deltakere var ikke i samme situasjon som deg.</t>
  </si>
  <si>
    <t>We will now ask a few questions about these participants.</t>
  </si>
  <si>
    <t>Vi kommer nå til å stille noen spørsmål om disse deltakerne.</t>
  </si>
  <si>
    <t>In their case, the situation was as follows:</t>
  </si>
  <si>
    <t>I deres tilfelle var situasjonen som følger:</t>
  </si>
  <si>
    <t>The rest of their situation was identical to yours.</t>
  </si>
  <si>
    <t>Resten av situasjonen var identisk.</t>
  </si>
  <si>
    <t>Participant A was given an opportunity to invest ${e:\/\/Field\/Value5Display} with a 50% chance to earn ${e:\/\/Field\/Value15Display} and a 50% chance to earn ${e:\/\/Field\/Value0Display}.</t>
  </si>
  <si>
    <t>Deltaker A fikk muligheten til å investere sine ${e:\/\/Field\/Value5Display} for å få ${e:\/\/Field\/Value15Display} med 50% sannsynlighet og ${e:\/\/Field\/Value0Display} med 50% sannsynlighet.</t>
  </si>
  <si>
    <t>If they invested, Participant B lost their ${e:\/\/Field\/Value5Display}.</t>
  </si>
  <si>
    <t>Hvis de investerte, mistet Deltaker B sine ${e:\/\/Field\/Value5Display}.</t>
  </si>
  <si>
    <t>We will first ask some simple comprehension questions about this information.</t>
  </si>
  <si>
    <t>Vi kommer nå til å stille deg noen enkle spørsmål for å evaluere om du forsto denne informasjonen.</t>
  </si>
  <si>
    <t>Did Participant A complete the task?</t>
  </si>
  <si>
    <t>Fullførte Deltaker A oppgaven?</t>
  </si>
  <si>
    <t>Did Participant B complete the task?</t>
  </si>
  <si>
    <t>Fullførte Deltaker B oppgaven?</t>
  </si>
  <si>
    <t>How large was Participant A's bonus?</t>
  </si>
  <si>
    <t>Hvor stor var bonusen til Deltaker A?</t>
  </si>
  <si>
    <t>How large was Participant B's bonus?</t>
  </si>
  <si>
    <t>Hvor stor var bonusen til Deltaker B?</t>
  </si>
  <si>
    <t>The bonus payment was unfairly distributed between Participant A and Participant B.</t>
  </si>
  <si>
    <t>Bonusutbetalingen ble urettferdig fordelt mellom Deltaker A og Deltaker B.</t>
  </si>
  <si>
    <t>We now want you to predict Participant A's investment behavior.</t>
  </si>
  <si>
    <t>Vi vil at du skal gjette hvordan Deltaker A investerte.</t>
  </si>
  <si>
    <t>Out of 100 participants who were in &lt;b&gt;Participant A's situation&lt;\/b&gt;, how many do you think &lt;b&gt;invested&lt;\/b&gt; ${e:\/\/Field\/Value5Display} to potentially receive ${e:\/\/Field\/Value15Display} given that Participant B would also lose their ${e:\/\/Field\/Value5Display}?</t>
  </si>
  <si>
    <t>As a reminder, you answered that ${q:\/\/QID581\/ChoiceTextEntryValue} people in &lt;b&gt;your own&lt;\/b&gt; situation would invest.</t>
  </si>
  <si>
    <t>Thank you. We will now move to a new set of questions on a new topic.</t>
  </si>
  <si>
    <t>Takk. Vi går nå videre til et nytt sett med spørsmål om et nytt tema.</t>
  </si>
  <si>
    <t xml:space="preserve">We will now ask you to consider what you would do if you were to decide whether a person is to be paid unemployment benefits. </t>
  </si>
  <si>
    <t>Vi kommer nå til å be deg vurdere hva du ville gjort hvis du skulle avgjøre om en person skulle fått utbetalt arbeidsledighetstrygd.</t>
  </si>
  <si>
    <t>It is very important that you carefully read the information below.</t>
  </si>
  <si>
    <t>Det er veldig viktig at du leser informasjonen nedenfor nøye.</t>
  </si>
  <si>
    <t>Unemployment benefits are intended to partly compensate people who are involuntarily unemployed for their loss of income.</t>
  </si>
  <si>
    <t>Arbeidsledighetstrygd er ment å delvis kompensere inntektstapet til personer som ufrivillig er arbeidsledige.</t>
  </si>
  <si>
    <t>People who are not involuntarily unemployed sometimes file a false claim for unemployment benefits by wrongly stating that they are involuntarily unemployed.</t>
  </si>
  <si>
    <t>Situation ${e:\/\/Field\/T12Q1Order}</t>
  </si>
  <si>
    <t>Situasjon ${e:\/\/Field\/T12Q1Order}</t>
  </si>
  <si>
    <t>Consider a situation where a person has filed a claim for unemployment benefits.</t>
  </si>
  <si>
    <t>Forestill deg en situasjon der en person har levert inn et krav om arbeidsledighetstrygd.</t>
  </si>
  <si>
    <t>There is a:</t>
  </si>
  <si>
    <t>Det er en:</t>
  </si>
  <si>
    <t>99 percent probability that this person has filed a &lt;b&gt;correct&lt;\/b&gt; claim for unemployment benefits.</t>
  </si>
  <si>
    <t>1 percent probability that this person has filed a &lt;b&gt;false&lt;\/b&gt; claim for unemployment benefits.</t>
  </si>
  <si>
    <t>We now ask you to make a choice for this person.</t>
  </si>
  <si>
    <t>Vi ber deg nå ta et valg for denne personen.</t>
  </si>
  <si>
    <t>Please mark your decision:</t>
  </si>
  <si>
    <t>Vennligst velg en av de to mulighetene:</t>
  </si>
  <si>
    <t>&lt;b&gt;Do not pay the unemployment benefits&lt;\/b&gt;: This means that there is a 99 percent probability that a person who has filed a &lt;b&gt;correct claim&lt;\/b&gt; for unemployment benefits is &lt;b&gt;not paid the unemployment benefits&lt;\/b&gt;.</t>
  </si>
  <si>
    <t>&lt;b&gt;Pay the unemployment benefits&lt;\/b&gt;: This means that there is a 1 percent probability that a person who has filed a &lt;b&gt;false claim&lt;\/b&gt; for unemployment benefits is &lt;b&gt;paid the unemployment benefits&lt;\/b&gt;.</t>
  </si>
  <si>
    <t>75 percent probability that this person has filed a &lt;b&gt;correct&lt;\/b&gt; claim for unemployment benefits.</t>
  </si>
  <si>
    <t>25 percent probability that this person has filed a &lt;b&gt;false&lt;\/b&gt; claim for unemployment benefits.</t>
  </si>
  <si>
    <t>&lt;b&gt;Do not pay the unemployment benefits&lt;\/b&gt;: This means that there is a 75 percent probability that a person who has filed a &lt;b&gt;correct claim&lt;\/b&gt; for unemployment benefits is &lt;b&gt;not paid the unemployment benefits&lt;\/b&gt;.</t>
  </si>
  <si>
    <t>&lt;b&gt;Pay the unemployment benefits&lt;\/b&gt;: This means that there is a 25 percent probability that a person who has filed a &lt;b&gt;false claim&lt;\/b&gt; for unemployment benefits is &lt;b&gt;paid the unemployment benefits&lt;\/b&gt;.</t>
  </si>
  <si>
    <t>50 percent probability that this person has filed a &lt;b&gt;correct&lt;\/b&gt; claim for unemployment benefits.</t>
  </si>
  <si>
    <t>50 percent probability that this person has filed a &lt;b&gt;false&lt;\/b&gt; claim for unemployment benefits.</t>
  </si>
  <si>
    <t>&lt;b&gt;Do not pay the unemployment benefits&lt;\/b&gt;: This means that there is a 50 percent probability that a person who has filed a &lt;b&gt;correct claim&lt;\/b&gt; for unemployment benefits is &lt;b&gt;not paid the unemployment benefits&lt;\/b&gt;.</t>
  </si>
  <si>
    <t>&lt;b&gt;Pay the unemployment benefits&lt;\/b&gt;: This means that there is a 50 percent probability that a person who has filed a &lt;b&gt;false claim&lt;\/b&gt; for unemployment benefits is &lt;b&gt;paid the unemployment benefits&lt;\/b&gt;.</t>
  </si>
  <si>
    <t>25 percent probability that this person has filed a &lt;b&gt;correct&lt;\/b&gt; claim for unemployment benefits.</t>
  </si>
  <si>
    <t>75 percent probability that this person has filed a &lt;b&gt;false&lt;\/b&gt; claim for unemployment benefits.</t>
  </si>
  <si>
    <t>&lt;b&gt;Do not pay the unemployment benefits&lt;\/b&gt;: This means that there is a 25 percent probability that a person who has filed a &lt;b&gt;correct claim&lt;\/b&gt; for unemployment benefits is &lt;b&gt;not paid the unemployment benefits&lt;\/b&gt;.</t>
  </si>
  <si>
    <t>&lt;b&gt;Pay the unemployment benefits&lt;\/b&gt;: This means that there is a 75 percent probability that a person who has filed a &lt;b&gt;false claim&lt;\/b&gt; for unemployment benefits is &lt;b&gt;paid the unemployment benefits&lt;\/b&gt;.</t>
  </si>
  <si>
    <t>1 percent probability that this person has filed a &lt;b&gt;correct&lt;\/b&gt; claim for unemployment benefits.</t>
  </si>
  <si>
    <t>99 percent probability that this person has filed a &lt;b&gt;false&lt;\/b&gt; claim for unemployment benefits.</t>
  </si>
  <si>
    <t>&lt;b&gt;Do not pay the unemployment benefits&lt;\/b&gt;: This means that there is a 1 percent probability that a person who has filed a &lt;b&gt;correct claim&lt;\/b&gt; for unemployment benefits is &lt;b&gt;not paid the unemployment benefits&lt;\/b&gt;.</t>
  </si>
  <si>
    <t>&lt;b&gt;Pay the unemployment benefits&lt;\/b&gt;: This means that there is a 99 percent probability that a person who has filed a &lt;b&gt;false claim&lt;\/b&gt; for unemployment benefits is &lt;b&gt;paid the unemployment benefits&lt;\/b&gt;.</t>
  </si>
  <si>
    <t>Tenk på alle som i dag søker om arbeidsledighetstrygd i Norge.</t>
  </si>
  <si>
    <t>What percent of people who file a claim for unemployment benefits do you believe have &lt;b&gt;falsely stated&lt;\/b&gt; that they are involuntarily unemployed?</t>
  </si>
  <si>
    <t>...percent have falsely stated that they are involuntarily unemployed.</t>
  </si>
  <si>
    <t>...prosent har uriktig oppgitt at de er ufrivillig arbeidsledige.</t>
  </si>
  <si>
    <t>To what extent do you agree or disagree with the following statements:</t>
  </si>
  <si>
    <t>Unemployment benefits should be made more generous.</t>
  </si>
  <si>
    <t>Arbeidsledighetstrygden bør gjøres mer sjenerøs.</t>
  </si>
  <si>
    <t>The requirements for unemployment benefits should be made stricter.</t>
  </si>
  <si>
    <t>Kravene for å motta arbeidsledighetstrygd bør gjøres strengere.</t>
  </si>
  <si>
    <t>It is unfair that the involuntary unemployed are not fully compensated for their income loss.</t>
  </si>
  <si>
    <t>Det er urettferdig at de ufrivillig arbeidsledige ikke er fullstendig kompensert for deres inntektstap.</t>
  </si>
  <si>
    <t>Generous unemployment benefits hurt the economy.</t>
  </si>
  <si>
    <t>En sjenerøs arbeidsledighetstrygd skader økonomien.</t>
  </si>
  <si>
    <t>We will now ask you to consider what you would do if you were to decide whether a person is to be paid disability benefits.</t>
  </si>
  <si>
    <t>Vi kommer nå til å be deg vurdere hva du ville gjort hvis du skulle avgjøre om en person skulle fått utbetalt uføretrygd.</t>
  </si>
  <si>
    <t>Disability benefits are intended to partly compensate people who have a medical condition that prevents them from working for their loss of income.</t>
  </si>
  <si>
    <t>Uføretrygd er ment å delvis kompensere inntektstapet til personer som har en medisinsk tilstand som forhindrer dem fra å jobbe.</t>
  </si>
  <si>
    <t>People who do not have a medical condition that prevents them from working sometimes file a false claim for disability benefits by wrongly stating that they are prevented from working because of a medical condition.</t>
  </si>
  <si>
    <t>Personer som ikke har en relevant medisinsk tilstand leverer noen ganger et falskt krav om uføretrygd ved å feilaktig oppgi at de har en relevant medisinsk tilstand som forhindrer dem fra å jobbe.</t>
  </si>
  <si>
    <t>99 percent probability that this person has filed a &lt;b&gt;correct&lt;\/b&gt; claim for disability benefits.</t>
  </si>
  <si>
    <t>1 percent probability that this person has filed a &lt;b&gt;false&lt;\/b&gt; claim for disability benefits.</t>
  </si>
  <si>
    <t xml:space="preserve">&lt;b&gt;Do not pay the disability benefits&lt;\/b&gt;: This means that there is a 99 percent probability that a person who has filed a &lt;b&gt;correct claim&lt;\/b&gt; for disability benefits is &lt;b&gt;not paid the disability benefits&lt;\/b&gt;.  </t>
  </si>
  <si>
    <t>&lt;b&gt;Pay the disability benefits&lt;\/b&gt;: This means that there is a 1 percent probability that a person who has filed a &lt;b&gt;false claim&lt;\/b&gt; for disability benefits is &lt;b&gt;paid the disability benefits&lt;\/b&gt;.</t>
  </si>
  <si>
    <t>75 percent probability that this person has filed a &lt;b&gt;correct&lt;\/b&gt; claim for disability benefits.</t>
  </si>
  <si>
    <t>25 percent probability that this person has filed a &lt;b&gt;false&lt;\/b&gt; claim for disability benefits.</t>
  </si>
  <si>
    <t xml:space="preserve">&lt;b&gt;Do not pay the disability benefits&lt;\/b&gt;: This means that there is a 75 percent probability that a person who has filed a &lt;b&gt;correct claim&lt;\/b&gt; for disability benefits is &lt;b&gt;not paid the disability benefits&lt;\/b&gt;.  </t>
  </si>
  <si>
    <t>&lt;b&gt;Pay the disability benefits&lt;\/b&gt;: This means that there is a 25 percent probability that a person who has filed a &lt;b&gt;false claim&lt;\/b&gt; for disability benefits is &lt;b&gt;paid the disability benefits&lt;\/b&gt;.</t>
  </si>
  <si>
    <t>50 percent probability that this person has filed a &lt;b&gt;correct&lt;\/b&gt; claim for disability benefits.</t>
  </si>
  <si>
    <t>50 percent probability that this person has filed a &lt;b&gt;false&lt;\/b&gt; claim for disability benefits.</t>
  </si>
  <si>
    <t xml:space="preserve">&lt;b&gt;Do not pay the disability benefits&lt;\/b&gt;: This means that there is a 50 percent probability that a person who has filed a &lt;b&gt;correct claim&lt;\/b&gt; for disability benefits is &lt;b&gt;not paid the disability benefits&lt;\/b&gt;.  </t>
  </si>
  <si>
    <t>&lt;b&gt;Pay the disability benefits&lt;\/b&gt;: This means that there is a 50 percent probability that a person who has filed a &lt;b&gt;false claim&lt;\/b&gt; for disability benefits is &lt;b&gt;paid the disability benefits&lt;\/b&gt;.</t>
  </si>
  <si>
    <t>25 percent probability that this person has filed a &lt;b&gt;correct&lt;\/b&gt; claim for disability benefits.</t>
  </si>
  <si>
    <t>75 percent probability that this person has filed a &lt;b&gt;false&lt;\/b&gt; claim for disability benefits.</t>
  </si>
  <si>
    <t xml:space="preserve">&lt;b&gt;Do not pay the disability benefits&lt;\/b&gt;: This means that there is a 25 percent probability that a person who has filed a &lt;b&gt;correct claim&lt;\/b&gt; for disability benefits is &lt;b&gt;not paid the disability benefits&lt;\/b&gt;.  </t>
  </si>
  <si>
    <t>&lt;b&gt;Pay the disability benefits&lt;\/b&gt;: This means that there is a 75 percent probability that a person who has filed a &lt;b&gt;false claim&lt;\/b&gt; for disability benefits is &lt;b&gt;paid the disability benefits&lt;\/b&gt;.</t>
  </si>
  <si>
    <t>1 percent probability that this person has filed a &lt;b&gt;correct&lt;\/b&gt; claim for disability benefits.</t>
  </si>
  <si>
    <t>99 percent probability that this person has filed a &lt;b&gt;false&lt;\/b&gt; claim for disability benefits.</t>
  </si>
  <si>
    <t xml:space="preserve">&lt;b&gt;Do not pay the disability benefits&lt;\/b&gt;: This means that there is a 1 percent probability that a person who has filed a &lt;b&gt;correct claim&lt;\/b&gt; for disability benefits is &lt;b&gt;not paid the disability benefits&lt;\/b&gt;.  </t>
  </si>
  <si>
    <t>&lt;b&gt;Pay the disability benefits&lt;\/b&gt;: This means that there is a 99 percent probability that a person who has filed a &lt;b&gt;false claim&lt;\/b&gt; for disability benefits is &lt;b&gt;paid the disability benefits&lt;\/b&gt;.</t>
  </si>
  <si>
    <t>Tenk på alle som i dag søker om uføretrygd i Norge.</t>
  </si>
  <si>
    <t>What percent of people who file a claim for disability benefits do you believe have falsely stated that they have a medical condition that prevents them from working?</t>
  </si>
  <si>
    <t>Hvilken prosentandel av de som søker om uføretrygd tror du har uriktig oppgitt at de har en medisinsk tilstand som hindrer dem fra å jobbe?</t>
  </si>
  <si>
    <t>...percent have falsely stated that they have a medical condition that prevents them from working.</t>
  </si>
  <si>
    <t>...prosent har uriktig oppgitt at de har en medisinsk tilstand som hindrer dem fra å jobbe.</t>
  </si>
  <si>
    <t>Disability benefits should be made more generous.</t>
  </si>
  <si>
    <t>Uføretrygden bør gjøres mer sjenerøs.</t>
  </si>
  <si>
    <t>The requirements for disability benefits should be made stricter.</t>
  </si>
  <si>
    <t>Kravene for å motta uføretrygd bør gjøres strengere.</t>
  </si>
  <si>
    <t>It is unfair that the disabled people are not fully compensated for their income loss.</t>
  </si>
  <si>
    <t>Det er urettferdig at de uføre ikke er fullstendig kompensert for deres inntektstap.</t>
  </si>
  <si>
    <t>Generous disability benefits hurt the economy.</t>
  </si>
  <si>
    <t>En sjenerøs uføretrygd skader økonomien.</t>
  </si>
  <si>
    <t>You will now make three decisions involving large amounts of money that may affect both you and another participant.</t>
  </si>
  <si>
    <t>Du kommer nå til å ta tre valg som involverer store pengesummer. Disse valgene kan påvirke både deg og en annen deltaker.</t>
  </si>
  <si>
    <t>All participants who complete the study will be put into a lottery.</t>
  </si>
  <si>
    <t>Alle som fullfører undersøkelsen kommer til å få et lodd i et lotteri.</t>
  </si>
  <si>
    <t>The lottery will randomly draw three participants.</t>
  </si>
  <si>
    <t>Tre tilfeldige deltakere kommer til å vinne lotteriet.</t>
  </si>
  <si>
    <t>These three participants will be matched with other survey participants and have &lt;b&gt;one of their three choices implemented.&lt;\/b&gt;</t>
  </si>
  <si>
    <t>If you are one of these three participants, the corresponding compensation will be paid through the survey provider within three months of the survey.</t>
  </si>
  <si>
    <t>Hvis du er en av disse tre deltakerne, vil kompensasjonen bli utbetalt gjennom undersøkelsesleverandøren innen tre måneder etter undersøkelsen.</t>
  </si>
  <si>
    <t>Please answer all the questions as if all your choices were certain to be implemented.</t>
  </si>
  <si>
    <t>Vennligst svar på alle spørsmålene som om alle valgene dine garantert ble implementert.</t>
  </si>
  <si>
    <t>Some questions are simple, while others are more difficult.</t>
  </si>
  <si>
    <t>Noen av spørsmålene er enkle, mens andre er vanskeligere.</t>
  </si>
  <si>
    <t>You are assigned ${e:\/\/Field\/SelfishMDisplay}.</t>
  </si>
  <si>
    <t>Du har blitt tildelt ${e:\/\/Field\/SelfishMDisplay}.</t>
  </si>
  <si>
    <t>The other participant is assigned ${e:\/\/Field\/SelfishMDisplay}.</t>
  </si>
  <si>
    <t>Den andre deltakeren har blitt tildelt ${e:\/\/Field\/SelfishMDisplay}.</t>
  </si>
  <si>
    <t>If you wish, you can send &lt;b&gt;${e:\/\/Field\/Value0Display}, ${e:\/\/Field\/Send1Display}, or ${e:\/\/Field\/Send2Display}&lt;\/b&gt; from your ${e:\/\/Field\/SelfishMDisplay} to the other participant.</t>
  </si>
  <si>
    <t>The other participant will be informed about how much you send.</t>
  </si>
  <si>
    <t>Den andre deltakeren vil bli informert om hvor mye du sender.</t>
  </si>
  <si>
    <t>You will keep anything you do not send.</t>
  </si>
  <si>
    <t>Du beholder alt du ikke sender.</t>
  </si>
  <si>
    <t>Your choice will only affect the potential payments and the information the other participant receives.</t>
  </si>
  <si>
    <t>Valget ditt kommer bare til å påvirke de potensielle utbetalingene og informasjonen den andre deltakeren mottar.</t>
  </si>
  <si>
    <t>Your choice is otherwise &lt;u&gt;completely anonymous&lt;\/u&gt;, and you will not interact with this participant again.</t>
  </si>
  <si>
    <t>Please state which of the alternatives you choose:</t>
  </si>
  <si>
    <t>Vennligst oppgi hvilket av alternativene du velger:</t>
  </si>
  <si>
    <t>I keep things as they are (You: ${e:\/\/Field\/SelfishMDisplay}, Them: ${e:\/\/Field\/SelfishMDisplay}.)</t>
  </si>
  <si>
    <t>Jeg lar ting forbli som de er (Du: ${e:\/\/Field\/SelfishMDisplay}, Dem: ${e:\/\/Field\/SelfishMDisplay}.)</t>
  </si>
  <si>
    <t>I send ${e:\/\/Field\/Send1Display} to the other participant (You: ${e:\/\/Field\/Send1YouEDisplay}, Them: ${e:\/\/Field\/Send1ThemEDisplay}.)</t>
  </si>
  <si>
    <t>Jeg sender ${e:\/\/Field\/Send1Display} til den andre deltakeren (Du: ${e:\/\/Field\/Send1YouEDisplay}, Dem: ${e:\/\/Field\/Send1ThemEDisplay}.)</t>
  </si>
  <si>
    <t>I send ${e:\/\/Field\/Send2Display} to the other participant (You: ${e:\/\/Field\/Send2YouEDisplay}, Them: ${e:\/\/Field\/Send2ThemEDisplay}.)</t>
  </si>
  <si>
    <t>Jeg sender ${e:\/\/Field\/Send2Display} til den andre deltakeren (Du: ${e:\/\/Field\/Send2YouEDisplay}, Dem: ${e:\/\/Field\/Send2ThemEDisplay}.)</t>
  </si>
  <si>
    <t>You will now be asked about a new situation with a different participant.</t>
  </si>
  <si>
    <t>Du kommer nå til å bli spurt om en ny situasjon med en annen deltaker.</t>
  </si>
  <si>
    <t>Here we are interested in how you expect the other participant to act.</t>
  </si>
  <si>
    <t>Her er vi interessert i hvordan du forventer at den andre deltakeren vil oppføre seg.</t>
  </si>
  <si>
    <t>You are assigned ${e:\/\/Field\/YDisplay}.</t>
  </si>
  <si>
    <t>Du har blitt tildelt ${e:\/\/Field\/YDisplay}.</t>
  </si>
  <si>
    <t>The other participant is assigned ${e:\/\/Field\/XDisplay}.</t>
  </si>
  <si>
    <t>Den andre deltakeren har blitt tildelt ${e:\/\/Field\/XDisplay}.</t>
  </si>
  <si>
    <t>If you wish, you can send &lt;b&gt;${e:\/\/Field\/Value0Display}, ${e:\/\/Field\/Send1Display}, or ${e:\/\/Field\/Send2Display}&lt;\/b&gt; from your ${e:\/\/Field\/YDisplay} to the other participant.</t>
  </si>
  <si>
    <t>Afterwards, the other participant can choose to take ${e:\/\/Field\/StealAmountDisplay} from you to receive ${e:\/\/Field\/ReceiveAmountDisplay}.</t>
  </si>
  <si>
    <t>Etter det kan den andre deltakeren velge å ta ${e:\/\/Field\/StealAmountDisplay} fra deg for å motta ${e:\/\/Field\/ReceiveAmountDisplay}.</t>
  </si>
  <si>
    <t>Soon we will ask whether you would send the other participant any money.</t>
  </si>
  <si>
    <t>Snart kommer vi til å spørre om du vil sende den andre deltakeren noe av det du ble gitt.</t>
  </si>
  <si>
    <t>Before that, we are interested in how often you expect the other participant to take money from you if you sent the different amounts (${e:\/\/Field\/Value0Display}, ${e:\/\/Field\/Send1Display}, and ${e:\/\/Field\/Send2Display}).</t>
  </si>
  <si>
    <t>Før det er vi interessert i hvor ofte du forventer at den andre deltakeren tar penger fra deg hvis du sendte de forskjellige beløpene (${e:\/\/Field\/Value0Display}, ${e:\/\/Field\/Send1Display}, og ${e:\/\/Field\/Send2Display}).</t>
  </si>
  <si>
    <t>&lt;b&gt;If you send the other participant ${e:\/\/Field\/Value0Display}&lt;\/b&gt;, these are the possible outcomes:</t>
  </si>
  <si>
    <t>&lt;b&gt;The other participant takes&lt;\/b&gt;: You: ${e:\/\/Field\/YSteal0Display}, Them: ${e:\/\/Field\/XSteal0Display}.</t>
  </si>
  <si>
    <t>&lt;b&gt;The other participant does not take&lt;\/b&gt;: You: ${e:\/\/Field\/YDisplay}, Them: ${e:\/\/Field\/XDisplay}.</t>
  </si>
  <si>
    <t>Suppose you &lt;b&gt;sent ${e:\/\/Field\/Value0Display}&lt;\/b&gt;.</t>
  </si>
  <si>
    <t>Out of 100 other participants, how many do you think would take in this situation?</t>
  </si>
  <si>
    <t>Av 100 andre deltakere, hvor mange tror du ville tatt i denne situasjonen?</t>
  </si>
  <si>
    <t>Please enter a number between 0 and 100.</t>
  </si>
  <si>
    <t>You expected ${q:\/\/QID510\/ChoiceTextEntryValue} of 100 other participants to take &lt;b&gt;if you sent ${e:\/\/Field\/Value0Display}&lt;\/b&gt;.</t>
  </si>
  <si>
    <t>&lt;b&gt;If you send the other respondent ${e:\/\/Field\/Send1Display}&lt;\/b&gt;, these are the possible outcomes:</t>
  </si>
  <si>
    <t>&lt;b&gt;The other participant takes&lt;\/b&gt;: You: ${e:\/\/Field\/YSteal100Display}, Them: ${e:\/\/Field\/XSteal100Display}.</t>
  </si>
  <si>
    <t>&lt;b&gt;The other participant does not take&lt;\/b&gt;: You: ${e:\/\/Field\/Send1YouDisplay}, Them: ${e:\/\/Field\/Send1ThemDisplay}.</t>
  </si>
  <si>
    <t>Suppose you &lt;b&gt;sent ${e:\/\/Field\/Send1Display}&lt;\/b&gt;.</t>
  </si>
  <si>
    <t>You expected ${q:\/\/QID554\/ChoiceTextEntryValue} of 100 other participants to take &lt;b&gt;if you sent ${e:\/\/Field\/Send1Display}&lt;\/b&gt;.</t>
  </si>
  <si>
    <t>&lt;b&gt;If you send the other respondent ${e:\/\/Field\/Send2Display}&lt;\/b&gt;, these are the possible outcomes:</t>
  </si>
  <si>
    <t>&lt;b&gt;The other participant takes&lt;\/b&gt;: You: ${e:\/\/Field\/YSteal200Display}, Them: ${e:\/\/Field\/XSteal200Display}.</t>
  </si>
  <si>
    <t>&lt;b&gt;The other participant does not take&lt;\/b&gt;: You: ${e:\/\/Field\/Send2YouDisplay}, Them: ${e:\/\/Field\/Send2ThemDisplay}.</t>
  </si>
  <si>
    <t>Suppose you &lt;b&gt;sent ${e:\/\/Field\/Send2Display}&lt;\/b&gt;.</t>
  </si>
  <si>
    <t>You will now &lt;b&gt;make the transfer decision&lt;\/b&gt;.</t>
  </si>
  <si>
    <t>As a reminder, you were assigned ${e:\/\/Field\/YDisplay}.</t>
  </si>
  <si>
    <t>Som en påminnelse ble du tildelt ${e:\/\/Field\/YDisplay}.</t>
  </si>
  <si>
    <t>Another survey participant was assigned ${e:\/\/Field\/XDisplay}.</t>
  </si>
  <si>
    <t>En annen deltaker ble tildelt ${e:\/\/Field\/XDisplay}.</t>
  </si>
  <si>
    <t>Your choice is otherwise completely anonymous, and you will not interact with this participant again.</t>
  </si>
  <si>
    <t>Valget er ellers helt anonymt, og du kommer ikke til å ha noen annen kontakt med denne deltakeren.</t>
  </si>
  <si>
    <t>I keep things as they are (You: ${e:\/\/Field\/YDisplay}, Them: ${e:\/\/Field\/XDisplay}.)</t>
  </si>
  <si>
    <t>Jeg lar ting forbli som de er (Du: ${e:\/\/Field\/YDisplay}, Dem: ${e:\/\/Field\/XDisplay}.)</t>
  </si>
  <si>
    <t>I send ${e:\/\/Field\/Send1Display} to the other participant (You: ${e:\/\/Field\/Send1YouDisplay}, Them ${e:\/\/Field\/Send1ThemDisplay}.)</t>
  </si>
  <si>
    <t>Jeg sender ${e:\/\/Field\/Send1Display} til den andre deltakeren (Du: ${e:\/\/Field\/Send1YouDisplay}, Dem: ${e:\/\/Field\/Send1ThemDisplay}.)</t>
  </si>
  <si>
    <t>I send ${e:\/\/Field\/Send2Display} to the other participant (You: ${e:\/\/Field\/Send2YouDisplay}, Them ${e:\/\/Field\/Send2ThemDisplay}.)</t>
  </si>
  <si>
    <t>Jeg sender ${e:\/\/Field\/Send2Display} til den andre deltakeren (Du: ${e:\/\/Field\/Send2YouDisplay}, Dem: ${e:\/\/Field\/Send2ThemDisplay}.)</t>
  </si>
  <si>
    <t>You are assigned ${e:\/\/Field\/SelfishHDisplay}.</t>
  </si>
  <si>
    <t>Du er tildelt ${e:\/\/Field\/SelfishHDisplay}.</t>
  </si>
  <si>
    <t>The other participant is assigned ${e:\/\/Field\/SelfishLDisplay}.</t>
  </si>
  <si>
    <t>Den andre deltakeren er tildelt ${e:\/\/Field\/SelfishLDisplay}.</t>
  </si>
  <si>
    <t>If you wish, you can send &lt;b&gt;${e:\/\/Field\/Value0Display}, ${e:\/\/Field\/Send1Display}, or ${e:\/\/Field\/Send2Display}&lt;\/b&gt; from your ${e:\/\/Field\/SelfishHDisplay} to the other participant.</t>
  </si>
  <si>
    <t>I keep things as they are (You: ${e:\/\/Field\/SelfishHDisplay}, Them: ${e:\/\/Field\/SelfishLDisplay}.)</t>
  </si>
  <si>
    <t>Jeg lar ting forbli som de er (Du: ${e:\/\/Field\/SelfishHDisplay}, Dem: ${e:\/\/Field\/SelfishLDisplay}.)</t>
  </si>
  <si>
    <t>I send ${e:\/\/Field\/Send1Display} to the other participant (You: ${e:\/\/Field\/Send1YouUDisplay}, Them: ${e:\/\/Field\/Send1ThemUDisplay}.)</t>
  </si>
  <si>
    <t>I send ${e:\/\/Field\/Send1Display} to the other participant (You: ${e:\/\/Field\/Send1YouUDisplay}, Them: ${e:\/\/Field\/Send1ThemUDisplay})</t>
  </si>
  <si>
    <t>Jeg sender ${e:\/\/Field\/Send1Display} til den andre deltakeren (Du: ${e:\/\/Field\/Send1YouUDisplay}, Dem: ${e:\/\/Field\/Send1ThemUDisplay}.)</t>
  </si>
  <si>
    <t>I send ${e:\/\/Field\/Send2Display} to the other participant (You: ${e:\/\/Field\/Send2YouUDisplay}, Them: ${e:\/\/Field\/Send2ThemUDisplay}.)</t>
  </si>
  <si>
    <t>Jeg sender ${e:\/\/Field\/Send2Display} til den andre deltakeren (Du: ${e:\/\/Field\/Send2YouUDisplay}, Dem ${e:\/\/Field\/Send2ThemUDisplay}.)</t>
  </si>
  <si>
    <t>Larger economic unfairness cause society to function &lt;b&gt;worse&lt;\/b&gt; overall.</t>
  </si>
  <si>
    <t>In my country, the economic differences between the rich and poor are &lt;b&gt;unfair&lt;\/b&gt;.</t>
  </si>
  <si>
    <t>It is unfair that some people have higher income than others.</t>
  </si>
  <si>
    <t>Det er urettferdig at noen har høyere inntekt enn andre.</t>
  </si>
  <si>
    <t>Large income redistribution hurts the economy.</t>
  </si>
  <si>
    <t>Mye inntektsomfordeling skader økonomien.</t>
  </si>
  <si>
    <t>It is more important to look out for myself than to ensure fairness for everyone.</t>
  </si>
  <si>
    <t>Det er viktigere å ta vare på mine egne interesser enn å sikre rettferdighet for alle.</t>
  </si>
  <si>
    <t>How willing are you to take risks, in general?</t>
  </si>
  <si>
    <t>Hvor villig er du til å ta risiko, generelt?</t>
  </si>
  <si>
    <t>Willingness to take risk</t>
  </si>
  <si>
    <t>Villighet til å ta risiko</t>
  </si>
  <si>
    <t>Not willing to take risks at all</t>
  </si>
  <si>
    <t>Ikke villig til å ta risiko i det hele tatt</t>
  </si>
  <si>
    <t>Fully prepared to take risks</t>
  </si>
  <si>
    <t>Fullstendig forberedt på å ta risiko</t>
  </si>
  <si>
    <t>The government should reduce income inequalities in society.</t>
  </si>
  <si>
    <t>Regjeringen bør redusere inntektsulikhetene i samfunnet.</t>
  </si>
  <si>
    <t>Is religion important in your life?</t>
  </si>
  <si>
    <t>Er religion viktig i livet ditt?</t>
  </si>
  <si>
    <t>Very important</t>
  </si>
  <si>
    <t>Veldig viktig</t>
  </si>
  <si>
    <t>Somewhat important</t>
  </si>
  <si>
    <t>Litt viktig</t>
  </si>
  <si>
    <t>Not too important</t>
  </si>
  <si>
    <t>Ikke særlig viktig</t>
  </si>
  <si>
    <t>Not important at all</t>
  </si>
  <si>
    <t>Ikke viktig i det hele tatt</t>
  </si>
  <si>
    <t>How willing are you to give to good causes without expecting anything in return?</t>
  </si>
  <si>
    <t>Hvor villig er du til å gi til gode formål uten å forvente noe tilbake?</t>
  </si>
  <si>
    <t>Very willing</t>
  </si>
  <si>
    <t>Veldig villig</t>
  </si>
  <si>
    <t>Somewhat willing</t>
  </si>
  <si>
    <t>Litt villig</t>
  </si>
  <si>
    <t>Not too willing</t>
  </si>
  <si>
    <t>Ikke særlig villig</t>
  </si>
  <si>
    <t>Not willing at all</t>
  </si>
  <si>
    <t>Ikke villig i det hele tatt</t>
  </si>
  <si>
    <t xml:space="preserve">We are interested in whether you think economic differences cause changes to society, and if so, how. </t>
  </si>
  <si>
    <t>Vi er interessert i om du tror økonomiske forskjeller forårsaker endringer i samfunnet, og i så fall, hvordan.</t>
  </si>
  <si>
    <t>In my country, the economic differences between the rich and poor are causing society to function worse.</t>
  </si>
  <si>
    <t>I mitt land fører de økonomiske forskjellene mellom de rike og fattige til at samfunnet fungerer dårligere.</t>
  </si>
  <si>
    <t>Larger economic differences cause societies to function &lt;b&gt;worse&lt;\/b&gt; overall.</t>
  </si>
  <si>
    <t>Larger economic differences cause &lt;b&gt;more&lt;\/b&gt; crime.</t>
  </si>
  <si>
    <t>Larger economic differences cause &lt;b&gt;more&lt;\/b&gt; social unrest.</t>
  </si>
  <si>
    <t>Larger economic differences lead to &lt;b&gt;worse&lt;\/b&gt; governmental institutions.</t>
  </si>
  <si>
    <t>Larger economic differences lead to a &lt;b&gt;more&lt;\/b&gt; divided country.</t>
  </si>
  <si>
    <t>Larger economic differences cause &lt;b&gt;more&lt;\/b&gt; economic growth.</t>
  </si>
  <si>
    <t>Larger economic differences cause &lt;b&gt;less&lt;\/b&gt; trust between people.</t>
  </si>
  <si>
    <t>Larger economic differences cause &lt;b&gt;more&lt;\/b&gt; corruption.</t>
  </si>
  <si>
    <t>Larger economic differences cause &lt;b&gt;more&lt;\/b&gt; innovation.</t>
  </si>
  <si>
    <t>Larger economic differences lead to &lt;b&gt;overall worse&lt;\/b&gt; educational systems.</t>
  </si>
  <si>
    <t>Larger economic differences cause &lt;b&gt;less&lt;\/b&gt; economic growth.</t>
  </si>
  <si>
    <t>I usually trust the national government to do what is right.</t>
  </si>
  <si>
    <t>Jeg stoler vanligvis på at staten gjør det som er riktig.</t>
  </si>
  <si>
    <t xml:space="preserve">The rich in my country can isolate themselves from the rest of society. </t>
  </si>
  <si>
    <t>De rike i landet mitt kan isolere seg fra resten av samfunnet.</t>
  </si>
  <si>
    <t>In the last few months, I have heard someone in my country say that larger economic differences make society function &lt;b&gt;worse&lt;\/b&gt; in some way.</t>
  </si>
  <si>
    <t>In the last few months, I have heard someone in my country say that large economic differences are &lt;b&gt;unfair&lt;\/b&gt;.</t>
  </si>
  <si>
    <t>In my country, our institutions are based on the idea that economic inequality makes society function &lt;b&gt;worse&lt;\/b&gt;.</t>
  </si>
  <si>
    <t>International organizations and governments have recently proposed a coordinated tax targeting the world's wealthiest individuals.</t>
  </si>
  <si>
    <t>Internasjonale organisasjoner og regjeringer har nylig foreslått en koordinert skatt som retter seg mot verdens rikeste individer.</t>
  </si>
  <si>
    <t>This tax would require those with a wealth exceeding US $1 billion, or the approximately 3000 richest individuals in the world, to pay a minimum of 2% of their wealth in taxes every year.</t>
  </si>
  <si>
    <t>Denne skatten vil kreve at de med en formue som overstiger 1 milliard USD, eller de omtrent 3000 rikeste personene i verden, betaler minst 2% av deres formue i skatt hvert år.</t>
  </si>
  <si>
    <t>Do you support or oppose this policy?</t>
  </si>
  <si>
    <t>Er du for eller imot dette forslaget?</t>
  </si>
  <si>
    <t>Somewhat support</t>
  </si>
  <si>
    <t>Litt for</t>
  </si>
  <si>
    <t>Neither support nor oppose</t>
  </si>
  <si>
    <t>Hverken for eller imot</t>
  </si>
  <si>
    <t>Somewhat oppose</t>
  </si>
  <si>
    <t>Noe imot</t>
  </si>
  <si>
    <t>Strongly oppose</t>
  </si>
  <si>
    <t>Sterkt imot</t>
  </si>
  <si>
    <t>Do not understand</t>
  </si>
  <si>
    <t>Forstår ikke</t>
  </si>
  <si>
    <t>Out of 100 participants who answered the previous question, how many do you think support the coordinated tax on the world's wealthiest individuals?</t>
  </si>
  <si>
    <t>Av 100 deltakere som svarte på det forrige spørsmålet i landet ditt, hvor mange tror du støtter den koordinerte skatten på verdens rikeste individer?</t>
  </si>
  <si>
    <t>It is morally acceptable that businesses sell products they know the consumers would be better off not buying.</t>
  </si>
  <si>
    <t>It is morally acceptable that businesses manipulate information about their products to sell products they know the consumers would be better off not buying.</t>
  </si>
  <si>
    <t>It is morally acceptable that businesses sell products they know the consumers would be better off not buying, as long as they provide all relevant information about the product to the consumer.</t>
  </si>
  <si>
    <t>Businesses often manipulate information about their products to sell products they know the consumers would be better off not buying.</t>
  </si>
  <si>
    <t>The government should impose stricter consumer protection laws to prevent businesses from selling products they know the consumers would be better off not buying.</t>
  </si>
  <si>
    <t xml:space="preserve">Thank you for filling out the survey! </t>
  </si>
  <si>
    <t>Takk for at du fylte ut undersøkelsen!</t>
  </si>
  <si>
    <t xml:space="preserve">If you have any feedback to the survey as a whole, please write it here. </t>
  </si>
  <si>
    <t>Hvis du har noen tilbakemeldinger til undersøkelsen som en helhet, vennligst skriv dem her.</t>
  </si>
  <si>
    <t>I did not vote</t>
  </si>
  <si>
    <t>Jeg stemte ikke.</t>
  </si>
  <si>
    <t>Not close at all</t>
  </si>
  <si>
    <t>Ikke nær i det hele tatt</t>
  </si>
  <si>
    <t>Extremely close</t>
  </si>
  <si>
    <t>Ekstremt nær</t>
  </si>
  <si>
    <t>Strongly support</t>
  </si>
  <si>
    <t>Sterkt for</t>
  </si>
  <si>
    <t>Consider a situation where a person has filed a claim for disability benefits.</t>
  </si>
  <si>
    <t>Forestill deg en situasjon der en person har levert inn et krav om uføretrygd.</t>
  </si>
  <si>
    <t>Situation ${e:\/\/Field\/T12Q4Order}</t>
  </si>
  <si>
    <t>Situasjon ${e:\/\/Field\/T12Q4Order}</t>
  </si>
  <si>
    <t>var formattedNumber = number.toLocaleString('en-US');</t>
  </si>
  <si>
    <t>var formattedNumber = number.toLocaleString('no-NO');</t>
  </si>
  <si>
    <t>[VALUE0DISPLAY]</t>
  </si>
  <si>
    <t>[VALUE1]</t>
  </si>
  <si>
    <t>[VALUE3]</t>
  </si>
  <si>
    <t>[VALUE5]</t>
  </si>
  <si>
    <t>[VALUE6]</t>
  </si>
  <si>
    <t>[VALUE15]</t>
  </si>
  <si>
    <t>[VALUE100]</t>
  </si>
  <si>
    <t>[VALUE200]</t>
  </si>
  <si>
    <t>[VALUE600]</t>
  </si>
  <si>
    <t>[VALUE800]</t>
  </si>
  <si>
    <t>[VALUE1000]</t>
  </si>
  <si>
    <t>[INCOME1]</t>
  </si>
  <si>
    <t>[INCOME2]</t>
  </si>
  <si>
    <t>[INCOME3]</t>
  </si>
  <si>
    <t>[INCOME4]</t>
  </si>
  <si>
    <t>[INCOME5]</t>
  </si>
  <si>
    <t>[INCOME6]</t>
  </si>
  <si>
    <t>[INCOME7]</t>
  </si>
  <si>
    <t>[INCOME8]</t>
  </si>
  <si>
    <t>[INCOME9]</t>
  </si>
  <si>
    <t>[INCOME10]</t>
  </si>
  <si>
    <t>[INCOME11]</t>
  </si>
  <si>
    <t>[INCOME12]</t>
  </si>
  <si>
    <t>[VALUE1DISPLAY]</t>
  </si>
  <si>
    <t>[VALUE3DISPLAY]</t>
  </si>
  <si>
    <t>[VALUE5DISPLAY]</t>
  </si>
  <si>
    <t>[VALUE6DISPLAY]</t>
  </si>
  <si>
    <t>[VALUE15DISPLAY]</t>
  </si>
  <si>
    <t>[SELFISHMDISPLAY]</t>
  </si>
  <si>
    <t>[SELFISHHDISPLAY]</t>
  </si>
  <si>
    <t>[SELFISHLDISPLAY]</t>
  </si>
  <si>
    <t>[YDISPLAY]</t>
  </si>
  <si>
    <t>[XDISPLAY]</t>
  </si>
  <si>
    <t>[SEND1DISPLAY]</t>
  </si>
  <si>
    <t>[SEND2DISPLAY]</t>
  </si>
  <si>
    <t>[STEALAMOUNTDISPLAY]</t>
  </si>
  <si>
    <t>[RECEIVEAMOUNTDISPLAY]</t>
  </si>
  <si>
    <t>[XSTEAL0DISPLAY]</t>
  </si>
  <si>
    <t>[XSTEAL100DISPLAY]</t>
  </si>
  <si>
    <t>[XSTEAL200DISPLAY]</t>
  </si>
  <si>
    <t>[YSTEAL0DISPLAY]</t>
  </si>
  <si>
    <t>[YSTEAL100DISPLAY]</t>
  </si>
  <si>
    <t>[YSTEAL200DISPLAY]</t>
  </si>
  <si>
    <t>[SEND1THEMDISPLAY]</t>
  </si>
  <si>
    <t>[SEND1YOUDISPLAY]</t>
  </si>
  <si>
    <t>[SEND2THEMDISPLAY]</t>
  </si>
  <si>
    <t>[SEND2YOUDISPLAY]</t>
  </si>
  <si>
    <t>[SEND1THEMEDISPLAY]</t>
  </si>
  <si>
    <t>[SEND1YOUEDISPLAY]</t>
  </si>
  <si>
    <t>[SEND2THEMEDISPLAY]</t>
  </si>
  <si>
    <t>[SEND2YOUEDISPLAY]</t>
  </si>
  <si>
    <t>[SEND1THEMUDISPLAY]</t>
  </si>
  <si>
    <t>[SEND1YOUUDISPLAY]</t>
  </si>
  <si>
    <t>[SEND2THEMUDISPLAY]</t>
  </si>
  <si>
    <t>[SEND2YOUUDISPLAY]</t>
  </si>
  <si>
    <t>Who did you vote for in the 2020 Election?</t>
  </si>
  <si>
    <t>Pour qui avez-vous voté aux élections législatives françaises 2024 (tour final) ?</t>
  </si>
  <si>
    <t>Nouveau Front Populaire (NFP)</t>
  </si>
  <si>
    <t>Rassemblement National (RN)</t>
  </si>
  <si>
    <t>Fratelli d'Italia (FdI)</t>
  </si>
  <si>
    <t>Lega Nord</t>
  </si>
  <si>
    <t xml:space="preserve">Partito Democratico - Italia Democratica e Progressista </t>
  </si>
  <si>
    <t>Per chi ha votato alle elezioni politiche in Italia del 2022, al Senato?</t>
  </si>
  <si>
    <t>Partido Socialista (PS)</t>
  </si>
  <si>
    <t>Chega! (CH)</t>
  </si>
  <si>
    <t>Partido Social Democrata (PSD)</t>
  </si>
  <si>
    <t>CDS – Partido Popular</t>
  </si>
  <si>
    <t>Em quem você votou nas Eleições Gerais de 2022 - Eleições para a Câmara de Deputados?</t>
  </si>
  <si>
    <t>Em quem votou nas Eleições Legislativas de 2024?</t>
  </si>
  <si>
    <t>Frigorífico</t>
  </si>
  <si>
    <t>Bicicleta</t>
  </si>
  <si>
    <t>Existe:</t>
  </si>
  <si>
    <t>پاکستان تحریکِ انصاف (PTI) / PTI کے حمایت یافتہ آزاد امیدواران</t>
  </si>
  <si>
    <t>پاکستان مسلم لیگ ن (PML-N)</t>
  </si>
  <si>
    <t>پاکستان پیپلز پارٹی (PPP)</t>
  </si>
  <si>
    <t>دیگر آزاد امیدواران</t>
  </si>
  <si>
    <t>آپ نے 2024 میں ECP کے زیر انعقاد پاکستان کے عام انتخابات میں کسے ووٹ دیا تھا؟</t>
  </si>
  <si>
    <t>&lt;b&gt;En av tjue deltagere kommer til å bli tilfeldig trukket ut for å få utbetalt de faktiske beløpene vi beskriver.&lt;\/b&gt;</t>
  </si>
  <si>
    <t>&lt;b&gt;Vennligst gjør ditt beste for å fullføre oppgaven.&lt;\/b&gt;</t>
  </si>
  <si>
    <t>Klikk alle stedene du ser det følgende nummeret: &lt;b&gt;${e:\/\/Field\/TargetCode1}&lt;\/b&gt;</t>
  </si>
  <si>
    <t>Du har &lt;b&gt;fullført&lt;\/b&gt; oppgaven.</t>
  </si>
  <si>
    <t>Deltaker A &lt;b&gt;fullførte&lt;\/b&gt; oppgaven.</t>
  </si>
  <si>
    <t>Deltaker B &lt;b&gt;arbeidet ikke&lt;\/b&gt; på oppgaven.</t>
  </si>
  <si>
    <t>Deltaker A fikk &lt;b&gt;en bonus på ${e:\/\/Field\/Value3Display}&lt;\/b&gt; som kompensasjon for å ha fullført oppgaven.</t>
  </si>
  <si>
    <t>Deltaker B fikk &lt;b&gt;en bonus på ${e:\/\/Field\/Value3Display}&lt;\/b&gt; til tross for at de ikke hadde arbeidet på oppgaven.</t>
  </si>
  <si>
    <t>Både Deltaker A og Deltaker B &lt;b&gt;fullførte&lt;\/b&gt; oppgaven.</t>
  </si>
  <si>
    <t>Deltaker A fikk &lt;b&gt;ikke utbetalt en bonus&lt;\/b&gt; til tross for å ha fullført oppgaven.</t>
  </si>
  <si>
    <t>Deltaker B fikk &lt;b&gt;utbetalt en bonus på ${e:\/\/Field\/Value6Display}&lt;\/b&gt; som kompensasjon for å ha fullført oppgaven.</t>
  </si>
  <si>
    <t>Både Deltaker A og Deltaker B fikk &lt;b&gt;utbetalt en bonus på ${e:\/\/Field\/Value3Display}&lt;\/b&gt; som kompensasjon for å ha fullført oppgaven.</t>
  </si>
  <si>
    <t>Deltaker A &lt;b&gt;arbeidet ikke&lt;\/b&gt; på oppgaven.</t>
  </si>
  <si>
    <t>Deltaker B &lt;b&gt;fullførte&lt;\/b&gt; oppgaven.</t>
  </si>
  <si>
    <t>Deltaker A fikk &lt;b&gt;ikke utbetalt en bonus&lt;\/b&gt; siden bonusen er en kompensasjon for å ha fullført oppgaven.</t>
  </si>
  <si>
    <t>Vi vil nå spørre deg &lt;b&gt;hvor nær du føler deg&lt;\/b&gt; den andre deltakeren.</t>
  </si>
  <si>
    <t>Du kan &lt;b&gt;investere&lt;\/b&gt; dine  ${e:\/\/Field\/Value5Display}.</t>
  </si>
  <si>
    <t>Hvis du investerer &lt;b&gt;mister den andre deltakeren de ${e:\/\/Field\/Value5Display} de ble tildelt.&lt;\/b&gt;</t>
  </si>
  <si>
    <t>Dette gjelder &lt;b&gt;alle&lt;\/b&gt; deltakere.</t>
  </si>
  <si>
    <t>Av 100 deltakere som var i &lt;b&gt;Deltaker As situasjon&lt;\/b&gt;, hvor mange tror du &lt;b&gt;investerte&lt;\/b&gt; ${e:\/\/Field\/Value5Display} for potensielt å motta ${e:\/\/Field\/Value15Display} gitt at Deltaker B også ville miste sine ${e:\/\/Field\/Value5Display}?</t>
  </si>
  <si>
    <t>Som en påminnelse svarte du at ${q:\/\/QID581\/ChoiceTextEntryValue} personer i &lt;b&gt;din egen&lt;\/b&gt; situasjon kom til å investere.</t>
  </si>
  <si>
    <t>99 prosent sannsynlighet for at denne personen har levert et &lt;b&gt;korrekt&lt;\/b&gt; krav om arbeidsledighetstrygd.</t>
  </si>
  <si>
    <t>1 prosent sannsynlighet for at denne personen har levert et &lt;b&gt;falskt&lt;\/b&gt; krav om arbeidsledighetstrygd.</t>
  </si>
  <si>
    <t>&lt;b&gt;Ikke betal arbeidsledighetstrygd&lt;\/b&gt;: Dette betyr at det er 99 prosent sannsynlighet for at en person som har levert et &lt;b&gt;korrekt krav&lt;\/b&gt; om arbeidsledighetstrygd &lt;b&gt;ikke får utbetalt arbeidsledighetstrygd&lt;\/b&gt;.</t>
  </si>
  <si>
    <t>&lt;b&gt;Betal arbeidsledighetstrygd&lt;\/b&gt;: Dette betyr at det er 1 prosent sannsynlighet for at en person som har levert et &lt;b&gt;falskt krav&lt;\/b&gt; om arbeidsledighetstrygd &lt;b&gt;får utbetalt arbeidsledighetstrygd&lt;\/b&gt;.</t>
  </si>
  <si>
    <t>75 prosent sannsynlighet for at denne personen har levert et &lt;b&gt;korrekt&lt;\/b&gt; krav om arbeidsledighetstrygd.</t>
  </si>
  <si>
    <t>25 prosent sannsynlighet for at denne personen har levert et &lt;b&gt;falskt&lt;\/b&gt; krav om arbeidsledighetstrygd.</t>
  </si>
  <si>
    <t>&lt;b&gt;Ikke betal arbeidsledighetstrygd&lt;\/b&gt;: Dette betyr at det er 75 prosent sannsynlighet for at en person som har levert et &lt;b&gt;korrekt krav&lt;\/b&gt; om arbeidsledighetstrygd &lt;b&gt;ikke får utbetalt arbeidsledighetstrygd&lt;\/b&gt;.</t>
  </si>
  <si>
    <t>&lt;b&gt;Betal arbeidsledighetstrygd&lt;\/b&gt;: Dette betyr at det er 25 prosent sannsynlighet for at en person som har levert et &lt;b&gt;falskt krav&lt;\/b&gt; om arbeidsledighetstrygd &lt;b&gt;får utbetalt arbeidsledighetstrygd&lt;\/b&gt;.</t>
  </si>
  <si>
    <t>50 prosent sannsynlighet for at denne personen har levert et &lt;b&gt;korrekt&lt;\/b&gt; krav om arbeidsledighetstrygd.</t>
  </si>
  <si>
    <t>50 prosent sannsynlighet for at denne personen har levert et &lt;b&gt;falskt&lt;\/b&gt; krav om arbeidsledighetstrygd.</t>
  </si>
  <si>
    <t>&lt;b&gt;Ikke betal arbeidsledighetstrygd&lt;\/b&gt;: Dette betyr at det er 50 prosent sannsynlighet for at en person som har levert et &lt;b&gt;korrekt krav&lt;\/b&gt; om arbeidsledighetstrygd &lt;b&gt;ikke får utbetalt arbeidsledighetstrygd&lt;\/b&gt;.</t>
  </si>
  <si>
    <t>&lt;b&gt;Betal arbeidsledighetstrygd&lt;\/b&gt;: Dette betyr at det er 50 prosent sannsynlighet for at en person som har levert et &lt;b&gt;falskt krav&lt;\/b&gt; om arbeidsledighetstrygd &lt;b&gt;får utbetalt arbeidsledighetstrygd&lt;\/b&gt;.</t>
  </si>
  <si>
    <t>25 prosent sannsynlighet for at denne personen har levert et &lt;b&gt;korrekt&lt;\/b&gt; krav om arbeidsledighetstrygd.</t>
  </si>
  <si>
    <t>75 prosent sannsynlighet for at denne personen har levert et &lt;b&gt;falskt&lt;\/b&gt; krav om arbeidsledighetstrygd.</t>
  </si>
  <si>
    <t>&lt;b&gt;Ikke betal arbeidsledighetstrygd&lt;\/b&gt;: Dette betyr at det er 25 prosent sannsynlighet for at en person som har levert et &lt;b&gt;korrekt krav&lt;\/b&gt; om arbeidsledighetstrygd &lt;b&gt;ikke får utbetalt arbeidsledighetstrygd&lt;\/b&gt;.</t>
  </si>
  <si>
    <t>&lt;b&gt;Betal arbeidsledighetstrygd&lt;\/b&gt;: Dette betyr at det er 75 prosent sannsynlighet for at en person som har levert et &lt;b&gt;falskt krav&lt;\/b&gt; om arbeidsledighetstrygd &lt;b&gt;får utbetalt arbeidsledighetstrygd&lt;\/b&gt;.</t>
  </si>
  <si>
    <t>1 prosent sannsynlighet for at denne personen har levert et &lt;b&gt;korrekt&lt;\/b&gt; krav om arbeidsledighetstrygd.</t>
  </si>
  <si>
    <t>99 prosent sannsynlighet for at denne personen har levert et &lt;b&gt;falskt&lt;\/b&gt; krav om arbeidsledighetstrygd.</t>
  </si>
  <si>
    <t>&lt;b&gt;Ikke betal arbeidsledighetstrygd&lt;\/b&gt;: Dette betyr at det er 1 prosent sannsynlighet for at en person som har levert et &lt;b&gt;korrekt krav&lt;\/b&gt; om arbeidsledighetstrygd &lt;b&gt;ikke får utbetalt arbeidsledighetstrygd&lt;\/b&gt;.</t>
  </si>
  <si>
    <t>&lt;b&gt;Betal arbeidsledighetstrygd&lt;\/b&gt;: Dette betyr at det er 99 prosent sannsynlighet for at en person som har levert et &lt;b&gt;falskt krav&lt;\/b&gt; om arbeidsledighetstrygd &lt;b&gt;får utbetalt arbeidsledighetstrygd&lt;\/b&gt;.</t>
  </si>
  <si>
    <t>Hvilken prosentandel av de som søker om arbeidsledighetstrygd tror du har &lt;b&gt;uriktig oppgitt&lt;\/b&gt; at de er ufrivillig arbeidsledige?</t>
  </si>
  <si>
    <t>99 prosent sannsynlighet for at denne personen har levert et &lt;b&gt;korrekt&lt;\/b&gt; krav om uføretrygd.</t>
  </si>
  <si>
    <t>1 prosent sannsynlighet for at denne personen har levert et &lt;b&gt;falskt&lt;\/b&gt; krav om uføretrygd.</t>
  </si>
  <si>
    <t>&lt;b&gt;Ikke betal uføretrygd&lt;\/b&gt;: Dette betyr at det er 99 prosent sannsynlighet for at en person som har levert et &lt;b&gt;korrekt krav&lt;\/b&gt; om uføretrygd &lt;b&gt;ikke får utbetalt uføretrygd&lt;\/b&gt;.</t>
  </si>
  <si>
    <t>&lt;b&gt;Betal uføretrygd&lt;\/b&gt;: Dette betyr at det er 1 prosent sannsynlighet for at en person som har levert et &lt;b&gt;falskt krav&lt;\/b&gt; om uføretrygd &lt;b&gt;får utbetalt uføretrygd&lt;\/b&gt;.</t>
  </si>
  <si>
    <t>75 prosent sannsynlighet for at denne personen har levert et &lt;b&gt;korrekt&lt;\/b&gt; krav om uføretrygd.</t>
  </si>
  <si>
    <t>25 prosent sannsynlighet for at denne personen har levert et &lt;b&gt;falskt&lt;\/b&gt; krav om uføretrygd.</t>
  </si>
  <si>
    <t>&lt;b&gt;Ikke betal uføretrygd&lt;\/b&gt;: Dette betyr at det er 75 prosent sannsynlighet for at en person som har levert et &lt;b&gt;korrekt krav&lt;\/b&gt; om uføretrygd &lt;b&gt;ikke får utbetalt uføretrygd&lt;\/b&gt;.</t>
  </si>
  <si>
    <t>&lt;b&gt;Betal uføretrygd&lt;\/b&gt;: Dette betyr at det er 25 prosent sannsynlighet for at en person som har levert et &lt;b&gt;falskt krav&lt;\/b&gt; om uføretrygd &lt;b&gt;får utbetalt uføretrygd&lt;\/b&gt;.</t>
  </si>
  <si>
    <t>50 prosent sannsynlighet for at denne personen har levert et &lt;b&gt;korrekt&lt;\/b&gt; krav om uføretrygd.</t>
  </si>
  <si>
    <t>50 prosent sannsynlighet for at denne personen har levert et &lt;b&gt;falskt&lt;\/b&gt; krav om uføretrygd.</t>
  </si>
  <si>
    <t>&lt;b&gt;Ikke betal uføretrygd&lt;\/b&gt;: Dette betyr at det er 50 prosent sannsynlighet for at en person som har levert et &lt;b&gt;korrekt krav&lt;\/b&gt; om uføretrygd &lt;b&gt;ikke får utbetalt uføretrygd&lt;\/b&gt;.</t>
  </si>
  <si>
    <t>&lt;b&gt;Betal uføretrygd&lt;\/b&gt;: Dette betyr at det er 50 prosent sannsynlighet for at en person som har levert et &lt;b&gt;falskt krav&lt;\/b&gt; om uføretrygd &lt;b&gt;får utbetalt uføretrygd&lt;\/b&gt;.</t>
  </si>
  <si>
    <t>25 prosent sannsynlighet for at denne personen har levert et &lt;b&gt;korrekt&lt;\/b&gt; krav om uføretrygd.</t>
  </si>
  <si>
    <t>75 prosent sannsynlighet for at denne personen har levert et &lt;b&gt;falskt&lt;\/b&gt; krav om uføretrygd.</t>
  </si>
  <si>
    <t>&lt;b&gt;Ikke betal uføretrygd&lt;\/b&gt;: Dette betyr at det er 25 prosent sannsynlighet for at en person som har levert et &lt;b&gt;korrekt krav&lt;\/b&gt; om uføretrygd &lt;b&gt;ikke får utbetalt uføretrygd&lt;\/b&gt;.</t>
  </si>
  <si>
    <t>&lt;b&gt;Betal uføretrygd&lt;\/b&gt;: Dette betyr at det er 75 prosent sannsynlighet for at en person som har levert et &lt;b&gt;falskt krav&lt;\/b&gt; om uføretrygd &lt;b&gt;får utbetalt uføretrygd&lt;\/b&gt;.</t>
  </si>
  <si>
    <t>1 prosent sannsynlighet for at denne personen har levert et &lt;b&gt;korrekt&lt;\/b&gt; krav om uføretrygd.</t>
  </si>
  <si>
    <t>99 prosent sannsynlighet for at denne personen har levert et &lt;b&gt;falskt&lt;\/b&gt; krav om uføretrygd.</t>
  </si>
  <si>
    <t>&lt;b&gt;Ikke betal uføretrygd&lt;\/b&gt;: Dette betyr at det er 1 prosent sannsynlighet for at en person som har levert et &lt;b&gt;korrekt krav&lt;\/b&gt; om uføretrygd &lt;b&gt;ikke får utbetalt uføretrygd&lt;\/b&gt;.</t>
  </si>
  <si>
    <t>&lt;b&gt;Betal uføretrygd&lt;\/b&gt;: Dette betyr at det er 99 prosent sannsynlighet for at en person som har levert et &lt;b&gt;falskt krav&lt;\/b&gt; om uføretrygd &lt;b&gt;får utbetalt uføretrygd&lt;\/b&gt;.</t>
  </si>
  <si>
    <t>Du kan velge å sende &lt;b&gt;${e:\/\/Field\/Value0Display}, ${e:\/\/Field\/Send1Display}, eller ${e:\/\/Field\/Send2Display}&lt;\/b&gt; fra dine ${e:\/\/Field\/SelfishMDisplay} til den andre deltakeren.</t>
  </si>
  <si>
    <t>Du kan velge å sende &lt;b&gt;${e:\/\/Field\/Value0Display}, ${e:\/\/Field\/Send1Display}, eller ${e:\/\/Field\/Send2Display}&lt;\/b&gt; fra dine  ${e:\/\/Field\/YDisplay} til den andre deltakeren.</t>
  </si>
  <si>
    <t>&lt;b&gt;Hvis du sender den andre deltakeren ${e:\/\/Field\/Value0Display}&lt;\/b&gt;, er dette de mulige utfallene:</t>
  </si>
  <si>
    <t>&lt;b&gt;Den andre deltakeren tar&lt;\/b&gt; : Du: ${e:\/\/Field\/YSteal0Display}, Dem: ${e:\/\/Field\/XSteal0Display}.</t>
  </si>
  <si>
    <t>&lt;b&gt;Den andre deltakeren tar ikke&lt;\/b&gt; : Du: ${e:\/\/Field\/YDisplay}, Dem: ${e:\/\/Field\/XDisplay}.</t>
  </si>
  <si>
    <t>Forestill deg at du &lt;b&gt;sendte ${e:\/\/Field\/Value0Display}&lt;\/b&gt;.</t>
  </si>
  <si>
    <t>Du forventet at ${q:\/\/QID510\/ChoiceTextEntryValue} av 100 andre deltakere tok &lt;b&gt;hvis du sendte ${e:\/\/Field\/Value0Display}&lt;\/b&gt;.</t>
  </si>
  <si>
    <t>&lt;b&gt;Hvis du sender den andre deltakeren ${e:\/\/Field\/Send1Display}&lt;\/b&gt;, er dette de mulige utfallene:</t>
  </si>
  <si>
    <t>&lt;b&gt;Den andre deltakeren tar&lt;\/b&gt;: Du: ${e:\/\/Field\/YSteal100Display}, Dem: ${e:\/\/Field\/XSteal100Display}.</t>
  </si>
  <si>
    <t>&lt;b&gt;Den andre deltakeren tar ikke&lt;\/b&gt;: Du: ${e:\/\/Field\/Send1YouDisplay}, Dem: ${e:\/\/Field\/Send1ThemDisplay}.</t>
  </si>
  <si>
    <t>Forestill deg at du &lt;b&gt;sendte ${e:\/\/Field\/Send1Display}&lt;\/b&gt;.</t>
  </si>
  <si>
    <t>Du forventet at ${q:\/\/QID554\/ChoiceTextEntryValue} av 100 andre deltakere tok &lt;b&gt;hvis du sendte ${e:\/\/Field\/Send1Display}&lt;\/b&gt;.</t>
  </si>
  <si>
    <t>&lt;b&gt;Hvis du sender den andre deltakeren ${e:\/\/Field\/Send2Display}&lt;\/b&gt;, er dette de mulige utfallene:</t>
  </si>
  <si>
    <t>&lt;b&gt;Den andre deltakeren tar&lt;\/b&gt;: Du: ${e:\/\/Field\/YSteal200Display}, Dem: ${e:\/\/Field\/XSteal200Display}.</t>
  </si>
  <si>
    <t>&lt;b&gt;Den andre deltakeren tar ikke&lt;\/b&gt;: Du: ${e:\/\/Field\/Send2YouDisplay}, Dem: ${e:\/\/Field\/Send2ThemDisplay}.</t>
  </si>
  <si>
    <t>Forestill deg at du &lt;b&gt;sendte ${e:\/\/Field\/Send2Display}&lt;\/b&gt;.</t>
  </si>
  <si>
    <t>Du vil nå &lt;b&gt;avgjøre hva du vil sende&lt;\/b&gt;.</t>
  </si>
  <si>
    <t>Du kan velge å sende &lt;b&gt;${e:\/\/Field\/Value0Display}, ${e:\/\/Field\/Send1Display}, eller ${e:\/\/Field\/Send2Display}&lt;\/b&gt; fra dine ${e:\/\/Field\/SelfishHDisplay} til den andre deltakeren.</t>
  </si>
  <si>
    <t>Større økonomisk urettferdighet får samfunnet til å fungere &lt;b&gt;verre&lt;\/b&gt; totalt sett.</t>
  </si>
  <si>
    <t>I mitt land er de økonomiske forskjellene mellom de rike og fattige &lt;b&gt;urettferdige&lt;\/b&gt;.</t>
  </si>
  <si>
    <t>Større økonomiske forskjeller får samfunn til å fungere &lt;b&gt;verre&lt;\/b&gt; totalt sett.</t>
  </si>
  <si>
    <t>Større økonomiske forskjeller fører til &lt;b&gt;mer&lt;\/b&gt; kriminalitet.</t>
  </si>
  <si>
    <t>Større økonomiske forskjeller fører til &lt;b&gt;mer&lt;\/b&gt; sosial uro.</t>
  </si>
  <si>
    <t>Større økonomiske forskjeller fører til &lt;b&gt;dårligere&lt;\/b&gt; statlige institusjoner.</t>
  </si>
  <si>
    <t>Større økonomiske forskjeller fører til et &lt;b&gt;mer&lt;\/b&gt; delt land.</t>
  </si>
  <si>
    <t>Større økonomiske forskjeller fører til &lt;b&gt;mer&lt;\/b&gt; økonomisk vekst.</t>
  </si>
  <si>
    <t>Større økonomiske forskjeller fører til &lt;b&gt;mindre&lt;\/b&gt; tillit mellom mennesker.</t>
  </si>
  <si>
    <t>Større økonomiske forskjeller fører til &lt;b&gt;mer&lt;\/b&gt; korrupsjon.</t>
  </si>
  <si>
    <t>Større økonomiske forskjeller fører til &lt;b&gt;mer&lt;\/b&gt; innovasjon.</t>
  </si>
  <si>
    <t>Større økonomiske forskjeller fører til &lt;b&gt;dårligere&lt;\/b&gt; utdanningssystemer.</t>
  </si>
  <si>
    <t>Større økonomiske forskjeller fører til &lt;b&gt;mindre&lt;\/b&gt; økonomisk vekst.</t>
  </si>
  <si>
    <t>I løpet av de siste månedene har jeg hørt noen i landet mitt si at større økonomiske forskjeller får samfunnet til å fungere &lt;b&gt;verre&lt;\/b&gt; på en eller annen måte.</t>
  </si>
  <si>
    <t>I løpet av de siste månedene har jeg hørt noen i landet mitt si at store økonomiske forskjeller er &lt;b&gt;urettferdige&lt;\/b&gt;.</t>
  </si>
  <si>
    <t>I landet mitt er institusjonene våre basert på ideen at økonomisk ulikhet får samfunnet til å fungere &lt;b&gt;verre&lt;\/b&gt;.</t>
  </si>
  <si>
    <t>Puede optar a otras recompensas en función de sus respuestas en esta encuesta.</t>
  </si>
  <si>
    <t>Tenga en cuenta que todos los importes se pagarán de la misma manera que sus recompensas habituales por completar estas encuestas.</t>
  </si>
  <si>
    <t>Asimismo, tenga en cuenta que los resultados de este estudio se utilizarán en investigaciones académicas y que podrían publicarse los datos anonimizados.</t>
  </si>
  <si>
    <t>Asegúrese de dedicar el tiempo suficiente a leer y comprender las preguntas.</t>
  </si>
  <si>
    <t>Las respuestas de baja calidad pueden hacer que se excluya a los participantes de la encuesta sin recompensa.</t>
  </si>
  <si>
    <t>Lo he entendido y deseo participar.</t>
  </si>
  <si>
    <t>No deseo participar.</t>
  </si>
  <si>
    <t>Para garantizar que lee atentamente la información facilitada, queremos que responda primero a una sencilla pregunta.</t>
  </si>
  <si>
    <t>Silla</t>
  </si>
  <si>
    <t>Tostadora</t>
  </si>
  <si>
    <t>Escriba el código de su encuestadora (este campo ya debería aparecer completado):</t>
  </si>
  <si>
    <t>Fin de la encuesta</t>
  </si>
  <si>
    <t>No desea participar en la encuesta.</t>
  </si>
  <si>
    <t>No ha superado la prueba de atención.</t>
  </si>
  <si>
    <t>Por favor, cierre esta encuesta.</t>
  </si>
  <si>
    <t>Indique su género:</t>
  </si>
  <si>
    <t>Hombre</t>
  </si>
  <si>
    <t>Mujer</t>
  </si>
  <si>
    <t>Otro</t>
  </si>
  <si>
    <t>Indique su edad:</t>
  </si>
  <si>
    <t>Sin formación reglada (0 años)</t>
  </si>
  <si>
    <t>Educación primaria (menos de 7 años)</t>
  </si>
  <si>
    <t>Educación secundaria básica (7 - 10 años)</t>
  </si>
  <si>
    <t>Educación secundaria completa (10- 13 años)</t>
  </si>
  <si>
    <t>Educación superior (13 años o más, p. ej., universidad)</t>
  </si>
  <si>
    <t>¿Cuáles fueron los ingresos brutos anuales de su hogar en 2023?</t>
  </si>
  <si>
    <t>En la siguiente parte de la encuesta describiremos situaciones que incluirán pequeñas cantidades de dinero.</t>
  </si>
  <si>
    <t>Le pediremos que tome decisiones relacionadas con ese dinero.</t>
  </si>
  <si>
    <t>Las decisiones de esos participantes determinarán cuánto dinero reciben ellos mismos y otro participante.</t>
  </si>
  <si>
    <t>Recuerde que el dinero se le pagará de la misma manera que sus recompensas habituales por completar estas encuestas.</t>
  </si>
  <si>
    <t>No se pagará directamente en metálico.</t>
  </si>
  <si>
    <t>Le pedimos que trabaje en una tarea de reconocimiento de códigos.</t>
  </si>
  <si>
    <t>Es muy importante para nuestro estudio.</t>
  </si>
  <si>
    <t xml:space="preserve">Ahora se le emparejará con otro participante. </t>
  </si>
  <si>
    <t>Usted y el otro participante han terminado la tarea.</t>
  </si>
  <si>
    <t>Usted recibirá un premio de ${e:\/\/Field\/Value3Display} como recompensa por terminar la tarea.</t>
  </si>
  <si>
    <t>El otro participante recibirá un premio de ${e:\/\/Field\/Value3Display} como recompensa por terminar la tarea.</t>
  </si>
  <si>
    <t>El otro participante ha terminado la tarea.</t>
  </si>
  <si>
    <t>Usted no ha hecho la tarea.</t>
  </si>
  <si>
    <t>El otro participante recibirá un premio de ${e:\/\/Field\/Value6Display} como recompensa por terminar la tarea.</t>
  </si>
  <si>
    <t>Usted no recibirá ningún premio porque el premio es una recompensa por terminar la tarea.</t>
  </si>
  <si>
    <t>Usted ha terminado la tarea.</t>
  </si>
  <si>
    <t>El otro participante no ha hecho la tarea.</t>
  </si>
  <si>
    <t>El otro participante recibirá un premio de ${e:\/\/Field\/Value3Display} a pesar de no haber hecho la tarea.</t>
  </si>
  <si>
    <t>Usted no recibirá ningún premio a pesar de haber terminado la tarea.</t>
  </si>
  <si>
    <t>A continuación le haremos algunas preguntas sencillas de comprensión sobre esta información.</t>
  </si>
  <si>
    <t>Información contextual:</t>
  </si>
  <si>
    <t>¿Usted ha terminado la tarea?</t>
  </si>
  <si>
    <t>Sí</t>
  </si>
  <si>
    <t>¿De qué importe ha sido su premio?</t>
  </si>
  <si>
    <t>¿De qué importe ha sido el premio del otro participante?</t>
  </si>
  <si>
    <t xml:space="preserve">Las personas tenemos diferentes ideas sobre lo que es justo e injusto. </t>
  </si>
  <si>
    <t>¿En qué medida está de acuerdo o en desacuerdo con la siguiente afirmación?</t>
  </si>
  <si>
    <t>El premio se ha repartido de forma injusta entre usted y el otro participante.</t>
  </si>
  <si>
    <t>Completamente de acuerdo</t>
  </si>
  <si>
    <t>Ni de acuerdo ni en desacuerdo</t>
  </si>
  <si>
    <t>Completamente en desacuerdo</t>
  </si>
  <si>
    <t>Utilice la barra deslizante para seleccionar los círculos que ilustren mejor su respuesta.</t>
  </si>
  <si>
    <t>El círculo con la X representa al otro participante.</t>
  </si>
  <si>
    <t>1 significa «ninguna cercanía» y 7 significa «mucha cercanía».</t>
  </si>
  <si>
    <t>¿Cuánta cercanía siente con el otro participante?</t>
  </si>
  <si>
    <t>A continuación tomará una decisión que puede afectarle tanto a usted como al otro participante.</t>
  </si>
  <si>
    <t>La decisión que tome ahora no afectará a los premios anteriores.</t>
  </si>
  <si>
    <t>Se le asigna un importe adicional de ${e:\/\/Field\/Value5Display}.</t>
  </si>
  <si>
    <t>Al otro participante también se le asigna un importe adicional de ${e:\/\/Field\/Value5Display}.</t>
  </si>
  <si>
    <t>Si invierte el dinero, existen las siguientes opciones:</t>
  </si>
  <si>
    <t>Usted tiene el 50 % de posibilidades de ganar ${e:\/\/Field\/Value15Display}.</t>
  </si>
  <si>
    <t>Usted tiene el 50 % de posibilidades de ganar ${e:\/\/Field\/Value0Display}.</t>
  </si>
  <si>
    <t>Si no invierte, tanto usted como el otro participante conservan los ${e:\/\/Field\/Value5Display} adicionales.</t>
  </si>
  <si>
    <t>No volverá a tener contacto con el otro participante después de elegir.</t>
  </si>
  <si>
    <t>Por favor, decida.</t>
  </si>
  <si>
    <t>El otro participante recibirá ${e:\/\/Field\/Value0Display}.</t>
  </si>
  <si>
    <t>No invierto el dinero.</t>
  </si>
  <si>
    <t>Tanto el otro participante como yo recibimos ${e:\/\/Field\/Value5Display}.</t>
  </si>
  <si>
    <t>¿Por qué ha decidido eso?</t>
  </si>
  <si>
    <t>Cuéntenoslo con sus propias palabras.</t>
  </si>
  <si>
    <t xml:space="preserve">Hemos realizado este estudio con un gran número de participantes de su país. </t>
  </si>
  <si>
    <t>Escriba un número del 0 al 100.</t>
  </si>
  <si>
    <t>Si su respuesta es correcta, ganará ${e:\/\/Field\/Value1Display}.</t>
  </si>
  <si>
    <t>Algunos participantes no se encontraban en la misma situación que usted.</t>
  </si>
  <si>
    <t>A continuación le haremos algunas preguntas sobre estos participantes.</t>
  </si>
  <si>
    <t>En su caso, la situación era la siguiente:</t>
  </si>
  <si>
    <t>Si invertían su dinero, el participante B perdía sus ${e:\/\/Field\/Value5Display}.</t>
  </si>
  <si>
    <t>En primer lugar le haremos algunas preguntas sencillas de comprensión sobre esta información.</t>
  </si>
  <si>
    <t>¿De qué importe era el premio del participante A?</t>
  </si>
  <si>
    <t>¿De qué importe era el premio del participante B?</t>
  </si>
  <si>
    <t>El premio se repartió de forma injusta entre los participantes A y B.</t>
  </si>
  <si>
    <t>Ahora queremos que prediga si el participante A invirtió su dinero.</t>
  </si>
  <si>
    <t>Gracias. Pasamos ahora a una serie de preguntas sobre otro tema.</t>
  </si>
  <si>
    <t>Es muy importante que lea la información que le ofrecemos a continuación.</t>
  </si>
  <si>
    <t>Situación ${e:\/\/Field\/T12Q1Order}</t>
  </si>
  <si>
    <t>A continuación le pedimos que decida respecto a esa persona.</t>
  </si>
  <si>
    <t xml:space="preserve"> Marque su decisión:</t>
  </si>
  <si>
    <t>...por ciento ha afirmado de forma fraudulenta que se encuentra en situación de desempleo de forma involuntaria.</t>
  </si>
  <si>
    <t>¿En qué medida está de acuerdo o en desacuerdo con las siguientes afirmaciones?</t>
  </si>
  <si>
    <t>No es justo que no se compense la totalidad de la pérdida de ingresos de las personas que están en situación de desempleo de forma involuntaria.</t>
  </si>
  <si>
    <t>A continuación le pediremos que piense en lo que haría si tuviera que decidir si una persona debe cobrar una prestación de incapacidad.</t>
  </si>
  <si>
    <t>La prestación de incapacidad está destinada a compensar parcialmente la pérdida de ingresos de aquellas personas que tienen una afección médica que les impide trabajar.</t>
  </si>
  <si>
    <t xml:space="preserve">Piense en todas las personas que actualmente presentan solicitudes de prestación de incapacidad en su país. </t>
  </si>
  <si>
    <t>....por ciento ha afirmado de forma fraudulenta que sufre una afección médica que le impide trabajar.</t>
  </si>
  <si>
    <t>Se deberían endurecer los requisitos para percibir la prestación de incapacidad.</t>
  </si>
  <si>
    <t>Las prestaciones de incapacidad muy elevadas son perjudiciales para la economía.</t>
  </si>
  <si>
    <t>A continuación tomará tres decisiones relacionadas con cantidades importantes de dinero que pueden afectarle tanto a usted como a otro participante.</t>
  </si>
  <si>
    <t>En el sorteo se elegirá a tres participantes de forma aleatoria.</t>
  </si>
  <si>
    <t>Responda a todas las preguntas como si todas sus decisiones fueran a hacerse realidad.</t>
  </si>
  <si>
    <t>Algunas preguntas son fáciles y otras más difíciles.</t>
  </si>
  <si>
    <t>Usted recibe ${e:\/\/Field\/SelfishMDisplay}.</t>
  </si>
  <si>
    <t>El otro participante recibe ${e:\/\/Field\/SelfishMDisplay}.</t>
  </si>
  <si>
    <t xml:space="preserve">Informaremos al otro participante de la cantidad que le envía. </t>
  </si>
  <si>
    <t>Usted se quedará con la cantidad restante.</t>
  </si>
  <si>
    <t>Su decisión solo afectará a los posibles pagos e información que reciba el otro participante.</t>
  </si>
  <si>
    <t>Indique cuál de estas opciones elige:</t>
  </si>
  <si>
    <t>Dejo las cosas como están (usted: ${e:\/\/Field\/SelfishMDisplay}, el otro participante: ${e:\/\/Field\/SelfishMDisplay}.)</t>
  </si>
  <si>
    <t>A continuación le preguntaremos sobre otra situación con otro participante distinto.</t>
  </si>
  <si>
    <t>Nos interesa saber ahora qué cree usted que haría el otro participante.</t>
  </si>
  <si>
    <t>Usted recibe ${e:\/\/Field\/YDisplay}.</t>
  </si>
  <si>
    <t>El otro participante recibe ${e:\/\/Field\/XDisplay}.</t>
  </si>
  <si>
    <t>Después, el otro participante puede decidir quitarle a usted ${e:\/\/Field\/StealAmountDisplay} para recibir ${e:\/\/Field\/ReceiveAmountDisplay}.</t>
  </si>
  <si>
    <t>En breve le preguntaremos si le enviaría dinero al otro participante.</t>
  </si>
  <si>
    <t>Antes de eso, nos gustaría saber con qué frecuencia cree usted que el otro participante le quitaría dinero si usted le enviase distintas cantidades (${e:\/\/Field\/Value0Display}, ${e:\/\/Field\/Send1Display} y ${e:\/\/Field\/Send2Display}).</t>
  </si>
  <si>
    <t>De cada 100 participantes, ¿cuántos cree que le quitarían dinero en esa situación?</t>
  </si>
  <si>
    <t>A modo de recordatorio, usted recibe ${e:\/\/Field\/YDisplay}.</t>
  </si>
  <si>
    <t>Otro participante de la encuesta recibe ${e:\/\/Field\/XDisplay}.</t>
  </si>
  <si>
    <t>Por lo demás, su decisión es completamente anónima y no volverá a tener contacto con el otro participante.</t>
  </si>
  <si>
    <t>Dejo las cosas como están (usted: ${e:\/\/Field\/YDisplay}, el otro participante: ${e:\/\/Field\/XDisplay}.)</t>
  </si>
  <si>
    <t>Envío ${e:\/\/Field\/Send1Display} al otro participante (usted: ${e:\/\/Field\/Send1YouDisplay}, el otro participante: ${e:\/\/Field\/Send1ThemDisplay}.)</t>
  </si>
  <si>
    <t>Usted recibe ${e:\/\/Field\/SelfishHDisplay}.</t>
  </si>
  <si>
    <t>El otro participante recibe ${e:\/\/Field\/SelfishLDisplay}.</t>
  </si>
  <si>
    <t>Envío ${e:\/\/Field\/Send2Display} al otro participante (usted: ${e:\/\/Field\/Send2YouUDisplay}, el otro participante ${e:\/\/Field\/Send2ThemUDisplay}.)</t>
  </si>
  <si>
    <t>En general, ¿hasta qué punto está dispuesto a asumir riesgos?</t>
  </si>
  <si>
    <t>Disposición a asumir riesgos</t>
  </si>
  <si>
    <t>No estoy dispuesto a asumir ningún riesgo</t>
  </si>
  <si>
    <t>Estoy plenamente dispuesto a asumir riesgos</t>
  </si>
  <si>
    <t>Muy importante</t>
  </si>
  <si>
    <t>Algo importante</t>
  </si>
  <si>
    <t>Poco importante</t>
  </si>
  <si>
    <t>Nada importante</t>
  </si>
  <si>
    <t>¿Hasta qué punto está dispuesto a aportar a buenas causas sin esperar nada a cambio?</t>
  </si>
  <si>
    <t>Muy dispuesto</t>
  </si>
  <si>
    <t>Algo dispuesto</t>
  </si>
  <si>
    <t>Poco dispuesto</t>
  </si>
  <si>
    <t>Nada dispuesto</t>
  </si>
  <si>
    <t xml:space="preserve">Nos interesa saber si cree que las diferencias económicas provocan cambios en la sociedad y, en caso afirmativo, de qué forma lo hacen. </t>
  </si>
  <si>
    <t>En mi país, las diferencias económicas entre ricos y pobres provocan que la sociedad funcione peor.</t>
  </si>
  <si>
    <t>Suelo confiar en que el gobierno de mi país haga lo correcto.</t>
  </si>
  <si>
    <t xml:space="preserve">En mi país, los ricos pueden aislarse del resto de la sociedad. </t>
  </si>
  <si>
    <t>¿Está a favor o en contra de esta política?</t>
  </si>
  <si>
    <t>Algo a favor</t>
  </si>
  <si>
    <t>Ni a favor ni en contra</t>
  </si>
  <si>
    <t>Algo en contra</t>
  </si>
  <si>
    <t>Completamente en contra</t>
  </si>
  <si>
    <t>No lo entiendo</t>
  </si>
  <si>
    <t>De cada 100 participantes que respondieron a la pregunta anterior, ¿cuántos cree que apoyan el impuesto común a las personas más ricas del mundo?</t>
  </si>
  <si>
    <t xml:space="preserve">¡Gracias por completar la encuesta! </t>
  </si>
  <si>
    <t xml:space="preserve">Si tiene algún comentario sobre la encuesta en general, escríbalo a continuación. </t>
  </si>
  <si>
    <t>No voté</t>
  </si>
  <si>
    <t>Ninguna cercanía</t>
  </si>
  <si>
    <t>Mucha cercanía</t>
  </si>
  <si>
    <t>Completamente a favor</t>
  </si>
  <si>
    <t>Annet \/ Ikke på listen</t>
  </si>
  <si>
    <t>Partido Popular (PP)</t>
  </si>
  <si>
    <t xml:space="preserve">Partido Socialista Obrero Español (PSOE) </t>
  </si>
  <si>
    <t>Bertha Xóchitl Gálvez Ruiz (Va por México)</t>
  </si>
  <si>
    <t>Pacto Histórico por Colombia</t>
  </si>
  <si>
    <t>Partido Conservador Colombiano</t>
  </si>
  <si>
    <t>Partido Liberal Colombiano</t>
  </si>
  <si>
    <t>Coalición Alianza Verde y Centro Esperanza</t>
  </si>
  <si>
    <t>Centro Democrático</t>
  </si>
  <si>
    <t>Cambio Radical</t>
  </si>
  <si>
    <t>Partido de la Unión por la Gente</t>
  </si>
  <si>
    <t>Unión por la Patria</t>
  </si>
  <si>
    <t>¿Por quién votó en las Elecciones Primarias Argentinas (PASO) de 2023?</t>
  </si>
  <si>
    <t>¿Por quién votó en las Elecciones Federales de 2024 (Presidencia)?</t>
  </si>
  <si>
    <t>¿A quién votó en las Elecciones Generales de 2023 (Congreso de los Diputados)?</t>
  </si>
  <si>
    <t>Situación ${e:\/\/Field\/T12Q4Order}</t>
  </si>
  <si>
    <t>더불어민주당(DPK)</t>
  </si>
  <si>
    <t>국민의힘(PPP)</t>
  </si>
  <si>
    <t>조국혁신당</t>
  </si>
  <si>
    <t>2024 국회의원 선거에서 누구에게 투표하셨습니까?</t>
  </si>
  <si>
    <t>Pakatan Harapan</t>
  </si>
  <si>
    <t>Perikatan Nasional</t>
  </si>
  <si>
    <t>Barisan Nasional</t>
  </si>
  <si>
    <t>Koalicja Obywatelska (KO)</t>
  </si>
  <si>
    <t xml:space="preserve">Trzecia Droga (TD) </t>
  </si>
  <si>
    <t>Pentru cine ați votat la alegerile generale din 2020?</t>
  </si>
  <si>
    <t>คุณลงคะแนนเสียงให้พรรคใดในการเลือกตั้งสมาชิกสภาผู้แทนราษฎรปี 2023</t>
  </si>
  <si>
    <t>พรรคก้าวไกล</t>
  </si>
  <si>
    <t>พรรคเพื่อไทย</t>
  </si>
  <si>
    <t>พรรครวมไทยสร้างชาติ</t>
  </si>
  <si>
    <t>&lt;b&gt;El dinero se asignará a uno de cada veinte encuestados, elegido de forma aleatoria, y sus decisiones se harán realidad. &lt;\/b&gt;</t>
  </si>
  <si>
    <t>&lt;b&gt;Haga todo lo posible para terminar la tarea.&lt;\/b&gt;</t>
  </si>
  <si>
    <t>Haga clic sobre cada número: &lt;b&gt;${e:\/\/Field\/TargetCode1}&lt;\/b&gt;</t>
  </si>
  <si>
    <t>Ha &lt;b&gt;terminado&lt;\/b&gt; la tarea.</t>
  </si>
  <si>
    <t>El participante A &lt;b&gt;ha terminado&lt;\/b&gt; la tarea.</t>
  </si>
  <si>
    <t>El participante B &lt;b&gt;no ha hecho&lt;\/b&gt; la tarea.</t>
  </si>
  <si>
    <t>El participante A ha recibido &lt;b&gt;un premio de ${e:\/\/Field\/Value3Display}&lt;\/b&gt; como recompensa por terminar la tarea.</t>
  </si>
  <si>
    <t>El participante A &lt;b&gt;no ha recibido ningún premio&lt;\/b&gt; a pesar de haber terminado la tarea.</t>
  </si>
  <si>
    <t>El participante B &lt;b&gt;ha recibido un premio de ${e:\/\/Field\/Value6Display}&lt;\/b&gt; como recompensa por terminar la tarea.</t>
  </si>
  <si>
    <t>Ambos participantes, A y B, han recibido &lt;b&gt;un premio de ${e:\/\/Field\/Value3Display}&lt;\/b&gt; como recompensa por terminar la tarea.</t>
  </si>
  <si>
    <t>El participante A &lt;b&gt;no ha hecho&lt;\/b&gt; la tarea.</t>
  </si>
  <si>
    <t>El participante B &lt;b&gt;ha terminado&lt;\/b&gt; la tarea.</t>
  </si>
  <si>
    <t>El participante A &lt;b&gt;no ha recibido ningún premio&lt;\/b&gt; porque el premio es una recompensa por terminar la tarea.</t>
  </si>
  <si>
    <t xml:space="preserve">Queremos ahora preguntarle &lt;b&gt;cuánta cercanía siente&lt;\/b&gt; con el otro participante. </t>
  </si>
  <si>
    <t>Puede &lt;b&gt;invertir&lt;\/b&gt; sus ${e:\/\/Field\/Value5Display}.</t>
  </si>
  <si>
    <t>Si usted invierte, &lt;b&gt;el otro participante pierde los ${e:\/\/Field\/Value5Display} que se le habían asignado.&lt;\/b&gt;</t>
  </si>
  <si>
    <t>Esta situación es aplicable a &lt;b&gt;todos&lt;\/b&gt; los participantes.</t>
  </si>
  <si>
    <t>un 99 por ciento de probabilidades de que esa persona haya presentado una solicitud &lt;b&gt;lícita&lt;\/b&gt; de prestación de incapacidad.</t>
  </si>
  <si>
    <t>un 1 por ciento de probabilidades de que esa persona haya presentado una solicitud &lt;b&gt;fraudulenta&lt;\/b&gt; de prestación de incapacidad.</t>
  </si>
  <si>
    <t xml:space="preserve">&lt;b&gt;No pagar la prestación de incapacidad&lt;\/b&gt;: Esto significa que existe un 99 por ciento de probabilidades de que una persona que haya presentado una &lt;b&gt;solicitud lícita&lt;\/b&gt; de prestación de incapacidad &lt;b&gt;no reciba la prestación de incapacidad&lt;\/b&gt;.  </t>
  </si>
  <si>
    <t xml:space="preserve">&lt;b&gt;Pagar la prestación de incapacidad&lt;\/b&gt;: Esto significa que existe un 1 por ciento de probabilidades de que una persona que haya presentado una &lt;b&gt;solicitud fraudulenta&lt;\/b&gt; de prestación de incapacidad &lt;b&gt;reciba la prestación de incapacidad&lt;\/b&gt;. </t>
  </si>
  <si>
    <t>un 75 por ciento de probabilidades de que esa persona haya presentado una solicitud &lt;b&gt;lícita&lt;\/b&gt; de prestación de incapacidad.</t>
  </si>
  <si>
    <t>un 25 por ciento de probabilidades de que esa persona haya presentado una solicitud &lt;b&gt;fraudulenta&lt;\/b&gt; de prestación de incapacidad.</t>
  </si>
  <si>
    <t xml:space="preserve">&lt;b&gt;No pagar la prestación de incapacidad&lt;\/b&gt;: Esto significa que existe un 75 por ciento de probabilidades de que una persona que haya presentado una &lt;b&gt;solicitud lícita&lt;\/b&gt; de prestación de incapacidad &lt;b&gt;no reciba la prestación de incapacidad&lt;\/b&gt;.  </t>
  </si>
  <si>
    <t xml:space="preserve">&lt;b&gt;Pagar la prestación de incapacidad&lt;\/b&gt;: Esto significa que existe un 25 por ciento de probabilidades de que una persona que haya presentado una &lt;b&gt;solicitud fraudulenta&lt;\/b&gt; de prestación de incapacidad &lt;b&gt;reciba la prestación de incapacidad&lt;\/b&gt;. </t>
  </si>
  <si>
    <t>un 50 por ciento de probabilidades de que esa persona haya presentado una solicitud &lt;b&gt;lícita&lt;\/b&gt; de prestación de incapacidad.</t>
  </si>
  <si>
    <t>un 50 por ciento de probabilidades de que esa persona haya presentado una solicitud &lt;b&gt;fraudulenta&lt;\/b&gt; de prestación de incapacidad.</t>
  </si>
  <si>
    <t xml:space="preserve">&lt;b&gt;No pagar la prestación de incapacidad&lt;\/b&gt;: Esto significa que existe un 50 por ciento de probabilidades de que una persona que haya presentado una &lt;b&gt;solicitud lícita&lt;\/b&gt; de prestación de incapacidad &lt;b&gt;no reciba la prestación de incapacidad&lt;\/b&gt;.  </t>
  </si>
  <si>
    <t xml:space="preserve">&lt;b&gt;Pagar la prestación de incapacidad&lt;\/b&gt;: Esto significa que existe un 50 por ciento de probabilidades de que una persona que haya presentado una &lt;b&gt;solicitud fraudulenta&lt;\/b&gt; de prestación de incapacidad &lt;b&gt;reciba la prestación de incapacidad&lt;\/b&gt;. </t>
  </si>
  <si>
    <t>un 25 por ciento de probabilidades de que esa persona haya presentado una solicitud &lt;b&gt;lícita&lt;\/b&gt; de prestación de incapacidad.</t>
  </si>
  <si>
    <t>un 75 por ciento de probabilidades de que esa persona haya presentado una solicitud &lt;b&gt;fraudulenta&lt;\/b&gt; de prestación de incapacidad.</t>
  </si>
  <si>
    <t xml:space="preserve">&lt;b&gt;No pagar la prestación de incapacidad&lt;\/b&gt;: Esto significa que existe un 25 por ciento de probabilidades de que una persona que haya presentado una &lt;b&gt;solicitud lícita&lt;\/b&gt; de prestación de incapacidad &lt;b&gt;no reciba la prestación de incapacidad&lt;\/b&gt;.  </t>
  </si>
  <si>
    <t xml:space="preserve">&lt;b&gt;Pagar la prestación de incapacidad&lt;\/b&gt;: Esto significa que existe un 75 por ciento de probabilidades de que una persona que haya presentado una &lt;b&gt;solicitud fraudulenta&lt;\/b&gt; de prestación de incapacidad &lt;b&gt;reciba la prestación de incapacidad&lt;\/b&gt;. </t>
  </si>
  <si>
    <t>un 1 por ciento de probabilidades de que esa persona haya presentado una solicitud &lt;b&gt;lícita&lt;\/b&gt; de prestación de incapacidad.</t>
  </si>
  <si>
    <t>un 99 por ciento de probabilidades de que esa persona haya presentado una solicitud &lt;b&gt;fraudulenta&lt;\/b&gt; de prestación de incapacidad.</t>
  </si>
  <si>
    <t xml:space="preserve">&lt;b&gt;No pagar la prestación de incapacidad&lt;\/b&gt;: Esto significa que existe un 1 por ciento de probabilidades de que una persona que haya presentado una &lt;b&gt;solicitud lícita&lt;\/b&gt; de prestación de incapacidad &lt;b&gt;no reciba la prestación de incapacidad&lt;\/b&gt;.  </t>
  </si>
  <si>
    <t xml:space="preserve">&lt;b&gt;Pagar la prestación de incapacidad&lt;\/b&gt;: Esto significa que existe un 99 por ciento de probabilidades de que una persona que haya presentado una &lt;b&gt;solicitud fraudulenta&lt;\/b&gt; de prestación de incapacidad &lt;b&gt;reciba la prestación de incapacidad&lt;\/b&gt;. </t>
  </si>
  <si>
    <t>Si lo desea, puede enviar &lt;b&gt;${e:\/\/Field\/Value0Display}, ${e:\/\/Field\/Send1Display} o ${e:\/\/Field\/Send2Display}&lt;\/b&gt; de sus ${e:\/\/Field\/SelfishMDisplay} al otro participante.</t>
  </si>
  <si>
    <t>Si lo desea, puede enviar &lt;b&gt;${e:\/\/Field\/Value0Display}, ${e:\/\/Field\/Send1Display} o ${e:\/\/Field\/Send2Display}&lt;\/b&gt; de sus ${e:\/\/Field\/YDisplay} al otro participante.</t>
  </si>
  <si>
    <t>Cree que ${q:\/\/QID510\/ChoiceTextEntryValue} de cada 100 participantes le quitaría dinero &lt;b&gt;si usted enviase ${e:\/\/Field\/Value0Display}&lt;\/b&gt;.</t>
  </si>
  <si>
    <t>&lt;b&gt;El otro participante le quita dinero&lt;\/b&gt;: usted: ${e:\/\/Field\/YSteal100Display}, el otro participante: ${e:\/\/Field\/XSteal100Display}.</t>
  </si>
  <si>
    <t>&lt;b&gt;El otro participante no le quita dinero&lt;\/b&gt;: usted: ${e:\/\/Field\/Send1YouDisplay}, el otro participante: ${e:\/\/Field\/Send1ThemDisplay}.</t>
  </si>
  <si>
    <t>Cree que ${q:\/\/QID554\/ChoiceTextEntryValue} de cada 100 participantes le quitaría dinero &lt;b&gt;si usted enviase ${e:\/\/Field\/Send1Display}&lt;\/b&gt;.</t>
  </si>
  <si>
    <t>&lt;b&gt;El otro participante le quita dinero&lt;\/b&gt;: usted: ${e:\/\/Field\/YSteal200Display}, el otro participante: ${e:\/\/Field\/XSteal200Display}.</t>
  </si>
  <si>
    <t>&lt;b&gt;El otro participante no le quita dinero&lt;\/b&gt;: usted: ${e:\/\/Field\/Send2YouDisplay}, el otro participante: ${e:\/\/Field\/Send2ThemDisplay}.</t>
  </si>
  <si>
    <t>Ahora &lt;b&gt;tomará la decisión de enviar dinero&lt;\/b&gt;.</t>
  </si>
  <si>
    <t>Si lo desea, puede enviar &lt;b&gt;${e:\/\/Field\/Value0Display}, ${e:\/\/Field\/Send1Display} o ${e:\/\/Field\/Send2Display}&lt;\/b&gt; de sus ${e:\/\/Field\/SelfishHDisplay} al otro participante.</t>
  </si>
  <si>
    <t>Las grandes diferencias económicas hacen que la sociedad funcione &lt;b&gt;peor&lt;\/b&gt; en general.</t>
  </si>
  <si>
    <t>En mi país, las diferencias económicas entre ricos y pobres son &lt;b&gt;injustas&lt;\/b&gt;.</t>
  </si>
  <si>
    <t>Las grandes diferencias económicas provocan el &lt;b&gt;aumento&lt;\/b&gt; de la tensión social.</t>
  </si>
  <si>
    <t>Las grandes diferencias económicas conllevan una &lt;b&gt;degradación&lt;\/b&gt; de las instituciones públicas.</t>
  </si>
  <si>
    <t>Las grandes diferencias económicas conllevan un &lt;b&gt;aumento&lt;\/b&gt; de la división interna del país.</t>
  </si>
  <si>
    <t>Las grandes diferencias económicas provocan un &lt;b&gt;mayor&lt;\/b&gt; crecimiento económico.</t>
  </si>
  <si>
    <t>Las grandes diferencias económicas provocan un &lt;b&gt;descenso&lt;\/b&gt; de la confianza entre las personas.</t>
  </si>
  <si>
    <t>Las grandes diferencias económicas provocan el &lt;b&gt;aumento&lt;\/b&gt; de la corrupción.</t>
  </si>
  <si>
    <t xml:space="preserve">Las grandes diferencias económicas conllevan un &lt;b&gt;aumento&lt;\/b&gt; de la innovación. </t>
  </si>
  <si>
    <t>Las grandes diferencias económicas conllevan un &lt;b&gt;empeoramiento general&lt;\/b&gt; de los sistemas educativos.</t>
  </si>
  <si>
    <t>En mi país, las instituciones parten de la idea de que la desigualdad económica hace que la sociedad funcione &lt;b&gt;peor&lt;\/b&gt;.</t>
  </si>
  <si>
    <t>Vi minner om at &lt;u&gt;svarene på denne undersøkelsen er anonyme.&lt;\/u&gt;</t>
  </si>
  <si>
    <t>Le recordamos que las &lt;u&gt;respuestas a la encuesta son anónimas.&lt;\/u&gt;</t>
  </si>
  <si>
    <t>Valget er ellers &lt;u&gt;helt anonymt&lt;\/u&gt;, og du kommer ikke til å ha noen annen kontakt med denne deltakeren.</t>
  </si>
  <si>
    <t>Por lo demás, su decisión es &lt;u&gt;completamente anónima&lt;\/u&gt; y no volverá a tener contacto con el otro participante.</t>
  </si>
  <si>
    <t>De cada 100 participantes que se encontraban en la misma situación que usted, ¿cuántos cree que invirtieron sus ${e:\/\/Field\/Value5Display} para poder ganar ${e:\/\/Field\/Value15Display} cuando eso suponía que el otro participante perdiese sus ${e:\/\/Field\/Value5Display}?</t>
  </si>
  <si>
    <t>De cada 100 participantes que se encontraban en la &lt;b&gt;situación del participante A&lt;\/b&gt;, ¿cuántos cree que &lt;b&gt;invirtieron&lt;\/b&gt; ${e:\/\/Field\/Value5Display} para poder ganar ${e:\/\/Field\/Value15Display} cuando eso suponía que el participante B perdería sus ${e:\/\/Field\/Value5Display}?</t>
  </si>
  <si>
    <t>Envío ${e:\/\/Field\/Send1Display} al otro participante (usted: ${e:\/\/Field\/Send1YouEDisplay}, el otro participante: ${e:\/\/Field\/Send1ThemEDisplay}.)</t>
  </si>
  <si>
    <t>Envío ${e:\/\/Field\/Send2Display} al otro participante (usted: ${e:\/\/Field\/Send2YouEDisplay}, el otro participante: ${e:\/\/Field\/Send2ThemEDisplay}.)</t>
  </si>
  <si>
    <t>Envío ${e:\/\/Field\/Send2Display} al otro participante (usted: ${e:\/\/Field\/Send2YouDisplay}, el otro participante: ${e:\/\/Field\/Send2ThemDisplay}.)</t>
  </si>
  <si>
    <t>Dejo las cosas como están (usted: ${e:\/\/Field\/SelfishHDisplay}, el otro participante: ${e:\/\/Field\/SelfishLDisplay}.)</t>
  </si>
  <si>
    <t>Det er moralsk akseptabelt at bedrifter selger produkter som de vet at forbrukerne ville vært bedre tjent med å ikke kjøpe.</t>
  </si>
  <si>
    <t>Bitte lesen Sie sich die folgenden Angaben sorgfältig durch.</t>
  </si>
  <si>
    <t>Je nach Ihren Antworten in dieser Umfrage haben Sie ggf. Anspruch auf weitere Prämien.</t>
  </si>
  <si>
    <t>Hinweis: Alle genannten Geldbeträge werden wie Ihre üblichen Prämien ausgezahlt, die Sie nach Durchführung dieser Umfragen erhalten.</t>
  </si>
  <si>
    <t>Es werden keine Informationen veröffentlicht, über die eine Person identifiziert werden kann, und die Daten lassen keine Rückschlüsse auf Sie zu.</t>
  </si>
  <si>
    <t>Lesen Sie sich jede Frage bitte genau durch und nehmen Sie sich Zeit, um alles gut zu verstehen.</t>
  </si>
  <si>
    <t>Qualitativ minderwertige Antworten können dazu führen, dass der Teilnehmer aus der Umfrage ausscheidet und keine Prämie erhält.</t>
  </si>
  <si>
    <t>Ich habe verstanden und möchte teilnehmen.</t>
  </si>
  <si>
    <t>Ich möchte nicht teilnehmen.</t>
  </si>
  <si>
    <t>Um sicherzustellen, dass Sie sich die Angaben sorgfältig durchlesen, möchten wir Sie zunächst um die Beantwortung einer einfachen Frage bitten.</t>
  </si>
  <si>
    <t>Auf welchem Möbelstück sitzen Sie an einem Tisch?</t>
  </si>
  <si>
    <t>Kühlschrank</t>
  </si>
  <si>
    <t>Stuhl</t>
  </si>
  <si>
    <t>Fahrrad</t>
  </si>
  <si>
    <t>Geben Sie bitte die ID Ihres Umfrage-Anbieters ein (dieses Feld sollte bereits ausgefüllt sein):</t>
  </si>
  <si>
    <t>Ende der Umfrage</t>
  </si>
  <si>
    <t>Sie möchten nicht an dieser Umfrage teilnehmen.</t>
  </si>
  <si>
    <t>Sie haben den Aufmerksamkeitstest nicht bestanden.</t>
  </si>
  <si>
    <t>Bitte schließen Sie die Umfrage.</t>
  </si>
  <si>
    <t>Wie lautet Ihr Geschlecht?</t>
  </si>
  <si>
    <t>Männlich</t>
  </si>
  <si>
    <t>Weiblich</t>
  </si>
  <si>
    <t>Möchte ich nicht beantworten</t>
  </si>
  <si>
    <t>Wie alt sind Sie?</t>
  </si>
  <si>
    <t>Bitte geben Sie Ihren höchsten Bildungsstand an:</t>
  </si>
  <si>
    <t>Keine offizielle Schulbildung (0 Jahre)</t>
  </si>
  <si>
    <t>Primäre Schulbildung (unter 7 Jahren)</t>
  </si>
  <si>
    <t>Sekundäre Basis-Schulbildung (7-10 Jahre)</t>
  </si>
  <si>
    <t>Sekundäre Aufbau-Schulbildung (10-13 Jahre)</t>
  </si>
  <si>
    <t>Hochschulbildung (13 und mehr Jahre, z. B. Universität oder Hochschule)</t>
  </si>
  <si>
    <t>Falls Sie zu diesem Zeitpunkt noch nicht wahlberechtigt waren, geben Sie bitte an, was Sie getan hätten.</t>
  </si>
  <si>
    <t>Im nächsten Teil der Umfrage beschreiben wir Situationen, in denen es um kleine Geldbeträge geht.</t>
  </si>
  <si>
    <t>Bitte beachten Sie, dass die Geldbeträge wie Ihre üblichen Prämien ausgezahlt werden, die Sie für die Durchführung dieser Umfragen erhalten.</t>
  </si>
  <si>
    <t>Es gibt keine Barauszahlungen.</t>
  </si>
  <si>
    <t>Wir möchten Sie bitten, eine Code-Erkennungsaufgabe durchzuführen.</t>
  </si>
  <si>
    <t>Dies ist für unsere Forschung sehr wichtig.</t>
  </si>
  <si>
    <t>Sowohl der andere Teilnehmer als auch Sie haben die Aufgabe erledigt.</t>
  </si>
  <si>
    <t>Der andere Teilnehmer hat die Aufgabe erledigt.</t>
  </si>
  <si>
    <t>Sie haben die Aufgabe erledigt.</t>
  </si>
  <si>
    <t>Sie erhalten keine Prämie, obwohl Sie die Aufgabe erledigt haben.</t>
  </si>
  <si>
    <t>Wir stellen Ihnen jetzt einige einfache Verständnisfragen zu diesen Informationen.</t>
  </si>
  <si>
    <t>Hintergrundinformationen:</t>
  </si>
  <si>
    <t>Haben Sie die Aufgabe erledigt?</t>
  </si>
  <si>
    <t>Hat der andere Teilnehmer die Aufgabe erledigt?</t>
  </si>
  <si>
    <t>Nein</t>
  </si>
  <si>
    <t>Wie hoch war Ihre Prämie?</t>
  </si>
  <si>
    <t>Wie hoch war die Prämie des anderen Teilnehmers?</t>
  </si>
  <si>
    <t>Inwiefern stimmen Sie der folgenden Aussage zu?</t>
  </si>
  <si>
    <t>Die Prämienzahlung war ungerecht zwischen Ihnen und dem anderen Teilnehmer verteilt.</t>
  </si>
  <si>
    <t>Stimme voll und ganz zu</t>
  </si>
  <si>
    <t>Stimme eher zu</t>
  </si>
  <si>
    <t>Weder – noch</t>
  </si>
  <si>
    <t>Stimme eher nicht zu</t>
  </si>
  <si>
    <t>Stimme überhaupt nicht zu</t>
  </si>
  <si>
    <t>Bitte über den Schieber auswählen, welche Kreise am ehesten auf Ihre Antwort zutreffen.</t>
  </si>
  <si>
    <t>Der Kreis mit dem X stellt den anderen Teilnehmer dar.</t>
  </si>
  <si>
    <t>Hinweis: 1 steht für „überhaupt nicht nahe“ und 7 steht für „ausgesprochen nahe“.</t>
  </si>
  <si>
    <t>Wie nahe fühlen Sie sich dem anderen Teilnehmer?</t>
  </si>
  <si>
    <t>Sie treffen jetzt eine Entscheidung, die sich sowohl auf Sie als auch auf den anderen Teilnehmer auswirken kann.</t>
  </si>
  <si>
    <t>Ihre Entscheidung hier wirkt sich nicht auf etwaige Prämienzahlungen aus der vorherigen Situation aus.</t>
  </si>
  <si>
    <t>Ihnen werden zusätzlich ${e:\/\/Field\/Value5Display} zugewiesen.</t>
  </si>
  <si>
    <t>Dem anderen Teilnehmer werden ebenfalls zusätzlich ${e:\/\/Field\/Value5Display} zugewiesen.</t>
  </si>
  <si>
    <t>Wenn Sie das Geld investieren, sind folgende Optionen möglich:</t>
  </si>
  <si>
    <t>Sie können bei einer 50%-igen Chance ${e:\/\/Field\/Value15Display} verdienen.</t>
  </si>
  <si>
    <t>Sie können bei einer 50%-igen Chance ${e:\/\/Field\/Value0Display} verdienen.</t>
  </si>
  <si>
    <t>Wenn Sie nicht investieren, behalten Sie und der andere Teilnehmer Ihre zusätzlichen ${e:\/\/Field\/Value5Display}.</t>
  </si>
  <si>
    <t>Nachdem Sie Ihre Auswahl getroffen haben, werden Sie mit dem anderen Teilnehmer nichts mehr zu tun haben.</t>
  </si>
  <si>
    <t>Ich investiere das Geld, was bedeutet, dass ich eine 50%-ige Chance auf ${e:\/\/Field\/Value15Display} und eine 50%-ige Chance auf ${e:\/\/Field\/Value0Display} habe.</t>
  </si>
  <si>
    <t>Der andere Teilnehmer erhält ${e:\/\/Field\/Value0Display}.</t>
  </si>
  <si>
    <t>Ich und der andere Teilnehmer erhalten jeweils ${e:\/\/Field\/Value5Display}.</t>
  </si>
  <si>
    <t>Wie viele von 100 Teilnehmern in derselben Situation wie Sie haben Ihrer Meinung nach ihre ${e:\/\/Field\/Value5Display} investiert, um potenziell ${e:\/\/Field\/Value15Display} zu verdienen, wenn dabei der andere Teilnehmer gleichzeitig seine ${e:\/\/Field\/Value5Display} verliert?</t>
  </si>
  <si>
    <t>Geben Sie bitte eine Zahl zwischen 0 und 100 ein.</t>
  </si>
  <si>
    <t>Falls Ihre Antwort richtig ist, erhalten Sie ${e:\/\/Field\/Value1Display}.</t>
  </si>
  <si>
    <t>Einige Teilnehmer waren nicht in derselben Situation wie Sie.</t>
  </si>
  <si>
    <t>Wir stellen Ihnen nun einige Fragen zu diesen Teilnehmern.</t>
  </si>
  <si>
    <t>In deren Fall sah die Situation wie folgt aus:</t>
  </si>
  <si>
    <t>Der Rest der Situation war mit Ihrer identisch.</t>
  </si>
  <si>
    <t>Falls er investiert hätte, würde Teilnehmer B seine ${e:\/\/Field\/Value5Display} verlieren.</t>
  </si>
  <si>
    <t>Wir stellen Ihnen zunächst einige einfache Verständnisfragen zu diesen Informationen.</t>
  </si>
  <si>
    <t>Hat Teilnehmer A die Aufgabe erledigt?</t>
  </si>
  <si>
    <t>Hat Teilnehmer B die Aufgabe erledigt?</t>
  </si>
  <si>
    <t>Wie hoch war die Prämie von Teilnehmer A?</t>
  </si>
  <si>
    <t>Wie hoch war die Prämie von Teilnehmer B?</t>
  </si>
  <si>
    <t>Wir möchten Sie nun bitten, das Investitionsverhalten von Teilnehmer A vorauszusagen.</t>
  </si>
  <si>
    <t>Vielen Dank. Nun geht es mit Fragen zu einem neuen Thema weiter.</t>
  </si>
  <si>
    <t>Es ist sehr wichtig, dass Sie sich die nachstehenden Angaben sorgfältig durchlesen.</t>
  </si>
  <si>
    <t>Arbeitslosengeld soll Menschen, die unfreiwillig arbeitslos geworden sind, teilweise für ihre Einkommensverluste entschädigen.</t>
  </si>
  <si>
    <t>Es besteht eine:</t>
  </si>
  <si>
    <t>Inwiefern stimmen Sie den folgenden Aussagen zu?</t>
  </si>
  <si>
    <t>Arbeitslosengeld sollte großzügiger ausfallen.</t>
  </si>
  <si>
    <t>Die Voraussetzungen für Arbeitslosengeld sollten strenger sein.</t>
  </si>
  <si>
    <t>Es ist ungerecht, dass Personen, die unfreiwillig arbeitslos geworden sind, ihre Einkommensverluste nicht in voller Höhe bezahlt bekommen.</t>
  </si>
  <si>
    <t>Ein großzügiges Arbeitslosengeld schadet der Wirtschaft.</t>
  </si>
  <si>
    <t>Es ist ungerecht, dass Personen mit Behinderung ihre Einkommensverluste nicht in voller Höhe bezahlt bekommen.</t>
  </si>
  <si>
    <t>Sie treffen nun drei Entscheidungen über größere Geldbeträge. Ihre Entscheidungen können sich sowohl auf Sie als auch auf einen weiteren Teilnehmer auswirken.</t>
  </si>
  <si>
    <t>Alle Teilnehmer, die die Forschungsstudie erledigen, kommen in einen Lostopf.</t>
  </si>
  <si>
    <t>Aus dem Lostopf werden drei Teilnehmer per Zufallsprinzip ermittelt.</t>
  </si>
  <si>
    <t>Einige Fragen sind leicht, andere vielleicht etwas schwieriger.</t>
  </si>
  <si>
    <t>Ihnen werden ${e:\/\/Field\/SelfishMDisplay} zugewiesen.</t>
  </si>
  <si>
    <t>Dem anderen Teilnehmer werden ${e:\/\/Field\/SelfishMDisplay} zugewiesen.</t>
  </si>
  <si>
    <t>Sie können alles behalten, was Sie nicht senden.</t>
  </si>
  <si>
    <t>Ihre Auswahl wirkt sich nur auf die potenziellen Auszahlungen und auf Informationen aus, die der andere Teilnehmer erhält.</t>
  </si>
  <si>
    <t>Geben Sie bitte an, für welche Alternative Sie sich entscheiden:</t>
  </si>
  <si>
    <t>Ich lasse alles so, wie es ist (Sie: ${e:\/\/Field\/SelfishMDisplay}, der andere Teilnehmer: ${e:\/\/Field\/SelfishMDisplay}.)</t>
  </si>
  <si>
    <t>Ich sende ${e:\/\/Field\/Send1Display} an den anderen Teilnehmer (Sie: ${e:\/\/Field\/Send1YouEDisplay}, der andere Teilnehmer: ${e:\/\/Field\/Send1ThemEDisplay}.)</t>
  </si>
  <si>
    <t>Ich sende ${e:\/\/Field\/Send2Display} an den anderen Teilnehmer (Sie: ${e:\/\/Field\/Send2YouEDisplay}, der andere Teilnehmer: ${e:\/\/Field\/Send2ThemEDisplay}.)</t>
  </si>
  <si>
    <t>Sie werden jetzt zu einer neuen Situation mit einem anderen Teilnehmer befragt.</t>
  </si>
  <si>
    <t>Hier sind wir interessiert zu erfahren, wie Sie vermuten, dass der andere Teilnehmer sich verhalten wird.</t>
  </si>
  <si>
    <t>Ihnen werden ${e:\/\/Field\/YDisplay} zugewiesen.</t>
  </si>
  <si>
    <t>Dem anderen Teilnehmer werden ${e:\/\/Field\/XDisplay} zugewiesen.</t>
  </si>
  <si>
    <t>Danach kann der andere Teilnehmer überlegen, ob er die ${e:\/\/Field\/StealAmountDisplay} von Ihnen nimmt, wodurch er ${e:\/\/Field\/ReceiveAmountDisplay} erhalten würde.</t>
  </si>
  <si>
    <t>In Kürze werden wir Sie fragen, ob Sie dem anderen Teilnehmer Geld senden möchten.</t>
  </si>
  <si>
    <t>Zuvor sind wir interessiert zu erfahren, was Sie vermuten, wie oft der andere Teilnehmer Geld von Ihnen nimmt, falls Sie ihm einen Betrag von (${e:\/\/Field\/Value0Display}, ${e:\/\/Field\/Send1Display} und ${e:\/\/Field\/Send2Display}) senden.</t>
  </si>
  <si>
    <t>Wie viele der 100 anderen Teilnehmer würden es Ihrer Ansicht nach in dieser Situation nehmen?</t>
  </si>
  <si>
    <t>Zur Erinnerung: Ihnen wurden ${e:\/\/Field\/YDisplay} zugewiesen.</t>
  </si>
  <si>
    <t>Einem anderen Umfrageteilnehmer wurden ${e:\/\/Field\/XDisplay} zugewiesen.</t>
  </si>
  <si>
    <t>Der andere Teilnehmer wird informiert, wie viel Sie ihm gesendet haben.</t>
  </si>
  <si>
    <t>Ihre Auswahl ist ansonsten völlig anonym, und Sie haben nichts mehr mit diesem Teilnehmer zu tun.</t>
  </si>
  <si>
    <t>Ich lasse alles so, wie es ist (Sie: ${e:\/\/Field\/YDisplay}, der andere Teilnehmer: ${e:\/\/Field\/XDisplay}.)</t>
  </si>
  <si>
    <t>Ich sende ${e:\/\/Field\/Send1Display} an den anderen Teilnehmer (Sie: ${e:\/\/Field\/Send1YouDisplay}, der andere Teilnehmer: ${e:\/\/Field\/Send1ThemDisplay}.)</t>
  </si>
  <si>
    <t>Ich sende ${e:\/\/Field\/Send2Display} an den anderen Teilnehmer (Sie: ${e:\/\/Field\/Send2YouDisplay}, der andere Teilnehmer: ${e:\/\/Field\/Send2ThemDisplay}.)</t>
  </si>
  <si>
    <t>Ihnen werden ${e:\/\/Field\/SelfishHDisplay} zugewiesen.</t>
  </si>
  <si>
    <t>Dem anderen Teilnehmer werden ${e:\/\/Field\/SelfishLDisplay} zugewiesen.</t>
  </si>
  <si>
    <t>Ich sende ${e:\/\/Field\/Send1Display} an den anderen Teilnehmer (Sie: ${e:\/\/Field\/Send1YouUDisplay}, der andere Teilnehmer: ${e:\/\/Field\/Send1ThemUDisplay}.)</t>
  </si>
  <si>
    <t>Ich sende ${e:\/\/Field\/Send2Display} an den anderen Teilnehmer (Sie: ${e:\/\/Field\/Send2YouUDisplay}, der andere Teilnehmer: ${e:\/\/Field\/Send2ThemUDisplay}.)</t>
  </si>
  <si>
    <t>Es ist ungerecht, dass einige Menschen mehr verdienen als andere.</t>
  </si>
  <si>
    <t>Eine große Einkommensumverteilung schadet der Wirtschaft.</t>
  </si>
  <si>
    <t>Wie sehr sind Sie generell bereit, Risiken einzugehen?</t>
  </si>
  <si>
    <t>Risikobereitschaft</t>
  </si>
  <si>
    <t>Überhaupt nicht bereit, Risiken einzugehen</t>
  </si>
  <si>
    <t>Voll und ganz bereit, Risiken einzugehen</t>
  </si>
  <si>
    <t>Spielt Religion in Ihrem Leben eine wichtige Rolle?</t>
  </si>
  <si>
    <t>Sehr wichtig</t>
  </si>
  <si>
    <t>Relativ wichtig</t>
  </si>
  <si>
    <t>Nicht so wichtig</t>
  </si>
  <si>
    <t>Überhaupt nicht wichtig</t>
  </si>
  <si>
    <t>Wie sehr sind Sie gewillt, etwas für einen guten Zweck zu spenden, ohne dafür eine Gegenleistung zu erwarten?</t>
  </si>
  <si>
    <t>Sehr gewillt</t>
  </si>
  <si>
    <t>Ansatzweise gewillt</t>
  </si>
  <si>
    <t>Nicht besonders gewillt</t>
  </si>
  <si>
    <t>Überhaupt nicht gewillt</t>
  </si>
  <si>
    <t>In meinem Land sorgen die wirtschaftlichen Unterschiede zwischen Reich und Arm für eine schlechter funktionierende Gesellschaft.</t>
  </si>
  <si>
    <t>Ich vertraue der Landesregierung normalerweise, dass sie das Richtige tut.</t>
  </si>
  <si>
    <t>Internationale Organisationen und Regierungen haben vor Kurzem eine koordinierte Steuer für die weltweit reichsten Personen vorgeschlagen.</t>
  </si>
  <si>
    <t>Menschen mit einem Besitz von über 1 Milliarde USD oder die ungefähr 3000 reichsten Personen der Welt müssten demnach jedes Jahr mindestens 2 % ihres Vermögens versteuern.</t>
  </si>
  <si>
    <t>Eher dafür</t>
  </si>
  <si>
    <t>Weder dafür noch dagegen</t>
  </si>
  <si>
    <t>Eher dagegen</t>
  </si>
  <si>
    <t>Voll und ganz dagegen</t>
  </si>
  <si>
    <t>Verstehe es nicht</t>
  </si>
  <si>
    <t>Wie viele der 100 Teilnehmer aus der vorherigen Frage sind Ihrer Ansicht nach für eine koordinierte Steuer für die reichsten Menschen der Welt?</t>
  </si>
  <si>
    <t>Es ist moralisch akzeptabel, dass Unternehmen Produkte verkaufen, von denen sie wissen, dass der Verbraucher ohne diese Produkte besser dran wäre.</t>
  </si>
  <si>
    <t>Es ist moralisch akzeptabel, dass Unternehmen Informationen über ihre Produkte manipulieren, um Produkte verkaufen zu können, von denen sie wissen, dass der Verbraucher ohne diese Produkte besser dran wäre.</t>
  </si>
  <si>
    <t>Es ist moralisch akzeptabel, dass Unternehmen Produkte verkaufen, von denen sie wissen, dass der Verbraucher ohne diese Produkte besser dran wäre, solange sie dem Verbraucher alle relevanten Informationen über das Produkt bereitstellen.</t>
  </si>
  <si>
    <t>Unternehmen manipulieren häufig Informationen über ihre Produkte, um Produkte verkaufen zu können, von denen sie wissen, dass der Verbraucher ohne sie besser dran wäre.</t>
  </si>
  <si>
    <t>Die Regierung sollte strengere Verbraucherschutzgesetze einführen, damit Unternehmen keine Produkte mehr verkaufen können, von denen sie wissen, dass der Verbraucher ohne sie besser dran wäre.</t>
  </si>
  <si>
    <t>Ich habe nicht gewählt</t>
  </si>
  <si>
    <t>Überhaupt nicht nahe</t>
  </si>
  <si>
    <t>Ausgesprochen nahe</t>
  </si>
  <si>
    <t>Voll und ganz dafür</t>
  </si>
  <si>
    <t>Sonstiges\/Nicht aufgeführt</t>
  </si>
  <si>
    <t>&lt;b&gt;Bitte bemühen Sie sich, diese Aufgabe so gut wie möglich durchzuführen.&lt;\/b&gt;</t>
  </si>
  <si>
    <t>Bitte alle Felder mit dieser Nummer anklicken: &lt;b&gt;${e:\/\/Field\/TargetCode1}&lt;\/b&gt;</t>
  </si>
  <si>
    <t>Sie haben die Aufgabe &lt;b&gt;erledigt&lt;\/b&gt;.</t>
  </si>
  <si>
    <t>Teilnehmer A hat die Aufgabe &lt;b&gt;erledigt&lt;\/b&gt;.</t>
  </si>
  <si>
    <t>Teilnehmer A hat für die Erledigung der Aufgabe &lt;b&gt;eine Prämie in Höhe von ${e:\/\/Field\/Value3Display}&lt;\/b&gt; erhalten.</t>
  </si>
  <si>
    <t>Teilnehmer B hat &lt;b&gt;eine Prämie in Höhe von ${e:\/\/Field\/Value3Display}&lt;\/b&gt; erhalten, obwohl er die Aufgabe nicht erledigt hat.</t>
  </si>
  <si>
    <t>Teilnehmer A und Teilnehmer B haben die Aufgabe &lt;b&gt;erledigt&lt;\/b&gt;.</t>
  </si>
  <si>
    <t>Teilnehmer A hat &lt;b&gt;keine Prämie erhalten&lt;\/b&gt;, obwohl er die Aufgabe erledigt hat.</t>
  </si>
  <si>
    <t>Teilnehmer B hat die Aufgabe &lt;b&gt;erledigt&lt;\/b&gt;.</t>
  </si>
  <si>
    <t xml:space="preserve">Wir möchten Sie nun fragen, &lt;b&gt;wie nahe Sie sich&lt;\/b&gt; dem anderen Teilnehmer fühlen. </t>
  </si>
  <si>
    <t>Sie können Ihre ${e:\/\/Field\/Value5Display} &lt;b&gt;investieren&lt;\/b&gt;.</t>
  </si>
  <si>
    <t>Wenn Sie investieren, &lt;b&gt;verliert der andere Teilnehmer die ${e:\/\/Field\/Value5Display}, die ihm zugewiesen wurden.&lt;\/b&gt;</t>
  </si>
  <si>
    <t>Dies ist für &lt;b&gt;alle&lt;\/b&gt; Teilnehmer wahr.</t>
  </si>
  <si>
    <t>Wie viele von 100 Teilnehmern in der &lt;b&gt;Situation von Teilnehmer A&lt;\/b&gt; haben Ihrer Meinung nach ${e:\/\/Field\/Value5Display} &lt;b&gt;investiert&lt;\/b&gt;, um potenziell ${e:\/\/Field\/Value15Display} zu erhalten, wobei Teilnehmer B seine ${e:\/\/Field\/Value5Display} verlieren würde?</t>
  </si>
  <si>
    <t>Zur Erinnerung: Sie hatten geantwortet, dass ${q:\/\/QID581\/ChoiceTextEntryValue} Personen, die sich in &lt;b&gt;Ihrer&lt;\/b&gt; Situation befinden, investieren würden.</t>
  </si>
  <si>
    <t>Wenn Sie möchten, können Sie &lt;b&gt;${e:\/\/Field\/Value0Display}, ${e:\/\/Field\/Send1Display} oder ${e:\/\/Field\/Send2Display}&lt;\/b&gt; von Ihren ${e:\/\/Field\/SelfishMDisplay} an den anderen Teilnehmer senden.</t>
  </si>
  <si>
    <t>Ihre Auswahl ist ansonsten &lt;u&gt;völlig anonym&lt;\/u&gt;, und Sie haben nichts mehr mit diesem Teilnehmer zu tun.</t>
  </si>
  <si>
    <t>Wenn Sie möchten, können Sie &lt;b&gt;${e:\/\/Field\/Value0Display}, ${e:\/\/Field\/Send1Display} oder ${e:\/\/Field\/Send2Display}&lt;\/b&gt; von Ihren ${e:\/\/Field\/YDisplay} an den anderen Teilnehmer senden.</t>
  </si>
  <si>
    <t>&lt;b&gt;Falls Sie dem anderen Teilnehmer ${e:\/\/Field\/Value0Display}&lt;\/b&gt; senden, sind folgende Szenarien möglich:</t>
  </si>
  <si>
    <t>&lt;b&gt;Der andere Teilnehmer nimmt es&lt;\/b&gt; : Sie: ${e:\/\/Field\/YSteal0Display}, der andere Teilnehmer: ${e:\/\/Field\/XSteal0Display}.</t>
  </si>
  <si>
    <t>&lt;b&gt;Der andere Teilnehmer nimmt es nicht&lt;\/b&gt; : Sie: ${e:\/\/Field\/YDisplay}, der andere Teilnehmer: ${e:\/\/Field\/XDisplay}.</t>
  </si>
  <si>
    <t>Nehmen wir an, Sie &lt;b&gt;hätten ${e:\/\/Field\/Value0Display} gesendet&lt;\/b&gt;.</t>
  </si>
  <si>
    <t>Sie waren davon ausgegangen, dass ${q:\/\/QID510\/ChoiceTextEntryValue} der 100 anderen Teilnehmer es nehmen würden, &lt;b&gt;falls Sie ${e:\/\/Field\/Value0Display} gesendet hätten&lt;\/b&gt;.</t>
  </si>
  <si>
    <t>&lt;b&gt;Falls Sie dem anderen Teilnehmer ${e:\/\/Field\/Send1Display}&lt;\/b&gt; senden, sind folgende Szenarien möglich:</t>
  </si>
  <si>
    <t>&lt;b&gt;Der andere Teilnehmer nimmt es&lt;\/b&gt;: Sie: ${e:\/\/Field\/YSteal100Display}, der andere Teilnehmer: ${e:\/\/Field\/XSteal100Display}.</t>
  </si>
  <si>
    <t>&lt;b&gt;Der andere Teilnehmer nimmt es nicht&lt;\/b&gt;: Sie: ${e:\/\/Field\/Send1YouDisplay}, der andere Teilnehmer: ${e:\/\/Field\/Send1ThemDisplay}.</t>
  </si>
  <si>
    <t>Nehmen wir an, Sie &lt;b&gt;hätten ${e:\/\/Field\/Send1Display} gesendet&lt;\/b&gt;.</t>
  </si>
  <si>
    <t>Sie waren davon ausgegangen, dass ${q:\/\/QID554\/ChoiceTextEntryValue} der 100 anderen Teilnehmer es nehmen würden, &lt;b&gt;falls Sie ${e:\/\/Field\/Send1Display} gesendet hätten&lt;\/b&gt;.</t>
  </si>
  <si>
    <t>&lt;b&gt;Falls Sie dem anderen Teilnehmer ${e:\/\/Field\/Send2Display}&lt;\/b&gt; senden, sind folgende Szenarien möglich:</t>
  </si>
  <si>
    <t>&lt;b&gt;Der andere Teilnehmer nimmt es&lt;\/b&gt;: Sie: ${e:\/\/Field\/YSteal200Display}, der andere Teilnehmer: ${e:\/\/Field\/XSteal200Display}.</t>
  </si>
  <si>
    <t>&lt;b&gt;Der andere Teilnehmer nimmt es nicht&lt;\/b&gt;: Sie: ${e:\/\/Field\/Send2YouDisplay}, der andere Teilnehmer: ${e:\/\/Field\/Send2ThemDisplay}.</t>
  </si>
  <si>
    <t>Nehmen wir an, Sie &lt;b&gt;hätten ${e:\/\/Field\/Send2Display} gesendet&lt;\/b&gt;.</t>
  </si>
  <si>
    <t>Wenn Sie möchten, können Sie &lt;b&gt;${e:\/\/Field\/Value0Display}, ${e:\/\/Field\/Send1Display} oder ${e:\/\/Field\/Send2Display}&lt;\/b&gt; von Ihren ${e:\/\/Field\/SelfishHDisplay} an den anderen Teilnehmer senden.</t>
  </si>
  <si>
    <t>Ich lasse alles so, wie es ist (Sie: ${e:\/\/Field\/SelfishHDisplay}, der andere Teilnehmer: ${e:\/\/Field\/SelfishLDisplay}.)</t>
  </si>
  <si>
    <t>Eine größere wirtschaftliche Ungerechtigkeit führt insgesamt zu einer &lt;b&gt;schlechter&lt;\/b&gt; funktionierenden Gesellschaft.</t>
  </si>
  <si>
    <t>In meinem Land sind die wirtschaftlichen Unterschiede zwischen Reich und Arm &lt;b&gt;ungerecht&lt;\/b&gt;.</t>
  </si>
  <si>
    <t>Ich habe in den letzten Monaten jemanden in meinem Land sagen hören, dass größere wirtschaftliche Unterschiede auf gewisse Weise zu einer &lt;b&gt;schlechter&lt;\/b&gt; funktionierenden Gesellschaft führen würden.</t>
  </si>
  <si>
    <t>Ich habe in den letzten Monaten jemanden in meinem Land sagen hören, dass größere wirtschaftliche Unterschiede &lt;b&gt;ungerecht&lt;\/b&gt; seien.</t>
  </si>
  <si>
    <t>In meinem Land beruhen unsere Einrichtungen auf dem Gedanken, dass wirtschaftliche Ungerechtigkeit zu einer &lt;b&gt;schlechter&lt;\/b&gt; funktionierenden Gesellschaft führt.</t>
  </si>
  <si>
    <t>Wen haben Sie 2019 in der Nationalratswahl (also in der Parlamentswahl) gewählt?</t>
  </si>
  <si>
    <t>Wen haben Sie 2021 in der Bundestagswahl gewählt (Zweitstimme)</t>
  </si>
  <si>
    <t>Man</t>
  </si>
  <si>
    <t>Voor wie stemde u tijdens de verkiezingen van 2023 in Nederland?</t>
  </si>
  <si>
    <t>var formattedNumber = number.toLocaleString('pt-BR');</t>
  </si>
  <si>
    <t>Consider a situation where a person has filed a claim for disability benefits in you country.</t>
  </si>
  <si>
    <t>Consider all people who currently file a claim for unemployment benefits in your country.</t>
  </si>
  <si>
    <t>Consider all people who currently file a claim for disability benefits in your country.</t>
  </si>
  <si>
    <t>请仔细阅读以下信息。</t>
  </si>
  <si>
    <t>根据您对此调查问卷的回答情况，您有机会获得额外奖金。</t>
  </si>
  <si>
    <t>请注意，我们将根据与通常奖励您完成此类调查所采用的相同方式发放所有奖励金额。</t>
  </si>
  <si>
    <t>我们不会直接以现金方式发放额外的奖金。</t>
  </si>
  <si>
    <t>另请注意，本研究的结果将用于学术研究，因此我们可能会公开经匿名化处理的数据。</t>
  </si>
  <si>
    <t>我们不会发布任何可识别您个人身份的信息，并且数据也无法追溯到您本人。</t>
  </si>
  <si>
    <t>请务必花足够的时间阅读和理解问题。</t>
  </si>
  <si>
    <t>受访者可能会因其低质量的回复而被取消参与调查的资格和奖金。</t>
  </si>
  <si>
    <t>我理解并愿意参加调查。</t>
  </si>
  <si>
    <t>我不想参加调查。</t>
  </si>
  <si>
    <t>为确保您已仔细阅读所提供的信息，我们想请您先回答一个简单的问题。</t>
  </si>
  <si>
    <t>以下哪件家具是您用来放在餐桌旁的？</t>
  </si>
  <si>
    <t>冰箱</t>
  </si>
  <si>
    <t>椅子</t>
  </si>
  <si>
    <t>自行车</t>
  </si>
  <si>
    <t>烤面包机</t>
  </si>
  <si>
    <t>请输入您的调查提供商 ID（此字段应已填写）：</t>
  </si>
  <si>
    <t>调查结束</t>
  </si>
  <si>
    <t>您不想参加此调查。</t>
  </si>
  <si>
    <t>您未通过注意力测试。</t>
  </si>
  <si>
    <t>请关闭此调查。</t>
  </si>
  <si>
    <t>您的性别是？</t>
  </si>
  <si>
    <t>男性</t>
  </si>
  <si>
    <t>女性</t>
  </si>
  <si>
    <t>不愿作答</t>
  </si>
  <si>
    <t>您的年龄是？</t>
  </si>
  <si>
    <t>您的最高学历是什么？</t>
  </si>
  <si>
    <t>未接受正规教育（0 年）</t>
  </si>
  <si>
    <t>小学教育（7 年以下）</t>
  </si>
  <si>
    <t>高等教育（13 年以上，如大学或学院）</t>
  </si>
  <si>
    <t>如果您此时尚未达到法定投票年龄，请选择如果在达到法定年龄的情况下您会怎么做。</t>
  </si>
  <si>
    <t>您 2023 年的税前家庭总收入是多少？</t>
  </si>
  <si>
    <t>在本调查接下来的部分中，我们会介绍包括小额资金在内的情景。</t>
  </si>
  <si>
    <t>我们还会邀请您就此笔资金做出选择。</t>
  </si>
  <si>
    <t>对于这些参与者，他们的选择将会决定他们自己和另一位参与者获得的资金额。</t>
  </si>
  <si>
    <t xml:space="preserve">这笔资金将由调查提供商在调查结束后的三个月内进行发放。 </t>
  </si>
  <si>
    <t>请记住，我们将根据与通常奖励您完成此类调查所采用的相同方式发放这笔奖金。</t>
  </si>
  <si>
    <t>我们不会直接以现金方式进行发放。</t>
  </si>
  <si>
    <t>我们邀请您完成一项代码识别任务。</t>
  </si>
  <si>
    <t>这对我们的研究非常重要。</t>
  </si>
  <si>
    <t xml:space="preserve">现在，我们将另外挑选一位参与者与您组合。 </t>
  </si>
  <si>
    <t>您和另一位参与者都完成了任务。</t>
  </si>
  <si>
    <t>作为完成任务的报酬，您将获得 ${e:\/\/Field\/Value3Display} 的奖金。</t>
  </si>
  <si>
    <t>作为完成任务的报酬，另一位参与者将获得 ${e:\/\/Field\/Value3Display} 的奖金。</t>
  </si>
  <si>
    <t>另一位参与者完成了任务。</t>
  </si>
  <si>
    <t>您没有完成任务。</t>
  </si>
  <si>
    <t>作为完成任务的报酬，另一位参与者将获得 ${e:\/\/Field\/Value6Display} 的奖金。</t>
  </si>
  <si>
    <t>由于奖金是给完成任务者的报酬，您将不会获得奖金。</t>
  </si>
  <si>
    <t>您完成了任务。</t>
  </si>
  <si>
    <t>另一位参与者没有完成任务。</t>
  </si>
  <si>
    <t>另一位参与者虽然没有完成任务，但还是会获得 ${e:\/\/Field\/Value3Display} 的奖金。</t>
  </si>
  <si>
    <t>您虽然完成了任务，但并不会获得奖金。</t>
  </si>
  <si>
    <t>现在，我们将询问您一些有关此信息的简单理解问题。</t>
  </si>
  <si>
    <t>背景信息：</t>
  </si>
  <si>
    <t>您是否完成了任务？</t>
  </si>
  <si>
    <t>另一位参与者是否完成了任务？</t>
  </si>
  <si>
    <t>是</t>
  </si>
  <si>
    <t>否</t>
  </si>
  <si>
    <t>您的奖金有多少？</t>
  </si>
  <si>
    <t>另一位参与者的奖金有多少？</t>
  </si>
  <si>
    <t xml:space="preserve">不同的人对公平和不公平的理解有所不同。 </t>
  </si>
  <si>
    <t>您在多大程度上赞同或反对以下表述：</t>
  </si>
  <si>
    <t>您和另一位参与者之间的奖金分配方法不公平。</t>
  </si>
  <si>
    <t>强烈赞同</t>
  </si>
  <si>
    <t>比较赞同</t>
  </si>
  <si>
    <t>既不赞同也不反对</t>
  </si>
  <si>
    <t>比较反对</t>
  </si>
  <si>
    <t>强烈反对</t>
  </si>
  <si>
    <t>请移动滑块选择最能表明您的答案的一组圆圈。</t>
  </si>
  <si>
    <t>带 X 的圆圈代表另一位参与者。</t>
  </si>
  <si>
    <t>请注意，1 表示一点也不亲密，而 7 表示极其亲密。</t>
  </si>
  <si>
    <t>您认为自己与另一位参与者的亲密程度如何？</t>
  </si>
  <si>
    <t>现在，您需要做出一个决定，这个决定可能会影响到您自己和另一位参与者。</t>
  </si>
  <si>
    <t>您此时的决定不会影响您在之前情景中获得的任何奖金。</t>
  </si>
  <si>
    <t>为您额外发放 ${e:\/\/Field\/Value5Display}。</t>
  </si>
  <si>
    <t>为另一位参与者也额外发放 ${e:\/\/Field\/Value5Display}。</t>
  </si>
  <si>
    <t>现在，我们想知道您是否希望利用投资机会。</t>
  </si>
  <si>
    <t>如果您投资这笔钱，则可能出现以下选择方案：</t>
  </si>
  <si>
    <t>您将有 50% 的机会赚取 ${e:\/\/Field\/Value15Display}。</t>
  </si>
  <si>
    <t>您将有 50% 的机会赚取 ${e:\/\/Field\/Value0Display}。</t>
  </si>
  <si>
    <t>如果您不进行投资，您和另一位参与者都可以继续持有额外发放的 ${e:\/\/Field\/Value5Display}。</t>
  </si>
  <si>
    <t>做出选择后，您将不再与另一位参与者进行互动。</t>
  </si>
  <si>
    <t>请做出您的选择。</t>
  </si>
  <si>
    <t>我投资这笔钱，则意味着我有 50% 的机会赚取 ${e:\/\/Field\/Value15Display} 和 50% 的机会赚取 ${e:\/\/Field\/Value0Display}。</t>
  </si>
  <si>
    <t>另一位参与者将会获得 ${e:\/\/Field\/Value0Display}。</t>
  </si>
  <si>
    <t>我不投资这笔钱。</t>
  </si>
  <si>
    <t>我和另一位参与者都可以获得 ${e:\/\/Field\/Value5Display}。</t>
  </si>
  <si>
    <t>促使您做出了该选择的原因是什么？</t>
  </si>
  <si>
    <t>请用您自己的话进行说明。</t>
  </si>
  <si>
    <t xml:space="preserve">我们已经在您所在国家邀请大量参与者完成了这项研究。 </t>
  </si>
  <si>
    <t>请填写一个介于 0 到 100 之间的数字。</t>
  </si>
  <si>
    <t>如果您回答正确，您将获得 ${e:\/\/Field\/Value1Display} 的奖金。</t>
  </si>
  <si>
    <t>有些参与者的情景与您不同。</t>
  </si>
  <si>
    <t>现在，我们将就这些参与者向您提出几个问题。</t>
  </si>
  <si>
    <t>他们所处的情景如下：</t>
  </si>
  <si>
    <t>他们的其余情景条件与您相同。</t>
  </si>
  <si>
    <t xml:space="preserve">参与者 A 有机会投资 ${e:\/\/Field\/Value5Display}，然后有 50% 的机会赚取 ${e:\/\/Field\/Value15Display} 和 50% 的机会赚取 ${e:\/\/Field\/Value0Display}。 </t>
  </si>
  <si>
    <t>如果他们进行投资，参与者 B 就会失去为其发放的 ${e:\/\/Field\/Value5Display}。</t>
  </si>
  <si>
    <t>首先，我们将询问您一些有关此信息的简单理解问题。</t>
  </si>
  <si>
    <t>参与者 A 是否完成了任务？</t>
  </si>
  <si>
    <t>参与者 B 是否完成了任务？</t>
  </si>
  <si>
    <t>参与者 A 的奖金有多少？</t>
  </si>
  <si>
    <t>参与者 B 的奖金有多少？</t>
  </si>
  <si>
    <t>参与者 A 和参与者 B 之间的奖金分配方法不公平。</t>
  </si>
  <si>
    <t>现在，我们想让您预测下参与者 A 的投资行为。</t>
  </si>
  <si>
    <t>谢谢。现在，我们将针对一个新主题提出一系列新问题。</t>
  </si>
  <si>
    <t xml:space="preserve">现在，我们想请您考虑一下，如果您需要决定是否向某人支付失业救济金，您会怎么做。 </t>
  </si>
  <si>
    <t>请务必仔细阅读以下信息。</t>
  </si>
  <si>
    <t>失业救济金旨在补偿非自愿性失业人员的部分收入损失。</t>
  </si>
  <si>
    <t>有些自愿性失业人员有时会谎报自己是非自愿性失业来冒领失业救济金。</t>
  </si>
  <si>
    <t>请考虑以下情景，一个人申请了领取失业救济金。</t>
  </si>
  <si>
    <t>其中：</t>
  </si>
  <si>
    <t>现在，我们要求您就此人做出选择。</t>
  </si>
  <si>
    <t xml:space="preserve"> 请标出您的决定：</t>
  </si>
  <si>
    <t xml:space="preserve">请考虑您所在国家目前申请领取失业救济金的所有人。 </t>
  </si>
  <si>
    <t>...% 的人员谎报了其是非自愿性失业。</t>
  </si>
  <si>
    <t>应放宽失业救济金的领取标准。</t>
  </si>
  <si>
    <t>失业救济金领取要求应该更严格些。</t>
  </si>
  <si>
    <t>非自愿性失业人员的收入损失没有得到充分补偿，这是一种不公平现象。</t>
  </si>
  <si>
    <t>失业救济金领取标准放宽会损害经济发展。</t>
  </si>
  <si>
    <t>我们想请您考虑一下，如果您需要决定是否向某人支付伤残福利金，您会怎么做。</t>
  </si>
  <si>
    <t>伤残福利金旨在补偿那些因患有疾病而无法工作的人的部分收入损失。</t>
  </si>
  <si>
    <t>有些并非因患有疾病而无法工作的人会谎报自己因患有疾病而无法工作，从而冒领伤残福利金。</t>
  </si>
  <si>
    <t xml:space="preserve">请考虑您所在国家目前申请领取伤残福利金的所有人。 </t>
  </si>
  <si>
    <t>在申请领取伤残福利金的所有人中，您认为谎报其是因患有疾病而无法工作的人员占多少百分比？</t>
  </si>
  <si>
    <t>...% 的人员谎报了其是因患有疾病而无法工作。</t>
  </si>
  <si>
    <t>应放宽伤残福利金的领取标准。</t>
  </si>
  <si>
    <t>伤残福利金领取要求应该更严格些。</t>
  </si>
  <si>
    <t>伤残人士的收入损失没有得到充分补偿，这是一种不公平现象。</t>
  </si>
  <si>
    <t>伤残福利金领取标准放宽会损害经济发展。</t>
  </si>
  <si>
    <t>现在，您需要就大额资金做出 3 个决定，这些决定可能会影响到您自己和另一位参与者。</t>
  </si>
  <si>
    <t>所有完成研究的参与者将会进入抽签环节。</t>
  </si>
  <si>
    <t>我们将随机抽取 3 位参与者。</t>
  </si>
  <si>
    <t>如果您是这 3 位参与者的其中之一，则您将会在调查结束后的三个月内收到由调查提供商发放的相应报酬。</t>
  </si>
  <si>
    <t>请回答所有问题，就好像您的所有选择都一定会得到实现一样。</t>
  </si>
  <si>
    <t>有些问题很简单，而有些则比较难。</t>
  </si>
  <si>
    <t xml:space="preserve">我们将告知另一位参与者您送给了他多少金额。 </t>
  </si>
  <si>
    <t>您也可以选择不送，即自己保留所有钱。</t>
  </si>
  <si>
    <t>您的选择只会影响可能支付的金额以及另一位参与者收到的信息。</t>
  </si>
  <si>
    <t>请说明您选择的方案：</t>
  </si>
  <si>
    <t>我保持现状（您：${e:\/\/Field\/SelfishMDisplay}，他们：${e:\/\/Field\/SelfishMDisplay}）。</t>
  </si>
  <si>
    <t>现在，我们将会另外挑选一位参与者与您组合并就新情景进行提问。</t>
  </si>
  <si>
    <t>此时，我们想知道您预计另一位参与者会如何做。</t>
  </si>
  <si>
    <t>为您发放 ${e:\/\/Field\/YDisplay}。</t>
  </si>
  <si>
    <t>为另一位参与者发放 ${e:\/\/Field\/XDisplay}。</t>
  </si>
  <si>
    <t>然后，另一位参与者可以选择接受您赠送的 ${e:\/\/Field\/StealAmountDisplay} 以使其自己额外获得 ${e:\/\/Field\/ReceiveAmountDisplay}。</t>
  </si>
  <si>
    <t>稍后，我们会询问您是否会赠送任何金额给另一位参与者。</t>
  </si>
  <si>
    <t>在此之前，我们想知道的是，如果您给另一位参与者赠送不同的金额（${e:\/\/Field\/Value0Display}、${e:\/\/Field\/Send1Display} 和 ${e:\/\/Field\/Send2Display}），您预计其接受您所赠送款项的几率如何。</t>
  </si>
  <si>
    <t>在 100 个充当另一位参与者的人中，您认为有多少人会在该情景下接受您赠送的款项？</t>
  </si>
  <si>
    <t>请输入一个介于 0 到 100 之间的数字。</t>
  </si>
  <si>
    <t>谨此提醒，为您发放了 ${e:\/\/Field\/YDisplay}。</t>
  </si>
  <si>
    <t>为另一位调查参与者发放了 ${e:\/\/Field\/XDisplay}。</t>
  </si>
  <si>
    <t>我们将告知另一位参与者您送给了他多少金额。</t>
  </si>
  <si>
    <t>在其他不同情况下，您的选择将完全保持匿名，您将不再与该参与者进行互动。</t>
  </si>
  <si>
    <t>我保持现状（您：${e:\/\/Field\/YDisplay}，他们：${e:\/\/Field\/XDisplay}）。</t>
  </si>
  <si>
    <t>为您发放 ${e:\/\/Field\/SelfishHDisplay}。</t>
  </si>
  <si>
    <t>为另一位参与者发放 ${e:\/\/Field\/SelfishLDisplay}。</t>
  </si>
  <si>
    <t>我送给另一位参与者 ${e:\/\/Field\/Send2Display}（您：${e:\/\/Field\/Send2YouUDisplay}，他们：${e:\/\/Field\/Send2ThemUDisplay}）。</t>
  </si>
  <si>
    <t>有些人的收入比其他人高，这是一种不公平现象。</t>
  </si>
  <si>
    <t>大规模的收入再分配会损害经济发展。</t>
  </si>
  <si>
    <t>为自己着想比确保每个人都得到公平的对待更重要。</t>
  </si>
  <si>
    <t>一般来说，您有多愿意承担风险？</t>
  </si>
  <si>
    <t>愿意承担风险</t>
  </si>
  <si>
    <t>完全不愿意承担风险</t>
  </si>
  <si>
    <t>已为承担风险做好充分准备</t>
  </si>
  <si>
    <t>政府应减少社会上的收入不平等现象。</t>
  </si>
  <si>
    <t>宗教信仰在您的生活中重要吗？</t>
  </si>
  <si>
    <t>非常重要</t>
  </si>
  <si>
    <t>比较重要</t>
  </si>
  <si>
    <t>不太重要</t>
  </si>
  <si>
    <t>一点也不重要</t>
  </si>
  <si>
    <t>在不求任何回报的情况下，您有多愿意参与公益事业？</t>
  </si>
  <si>
    <t>非常愿意</t>
  </si>
  <si>
    <t>比较愿意</t>
  </si>
  <si>
    <t>不太愿意</t>
  </si>
  <si>
    <t>完全不愿意</t>
  </si>
  <si>
    <t xml:space="preserve">我们想知道您是否认为经济差异会导致社会的变化，如果是，会导致何种变化。 </t>
  </si>
  <si>
    <t>在我所在国家，富人和穷人之间的经济差距正在导致社会正常运行的能力变差。</t>
  </si>
  <si>
    <t>我通常相信国家政府会实施适当政策。</t>
  </si>
  <si>
    <t xml:space="preserve">在我所在国家，富人可以将自己与社会其他阶层隔离开来。 </t>
  </si>
  <si>
    <t>国际组织和政府最近提议对全球最富有的个人征收协调税。</t>
  </si>
  <si>
    <t>该税收政策要求那些拥有超过 10 亿美元财富的个人或全球最富有的约 3,000 人每年缴纳至少相当于其财富 2% 的税款。</t>
  </si>
  <si>
    <t>您是支持还是反对该政策？</t>
  </si>
  <si>
    <t>比较支持</t>
  </si>
  <si>
    <t>既不支持也不反对</t>
  </si>
  <si>
    <t>不了解该政策</t>
  </si>
  <si>
    <t>在回答上一个问题的 100 位参与者中，您认为会有多少人支持对全球最富有的人征收协调税？</t>
  </si>
  <si>
    <t>企业明知道那些是消费者最好不要购买的产品却还进行销售，这在道德上是可以接受的。</t>
  </si>
  <si>
    <t>企业明知道那些是消费者最好不要购买的产品却还暗中操纵其产品信息宣传以进行销售，这在道德上是可以接受的。</t>
  </si>
  <si>
    <t>企业明知道那些是消费者最好不要购买的产品却还进行销售，在他们向消费者提供了产品的所有相关信息的前提下，这在道德上是可以接受的。</t>
  </si>
  <si>
    <t>企业经常暗中操纵其产品信息来销售那些他们明知道是消费者最好不要购买的产品。</t>
  </si>
  <si>
    <t>政府应该实施更严格的消费者保护法，以防止企业销售那些他们明知道是消费者最好不要购买的产品。</t>
  </si>
  <si>
    <t xml:space="preserve">感谢您填写此调查问卷！ </t>
  </si>
  <si>
    <t xml:space="preserve">如果您对整个调查过程有任何反馈意见，请在此处填写。 </t>
  </si>
  <si>
    <t>我没有参与投票</t>
  </si>
  <si>
    <t>一点也不亲密</t>
  </si>
  <si>
    <t>极其亲密</t>
  </si>
  <si>
    <t>强烈支持</t>
  </si>
  <si>
    <t>其他\/未列出</t>
  </si>
  <si>
    <t>谨此提醒，您&lt;u&gt;在本次调查中给出的答案全部会进行匿名处理。&lt;\/u&gt;</t>
  </si>
  <si>
    <t>&lt;b&gt;我们将从每二十位受访者中随机抽取一位，为其发放一定金额以实现他们的选择。 &lt;\/b&gt;</t>
  </si>
  <si>
    <t>&lt;b&gt;请尽最大努力完成此任务。&lt;\/b&gt;</t>
  </si>
  <si>
    <t>请点击与示例相同的所有数字： &lt;b&gt;${e:\/\/Field\/TargetCode1}&lt;\/b&gt;</t>
  </si>
  <si>
    <t>您已&lt;b&gt;完成&lt;\/b&gt;任务。</t>
  </si>
  <si>
    <t>参与者 A &lt;b&gt;完成了&lt;\/b&gt;任务。</t>
  </si>
  <si>
    <t>参与者 B &lt;b&gt;没有完成&lt;\/b&gt;任务。</t>
  </si>
  <si>
    <t>参与者 B 虽然没有完成任务，但还是获得了 &lt;b&gt;${e:\/\/Field\/Value3Display} 的奖金&lt;\/b&gt;。</t>
  </si>
  <si>
    <t>参与者 A 和参与者 B 都&lt;b&gt;完成了&lt;\/b&gt;任务。</t>
  </si>
  <si>
    <t>参与者 A 虽然完成了任务，但并&lt;b&gt;没有获得奖金&lt;\/b&gt;。</t>
  </si>
  <si>
    <t>作为完成任务的报酬，参与者 B &lt;b&gt;获得了 ${e:\/\/Field\/Value6Display} 的奖金&lt;\/b&gt;。</t>
  </si>
  <si>
    <t>作为完成任务的报酬，参与者 A 和参与者 B 都获得了 &lt;b&gt;${e:\/\/Field\/Value3Display} 的奖金&lt;\/b&gt;。</t>
  </si>
  <si>
    <t>参与者 A &lt;b&gt;没有完成&lt;\/b&gt;任务。</t>
  </si>
  <si>
    <t>参与者 B &lt;b&gt;完成了&lt;\/b&gt;任务。</t>
  </si>
  <si>
    <t>由于奖金是给完成任务者的报酬，参与者 A &lt;b&gt;没有获得奖金&lt;\/b&gt;。</t>
  </si>
  <si>
    <t xml:space="preserve">现在，我们想知道&lt;b&gt;您认为自己与另一位参与者的亲密程度如何&lt;\/b&gt;。 </t>
  </si>
  <si>
    <t>您可以&lt;b&gt;投资&lt;\/b&gt;为您发放的 ${e:\/\/Field\/Value5Display}。</t>
  </si>
  <si>
    <t>如果您进行投资，&lt;b&gt;另一位参与者将会失去为其发放的 ${e:\/\/Field\/Value5Display}。&lt;\/b&gt;</t>
  </si>
  <si>
    <t>在与您处于相同情景下的 100 位参与者中，您认为在得知另一位参与者会因此失去为其发放的 ${e:\/\/Field\/Value5Display} 的前提下，有多少人投资了为其发放的 ${e:\/\/Field\/Value5Display} 以期赚取 ${e:\/\/Field\/Value15Display}？</t>
  </si>
  <si>
    <t>对&lt;b&gt;所有&lt;\/b&gt;参与者都是如此。</t>
  </si>
  <si>
    <t>在与&lt;b&gt;参与者 A 处于相同情景下&lt;\/b&gt;的 100 位参与者中，您认为在得知参与者 B 会因此失去为其发放的 ${e:\/\/Field\/Value5Display} 的前提下，有多少人&lt;b&gt;投资了&lt;\/b&gt; ${e:\/\/Field\/Value5Display} 以期赚取 ${e:\/\/Field\/Value15Display}？</t>
  </si>
  <si>
    <t>谨此提醒，您的回答是有 ${q:\/\/QID581\/ChoiceTextEntryValue} 个与&lt;b&gt;您&lt;\/b&gt;处于相同情景的人会进行投资。</t>
  </si>
  <si>
    <t>此人&lt;b&gt;如实申请&lt;\/b&gt;领取失业救济金的可能性为 99%。</t>
  </si>
  <si>
    <t>此人&lt;b&gt;冒领&lt;\/b&gt;失业救济金的可能性为 1%。</t>
  </si>
  <si>
    <t xml:space="preserve">&lt;b&gt;不支付失业救济金&lt;\/b&gt;：这意味着一个&lt;b&gt;如实申请&lt;\/b&gt;领取失业救济金的人&lt;b&gt;领不到失业救济金&lt;\/b&gt;的可能性为 99%。  </t>
  </si>
  <si>
    <t xml:space="preserve">&lt;b&gt;支付失业救济金&lt;\/b&gt;：这意味着一个&lt;b&gt;冒领&lt;\/b&gt;失业救济金的人能&lt;b&gt;领到失业救济金&lt;\/b&gt;的可能性为 1%。 </t>
  </si>
  <si>
    <t>此人&lt;b&gt;如实申请&lt;\/b&gt;领取失业救济金的可能性为 75%。</t>
  </si>
  <si>
    <t>此人&lt;b&gt;冒领&lt;\/b&gt;失业救济金的可能性为 25%。</t>
  </si>
  <si>
    <t xml:space="preserve">&lt;b&gt;不支付失业救济金&lt;\/b&gt;：这意味着一个&lt;b&gt;如实申请&lt;\/b&gt;领取失业救济金的人&lt;b&gt;领不到失业救济金&lt;\/b&gt;的可能性为 75%。  </t>
  </si>
  <si>
    <t>&lt;b&gt;支付失业救济金&lt;\/b&gt;：这意味着一个&lt;b&gt;冒领&lt;\/b&gt;失业救济金的人能&lt;b&gt;领到失业救济金&lt;\/b&gt;的可能性为 25%。</t>
  </si>
  <si>
    <t>此人&lt;b&gt;如实申请&lt;\/b&gt;领取失业救济金的可能性为 50%。</t>
  </si>
  <si>
    <t>此人&lt;b&gt;冒领&lt;\/b&gt;失业救济金的可能性为 50%。</t>
  </si>
  <si>
    <t xml:space="preserve">&lt;b&gt;不支付失业救济金&lt;\/b&gt;：这意味着一个&lt;b&gt;如实申请&lt;\/b&gt;领取失业救济金的人&lt;b&gt;领不到失业救济金&lt;\/b&gt;的可能性为 50%。  </t>
  </si>
  <si>
    <t xml:space="preserve">&lt;b&gt;支付失业救济金&lt;\/b&gt;：这意味着一个&lt;b&gt;冒领&lt;\/b&gt;失业救济金的人能&lt;b&gt;领到失业救济金&lt;\/b&gt;的可能性为 50%。 </t>
  </si>
  <si>
    <t>此人&lt;b&gt;如实申请&lt;\/b&gt;领取失业救济金的可能性为 25%。</t>
  </si>
  <si>
    <t>此人&lt;b&gt;冒领&lt;\/b&gt;失业救济金的可能性为 75%。</t>
  </si>
  <si>
    <t xml:space="preserve">&lt;b&gt;不支付失业救济金&lt;\/b&gt;：这意味着一个&lt;b&gt;如实申请&lt;\/b&gt;领取失业救济金的人&lt;b&gt;领不到失业救济金&lt;\/b&gt;的可能性为 25%。  </t>
  </si>
  <si>
    <t>&lt;b&gt;支付失业救济金&lt;\/b&gt;：这意味着一个&lt;b&gt;冒领&lt;\/b&gt;失业救济金的人能&lt;b&gt;领到失业救济金&lt;\/b&gt;的可能性为 75%。</t>
  </si>
  <si>
    <t>此人&lt;b&gt;如实申请&lt;\/b&gt;领取失业救济金的可能性为 1%。</t>
  </si>
  <si>
    <t>此人&lt;b&gt;冒领&lt;\/b&gt;失业救济金的可能性为 99%。</t>
  </si>
  <si>
    <t xml:space="preserve">&lt;b&gt;不支付失业救济金&lt;\/b&gt;：这意味着一个&lt;b&gt;如实申请&lt;\/b&gt;领取失业救济金的人&lt;b&gt;领不到失业救济金&lt;\/b&gt;的可能性为 1%。  </t>
  </si>
  <si>
    <t xml:space="preserve">&lt;b&gt;支付失业救济金&lt;\/b&gt;：这意味着一个&lt;b&gt;冒领&lt;\/b&gt;失业救济金的人能&lt;b&gt;领到失业救济金&lt;\/b&gt;的可能性为 99%。 </t>
  </si>
  <si>
    <t xml:space="preserve">在申请领取失业救济金的所有人中，您认为&lt;b&gt;谎报&lt;\/b&gt;其是非自愿性失业的人员占多少百分比？ </t>
  </si>
  <si>
    <t>此人&lt;b&gt;如实申请&lt;\/b&gt;领取伤残福利金的可能性为 99%。</t>
  </si>
  <si>
    <t>此人&lt;b&gt;冒领&lt;\/b&gt;伤残福利金的可能性为 1%。</t>
  </si>
  <si>
    <t xml:space="preserve">&lt;b&gt;不支付伤残福利金&lt;\/b&gt;：这意味着一个&lt;b&gt;如实申请&lt;\/b&gt;领取伤残福利金的人&lt;b&gt;领不到伤残福利金&lt;\/b&gt;的可能性为 99%。  </t>
  </si>
  <si>
    <t xml:space="preserve">&lt;b&gt;支付伤残福利金&lt;\/b&gt;：这意味着一个&lt;b&gt;冒领&lt;\/b&gt;伤残福利金的人能&lt;b&gt;领到伤残福利金&lt;\/b&gt;的可能性为 1%。 </t>
  </si>
  <si>
    <t>此人&lt;b&gt;如实申请&lt;\/b&gt;领取伤残福利金的可能性为 75%。</t>
  </si>
  <si>
    <t>此人&lt;b&gt;冒领&lt;\/b&gt;伤残福利金的可能性为 25%。</t>
  </si>
  <si>
    <t xml:space="preserve">&lt;b&gt;不支付伤残福利金&lt;\/b&gt;：这意味着一个&lt;b&gt;如实申请&lt;\/b&gt;领取伤残福利金的人&lt;b&gt;领不到伤残福利金&lt;\/b&gt;的可能性为 75%。  </t>
  </si>
  <si>
    <t xml:space="preserve">&lt;b&gt;支付伤残福利金&lt;\/b&gt;：这意味着一个&lt;b&gt;冒领&lt;\/b&gt;伤残福利金的人能&lt;b&gt;领到伤残福利金&lt;\/b&gt;的可能性为 25%。 </t>
  </si>
  <si>
    <t>此人&lt;b&gt;如实申请&lt;\/b&gt;领取伤残福利金的可能性为 50%。</t>
  </si>
  <si>
    <t>此人&lt;b&gt;冒领&lt;\/b&gt;伤残福利金的可能性为 50%。</t>
  </si>
  <si>
    <t xml:space="preserve">&lt;b&gt;不支付伤残福利金&lt;\/b&gt;：这意味着一个&lt;b&gt;如实申请&lt;\/b&gt;领取伤残福利金的人&lt;b&gt;领不到伤残福利金&lt;\/b&gt;的可能性为 50%。  </t>
  </si>
  <si>
    <t xml:space="preserve">&lt;b&gt;支付伤残福利金&lt;\/b&gt;：这意味着一个&lt;b&gt;冒领&lt;\/b&gt;伤残福利金的人能&lt;b&gt;领到伤残福利金&lt;\/b&gt;的可能性为 50%。 </t>
  </si>
  <si>
    <t>此人&lt;b&gt;如实申请&lt;\/b&gt;领取伤残福利金的可能性为 25%。</t>
  </si>
  <si>
    <t>此人&lt;b&gt;冒领&lt;\/b&gt;伤残福利金的可能性为 75%。</t>
  </si>
  <si>
    <t xml:space="preserve">&lt;b&gt;不支付伤残福利金&lt;\/b&gt;：这意味着一个&lt;b&gt;如实申请&lt;\/b&gt;领取伤残福利金的人&lt;b&gt;领不到伤残福利金&lt;\/b&gt;的可能性为 25%。  </t>
  </si>
  <si>
    <t xml:space="preserve">&lt;b&gt;支付伤残福利金&lt;\/b&gt;：这意味着一个&lt;b&gt;冒领&lt;\/b&gt;伤残福利金的人能&lt;b&gt;领到伤残福利金&lt;\/b&gt;的可能性为 75%。 </t>
  </si>
  <si>
    <t>此人&lt;b&gt;如实申请&lt;\/b&gt;领取伤残福利金的可能性为 1%。</t>
  </si>
  <si>
    <t>此人&lt;b&gt;冒领&lt;\/b&gt;伤残福利金的可能性为 99%。</t>
  </si>
  <si>
    <t xml:space="preserve">&lt;b&gt;不支付伤残福利金&lt;\/b&gt;：这意味着一个&lt;b&gt;如实申请&lt;\/b&gt;领取伤残福利金的人&lt;b&gt;领不到伤残福利金&lt;\/b&gt;的可能性为 1%。  </t>
  </si>
  <si>
    <t xml:space="preserve">&lt;b&gt;支付伤残福利金&lt;\/b&gt;：这意味着一个&lt;b&gt;冒领&lt;\/b&gt;伤残福利金的人能&lt;b&gt;领到伤残福利金&lt;\/b&gt;的可能性为 99%。 </t>
  </si>
  <si>
    <t>这 3 位参与者将与其他调查参与者进行组合，并实现&lt;b&gt;他们三个选择中的一个&lt;\/b&gt;。</t>
  </si>
  <si>
    <t>如果您愿意，您可以将为您发放的 ${e:\/\/Field\/SelfishMDisplay} 中的一部分，即 &lt;b&gt;${e:\/\/Field\/Value0Display}、${e:\/\/Field\/Send1Display} 或 ${e:\/\/Field\/Send2Display}&lt;\/b&gt;，送给另一位参与者。</t>
  </si>
  <si>
    <t>在其他不同情况下，您的选择将会&lt;u&gt;完全保持匿名&lt;\/u&gt;，您将不再与该参与者进行互动。</t>
  </si>
  <si>
    <t>我送给另一位参与者 ${e:\/\/Field\/Send1Display}（您：${e:\/\/Field\/Send1YouEDisplay}，他们：${e:\/\/Field\/Send1ThemEDisplay}）。</t>
  </si>
  <si>
    <t>我送给另一位参与者 ${e:\/\/Field\/Send2Display}（您：${e:\/\/Field\/Send2YouEDisplay}，他们：${e:\/\/Field\/Send2ThemEDisplay}）。</t>
  </si>
  <si>
    <t>如果您愿意，您可以将为您发放的 ${e:\/\/Field\/YDisplay} 中的一部分，即 &lt;b&gt;${e:\/\/Field\/Value0Display}、${e:\/\/Field\/Send1Display} 或 ${e:\/\/Field\/Send2Display}&lt;\/b&gt;，送给另一位参与者。</t>
  </si>
  <si>
    <t>&lt;b&gt;如果您送给另一位参与者 ${e:\/\/Field\/Value0Display}&lt;\/b&gt;，则可能出现以下结果：</t>
  </si>
  <si>
    <t>&lt;b&gt;另一位参与者接受您赠送的款项&lt;\/b&gt;：您：${e:\/\/Field\/YSteal0Display}，他们：${e:\/\/Field\/XSteal0Display}。</t>
  </si>
  <si>
    <t>&lt;b&gt;另一位参与者不接受您赠送的款项&lt;\/b&gt;：您：${e:\/\/Field\/YDisplay}，他们：${e:\/\/Field\/XDisplay}。</t>
  </si>
  <si>
    <t>假设您&lt;b&gt;送出了 ${e:\/\/Field\/Value0Display}&lt;\/b&gt;。</t>
  </si>
  <si>
    <t>&lt;b&gt;如果您送出 ${e:\/\/Field\/Value0Display}&lt;\/b&gt;，您预计在 100 个充当另一位参与者的人中有 ${q:\/\/QID510\/ChoiceTextEntryValue} 人会接受赠送款项。</t>
  </si>
  <si>
    <t>&lt;b&gt;如果您送给另一位参与者 ${e:\/\/Field\/Send1Display}&lt;\/b&gt;，则可能出现以下结果：</t>
  </si>
  <si>
    <t>&lt;b&gt;另一位参与者接受您赠送的款项&lt;\/b&gt;: 您：${e:\/\/Field\/YSteal100Display}，他们：${e:\/\/Field\/XSteal100Display}。</t>
  </si>
  <si>
    <t>&lt;b&gt;另一位参与者不接受您赠送的款项&lt;\/b&gt;：您：${e:\/\/Field\/Send1YouDisplay}，他们：${e:\/\/Field\/Send1ThemDisplay}。</t>
  </si>
  <si>
    <t>假设您&lt;b&gt;送出了 ${e:\/\/Field\/Send1Display}&lt;\/b&gt;。</t>
  </si>
  <si>
    <t>&lt;b&gt;如果您送出 ${e:\/\/Field\/Send1Display}&lt;\/b&gt;，您预计在 100 个充当另一位参与者的人中有 ${q:\/\/QID554\/ChoiceTextEntryValue} 人会接受赠送款项。</t>
  </si>
  <si>
    <t>&lt;b&gt;如果您送给另一位参与者 ${e:\/\/Field\/Send2Display}&lt;\/b&gt;，则可能出现以下结果：</t>
  </si>
  <si>
    <t>&lt;b&gt;另一位参与者接受您赠送的款项&lt;\/b&gt;: 您：${e:\/\/Field\/YSteal200Display}，他们：${e:\/\/Field\/XSteal200Display}。</t>
  </si>
  <si>
    <t>&lt;b&gt;另一位参与者不接受您赠送的款项&lt;\/b&gt;：您：${e:\/\/Field\/Send2YouDisplay}，他们：${e:\/\/Field\/Send2ThemDisplay}。</t>
  </si>
  <si>
    <t>假设您&lt;b&gt;送出了 ${e:\/\/Field\/Send2Display}&lt;\/b&gt;。</t>
  </si>
  <si>
    <t>现在，您要&lt;b&gt;做出转账相关决定&lt;\/b&gt;。</t>
  </si>
  <si>
    <t>我送给另一位参与者 ${e:\/\/Field\/Send1Display}（您：${e:\/\/Field\/Send1YouDisplay}，他们：${e:\/\/Field\/Send1ThemDisplay}）。</t>
  </si>
  <si>
    <t>我送给另一位参与者 ${e:\/\/Field\/Send2Display}（您：${e:\/\/Field\/Send2YouDisplay}，他们：${e:\/\/Field\/Send2ThemDisplay}）。</t>
  </si>
  <si>
    <t>如果您愿意，您可以将为您发放的 ${e:\/\/Field\/SelfishHDisplay} 中的一部分，即 &lt;b&gt;${e:\/\/Field\/Value0Display}、${e:\/\/Field\/Send1Display} 或 ${e:\/\/Field\/Send2Display}&lt;\/b&gt;，送给另一位参与者。</t>
  </si>
  <si>
    <t>我保持现状（您：${e:\/\/Field\/SelfishHDisplay}，他们：${e:\/\/Field\/SelfishLDisplay}）。</t>
  </si>
  <si>
    <t>我送给另一位参与者 ${e:\/\/Field\/Send1Display}（您：${e:\/\/Field\/Send1YouUDisplay}，他们：${e:\/\/Field\/Send1ThemUDisplay}）。</t>
  </si>
  <si>
    <t>经济发展中不公平现象的加剧，会导致社会正常运行的整体能力&lt;b&gt;变差&lt;\/b&gt;。</t>
  </si>
  <si>
    <t>在我所在国家，富人和穷人之间的经济差距体现了&lt;b&gt;不公平&lt;\/b&gt;的社会现象。</t>
  </si>
  <si>
    <t>经济差距越大，犯罪率就&lt;b&gt;越高&lt;\/b&gt;。</t>
  </si>
  <si>
    <t>经济差距越大，社会就&lt;b&gt;越&lt;\/b&gt;动荡不安。</t>
  </si>
  <si>
    <t>经济差距越大，政府机构就&lt;b&gt;越无所作为&lt;\/b&gt;。</t>
  </si>
  <si>
    <t>一个国家的经济差距越大，其分裂程度就&lt;b&gt;越大&lt;\/b&gt;。</t>
  </si>
  <si>
    <t>经济差距越大，经济增长就&lt;b&gt;越快&lt;\/b&gt;。</t>
  </si>
  <si>
    <t>经济差距越大，人与人之间的信任度就&lt;b&gt;越低&lt;\/b&gt;。</t>
  </si>
  <si>
    <t>经济差距越大，腐败现象就&lt;b&gt;越严重&lt;\/b&gt;。</t>
  </si>
  <si>
    <t xml:space="preserve">经济差距越大，创新之举就&lt;b&gt;越多&lt;\/b&gt;。 </t>
  </si>
  <si>
    <t>经济差距越大，教育系统的&lt;b&gt;整体状况就越差&lt;\/b&gt;。</t>
  </si>
  <si>
    <t>经济差距越大，经济增长就&lt;b&gt;越慢&lt;\/b&gt;。</t>
  </si>
  <si>
    <t>在过去的几个月里，我听到我所在国家有人说，经济差距变大，在某种程度上将导致社会正常运行的能力&lt;b&gt;变差&lt;\/b&gt;。</t>
  </si>
  <si>
    <t>在过去的几个月里，我听到我所在国家有人说，巨大的经济差距是一种&lt;b&gt;不公平&lt;\/b&gt;现象。</t>
  </si>
  <si>
    <t>在我所在国家，我们的制度是建立在经济不平等会导致社会正常运行能力&lt;b&gt;变差&lt;\/b&gt;的理念之上的。</t>
  </si>
  <si>
    <t>Pro koho jste hlasoval(a) v českých prezidentských volbách 2023, všeobecných (1. kolo)?</t>
  </si>
  <si>
    <t>Petr Pavel (nezávislý)</t>
  </si>
  <si>
    <t>Andrej Babiš (ANO 2011)</t>
  </si>
  <si>
    <t>Danuše Nerudová (Starostové a nezávislí (STAN))</t>
  </si>
  <si>
    <t>Pavel Fischer (nezávislý)</t>
  </si>
  <si>
    <t>وسیع تر معاشی تفاوتیں &lt;b&gt;زیادہ&lt;\/b&gt; جرائم کا باعث بنتی ہیں۔</t>
  </si>
  <si>
    <t>وسیع تر معاشی تفاوتیں &lt;b&gt;زیادہ&lt;\/b&gt; سماجی بے چینی کا باعث بنتی ہیں۔</t>
  </si>
  <si>
    <t>وسیع تر معاشی تفاوتیں &lt;b&gt;بدتر&lt;\/b&gt; حکومتی ادارہ جات کا باعث بنتی ہیں۔</t>
  </si>
  <si>
    <t>وسیع تر معاشی تفاوتیں &lt;b&gt;زیادہ&lt;\/b&gt; منقسم ملک کا باعث بنتی ہیں۔</t>
  </si>
  <si>
    <t>وسیع تر معاشی تفاوتیں &lt;b&gt;زیادہ&lt;\/b&gt; معاشی ترقی کا باعث بنتی ہیں۔</t>
  </si>
  <si>
    <t>وسیع تر معاشی تفاوتیں لوگوں کے درمیان اعتماد میں &lt;b&gt;کمی&lt;\/b&gt; کا باعث بنتی ہیں۔</t>
  </si>
  <si>
    <t>وسیع تر معاشی تفاوتیں &lt;b&gt;زیادہ&lt;\/b&gt; بدعنوانی کا باعث بنتی ہیں۔</t>
  </si>
  <si>
    <t>وسیع تر معاشی تفاوتیں &lt;b&gt;زیادہ&lt;\/b&gt; جدّت کا باعث بنتی ہیں۔</t>
  </si>
  <si>
    <t>وسیع تر معاشی تفاوتیں تعلیمی نظاموں کی &lt;b&gt;مجموعی ابتری&lt;\/b&gt; کا باعث بنتی ہیں۔</t>
  </si>
  <si>
    <t>وسیع تر معاشی تفاوتیں معاشی ترقی میں &lt;b&gt;کمی&lt;\/b&gt; کا باعث بنتی ہیں۔</t>
  </si>
  <si>
    <t>میں درست اقدامات کرنے کے لیے عام طور پر قومی حکومت پر اعتماد کرتا\/کرتی ہوں۔</t>
  </si>
  <si>
    <t>میرے ملک میں موجود امیر لوگ خود کو باقی معاشرے سے الگ کر سکتے ہیں۔</t>
  </si>
  <si>
    <t>گزشتہ چند مہینوں میں، میں نے اپنے ملک میں کسی فرد کو یہ کہتے سنا ہے کہ وسیع تر معاشی تفاوتیں کسی نہ کسی طور پر معاشرے کی فعالیت کو &lt;b&gt;ابتر&lt;\/b&gt; کر دیتی ہیں۔</t>
  </si>
  <si>
    <t>گزشتہ چند مہینوں میں، میں نے اپنے ملک میں کسی فرد کو یہ کہتے سنا ہے کہ وسیع معاشی تفاوتیں &lt;b&gt;غیر منصفانہ&lt;\/b&gt; ہیں۔</t>
  </si>
  <si>
    <t>میرے ملک میں، ادارہ جات اس تصور پر قائم ہیں کہ معاشی عدم مساوات معاشرے کی فعالیت کو &lt;b&gt;ابتر&lt;\/b&gt; بنا دیتی ہے۔</t>
  </si>
  <si>
    <t>بین الاقوامی تنظیموں اور حکومتوں نے حال ہی میں ایک مربوط ٹیکس کی تجویز پیش کی ہے جس کا ہدف دنیا کے مالدار ترین افراد ہوں۔</t>
  </si>
  <si>
    <t>یہ ٹیکس 1 بلین امریکی ڈالر (USD) سے زائد دولت کے حامل افراد، یا دنیا کے تقریباً 3000 امیر ترین افراد سے ہر سال ان کی دولت کا کم از کم 2% حصہ ٹیکسز کی مد میں ادا کرنے کا تقاضا کرے گا۔</t>
  </si>
  <si>
    <t>کیا آپ اس پالیسی کی حمایت کرتے ہیں یا مخالفت کرتے ہیں؟</t>
  </si>
  <si>
    <t>کسی حد تک حمایت کرتا\/کرتی ہوں</t>
  </si>
  <si>
    <t>نہ حمایت نہ ہی مخالفت کرتا\/کرتی ہوں</t>
  </si>
  <si>
    <t>کسی حد تک مخالفت کرتا\/کرتی ہوں</t>
  </si>
  <si>
    <t>پُرزور مخالفت کرتا\/کرتی ہوں</t>
  </si>
  <si>
    <t>سمجھ نہیں آیا</t>
  </si>
  <si>
    <t>گزشتہ سوال کا جواب دینے والے 100 شرکت کنندگان میں سے، آپ کے خیال سے کتنے افراد دنیا کے مالدار ترین افراد پر مربوط ٹیکس کی حمایت کرتے ہیں؟</t>
  </si>
  <si>
    <t>یہ امر اخلاقی طور پر قابل قبول ہے کہ کاروباری ادارے ایسی مصنوعات فروخت کرتے ہیں کہ جن کے بارے میں وہ جانتے ہیں کہ ان کی خریداری نہ کرنا صارفین کے حق میں زیادہ بہتر ہو گا۔</t>
  </si>
  <si>
    <t>یہ امر اخلاقی طور پر قابل قبول ہے کہ کاروباری ادارے مصنوعات سے متعلق معلومات کو چالاکی سے استعمال کرتے ہوئے اپنی ایسی مصنوعات فروخت کرتے ہیں، جن کے بارے میں وہ جانتے ہیں کہ ان کی خریداری نہ کرنا صارفین کے حق میں زیادہ بہتر ہو گا۔</t>
  </si>
  <si>
    <t>یہ امر اخلاقی طور پر قابل قبول ہے کہ کاروباری ادارے ایسی مصنوعات فروخت کرتے ہیں جن کے بارے میں وہ جانتے ہیں کہ ان کی خریداری نہ کرنا صارفین کے حق میں زیادہ بہتر ہو گا، بشرطیکہ وہ صارف کو اس مصنوعہ کے بارے میں تمام متعلقہ معلومات فراہم کریں۔</t>
  </si>
  <si>
    <t>کاروباری ادارے ایسی مصنوعات فروخت کرنے کے لیے اکثر معلومات کو چالاکی کے ساتھ استعمال کرتے ہیں جن کے بارے میں وہ جانتے ہیں کہ ان کی خریداری نہ کرنا صارفین کے حق میں زیادہ بہتر ہو گا۔</t>
  </si>
  <si>
    <t>حکومت کو صارفی تحفظ کے کڑے قوانین لاگو کرنے چاہیئیں تاکہ کاروباری اداروں کو ایسی مصنوعات فروخت کرنے سے روکا جا سکے جن کے بارے میں وہ جانتے ہیں کہ ان کی خریداری نہ کرنا صارفین کے حق میں زیادہ بہتر ہو گا۔</t>
  </si>
  <si>
    <t>اس سروے کو پُر کرنے کے لیے آپ کا شکریہ!</t>
  </si>
  <si>
    <t>اگر مجموعی طور پر سروے کے حوالے سے آپ کی کوئی رائے ہے، تو براہ کرم اسے یہاں تحریر کریں۔</t>
  </si>
  <si>
    <t>میں نے ووٹ نہیں دیا تھا</t>
  </si>
  <si>
    <t>قطعی قریب نہیں ہوں</t>
  </si>
  <si>
    <t>انتہائی قریب ہوں</t>
  </si>
  <si>
    <t>پُر روز حمایت کرتا\/کرتی ہوں</t>
  </si>
  <si>
    <t>صورت حال ${e:\/\/Field\/T12Q4Order}</t>
  </si>
  <si>
    <t>₨</t>
  </si>
  <si>
    <t>Magyar Szolidaritás Szövetsége (Fidesz-KDNP)</t>
  </si>
  <si>
    <t>भारतीय जनता पार्टी (बीजेपी)</t>
  </si>
  <si>
    <t>भारतीय राष्ट्रीय कॉन्ग्रेस (आईएनसी)</t>
  </si>
  <si>
    <t> Ön kire szavazott az 2022-es magyarországi országgyűlési választásokon?</t>
  </si>
  <si>
    <t>Kérjük, figyelmesen olvassa el az alábbi információkat.</t>
  </si>
  <si>
    <t>A felmérésben adott válaszai alapján további jutalmakra is jogosult lehet.</t>
  </si>
  <si>
    <t>Felhívjuk figyelmét, hogy minden pénzösszeg ugyanúgy kerül kifizetésre, mint a felmérések kitöltéséért járó szokásos jutalmak.</t>
  </si>
  <si>
    <t>Az extra jutalmakból nem kerül sor közvetlen készpénzes kifizetésre.</t>
  </si>
  <si>
    <t>Kérjük, vegye figyelembe, hogy a tanulmány eredményeit tudományos kutatásokban fogják felhasználni, és az anonimizált adatok nyilvánosságra kerülhetnek.</t>
  </si>
  <si>
    <t>Személyazonosításra alkalmas adatokat nem kerülnek nyilvánosságra, és az adatok nem vezethetők vissza Önhöz.</t>
  </si>
  <si>
    <t>Kérjük, fordítson elegendő időt a kérdések elolvasására és megértésére.</t>
  </si>
  <si>
    <t>A gyenge minőségű válaszok oda vezethetnek, hogy a válaszadók jutalom nélkül kikerülnek a felmérésből.</t>
  </si>
  <si>
    <t>Megértetem és szeretnék részt venni a felmérésben.</t>
  </si>
  <si>
    <t>Hogy megbizonyosodjon arról, hogy figyelmesen elolvasta a megadott információkat, először válaszoljon egy egyszerű kérdésre.</t>
  </si>
  <si>
    <t>Az alábbiak közül melyik az a bútordarab, amelyet az asztalnál ülve használunk?</t>
  </si>
  <si>
    <t>Hűtőszekrény</t>
  </si>
  <si>
    <t>Szék</t>
  </si>
  <si>
    <t>Kerékpár</t>
  </si>
  <si>
    <t>Kenyérpirító</t>
  </si>
  <si>
    <t>Kérjük, adja meg a felmérés szolgáltatójának azonosítóját (ennek a mezőnek már ki töltve kell lennie):</t>
  </si>
  <si>
    <t>A felmérés vége</t>
  </si>
  <si>
    <t>Ön nem kíván részt venni ebben a felmérésben.</t>
  </si>
  <si>
    <t>Ön nem ment át a figyelemellenőrzésen.</t>
  </si>
  <si>
    <t>Kérjük, zárja le ezt a felmérést.</t>
  </si>
  <si>
    <t>Mi a neme?</t>
  </si>
  <si>
    <t>Férfi</t>
  </si>
  <si>
    <t>Nő</t>
  </si>
  <si>
    <t>Nem szeretnék válaszolni</t>
  </si>
  <si>
    <t>Hány éves Ön?</t>
  </si>
  <si>
    <t>Mi az Ön legmagasabb iskolai végzettsége?</t>
  </si>
  <si>
    <t>Nincs iskolai végzettsége (0 év)</t>
  </si>
  <si>
    <t>Általános iskolai végzettség (kevesebb mint 7 év)</t>
  </si>
  <si>
    <t>Alsó középfokú végzettség (7-10 év)</t>
  </si>
  <si>
    <t>Felső középfokú végzettség (10-13 év)</t>
  </si>
  <si>
    <t>Felsőfokú végzettség (több mint 13 év, pl. egyetem vagy főiskola)</t>
  </si>
  <si>
    <t>Ha Ön akkor még nem töltötte be a törvényes választójogi korhatárt, kérjük, válassza ki, mit tett volna egyébként.</t>
  </si>
  <si>
    <t>Mennyi volt az Ön háztartásának teljes, adózás előtti jövedelme 2023-ban?</t>
  </si>
  <si>
    <t>A felmérés következő részében olyan helyzeteket fogunk leírni, melyek kis pénzösszegeket is tartalmaznak.</t>
  </si>
  <si>
    <t>Arra is megkérjük majd, hogy hozzon döntéseket ezekkel a pénzzekkel kapcsolatban.</t>
  </si>
  <si>
    <t>Ezeknek a résztvevőknek a választása fogja meghatározni, hogy mennyi pénzt fizetnek ki maguknak és egy másik résztvevőnek.</t>
  </si>
  <si>
    <t xml:space="preserve">A pénzt a felmérés szolgáltatóján keresztül, a felmérést követő három hónapon belül fizetjük ki. </t>
  </si>
  <si>
    <t>Kérjük, ne feledje, hogy a pénzt ugyanúgy kapja meg, mint a felmérések kitöltéséért járó szokásos jutalmakat.</t>
  </si>
  <si>
    <t>Nem lesz közvetlen készpénzkifizetés.</t>
  </si>
  <si>
    <t>Arra kérünk, hogy dolgozzon egy kódfelismerési feladaton.</t>
  </si>
  <si>
    <t>Kutatásunk szempontjából ez nagyon fontos.</t>
  </si>
  <si>
    <t xml:space="preserve">Ön most egy másik résztvevővel lesz összepárosítva. </t>
  </si>
  <si>
    <t>Ön és a másik résztvevő is teljesítette a feladatot.</t>
  </si>
  <si>
    <t>A feladat teljesítéséért Ön ${e:\/\/Field\/Value3Display} összegű bónuszt kap.</t>
  </si>
  <si>
    <t>A feladat teljesítéséért a másik résztvevő ${e:\/\/Field\/Value3Display} összegű bónuszt kap.</t>
  </si>
  <si>
    <t>A másik résztvevő teljesítette a feladatot.</t>
  </si>
  <si>
    <t>Ön nem dolgozott a feladaton.</t>
  </si>
  <si>
    <t>A feladat teljesítéséért a másik résztvevő ${e:\/\/Field\/Value6Display} összegű bónuszt kap.</t>
  </si>
  <si>
    <t>Ön nem kap bónuszt, mivel a bónusz a feladat teljesítéséért járó kompenzáció.</t>
  </si>
  <si>
    <t>Ön teljesítette a feladatot.</t>
  </si>
  <si>
    <t>A másik résztvevő nem dolgozott a feladaton.</t>
  </si>
  <si>
    <t>A másik résztvevő ${e:\/\/Field\/Value3Display} összegű bónuszt kap annak ellenére, hogy nem dolgozott a feladaton.</t>
  </si>
  <si>
    <t>A feladat teljesítése ellenére Ön nem kap bónuszt.</t>
  </si>
  <si>
    <t>Az A résztvevő nem kap bónuszt, mivel a bónusz a feladat teljesítéséért járó kompenzáció.</t>
  </si>
  <si>
    <t>Most felteszünk néhány egyszerű megértést segítő kérdést ezzel az információval kapcsolatban.</t>
  </si>
  <si>
    <t>Háttér-információ:</t>
  </si>
  <si>
    <t>Ön teljesítette a feladatot?</t>
  </si>
  <si>
    <t>A másik résztvevő teljesítette a feladatot?</t>
  </si>
  <si>
    <t>Igen</t>
  </si>
  <si>
    <t>Nem</t>
  </si>
  <si>
    <t>Mekkora volt az Ön bónusza?</t>
  </si>
  <si>
    <t>Mekkora volt a másik résztvevő bónusza?</t>
  </si>
  <si>
    <t xml:space="preserve">Az embereknek különböző elképzeléseik vannak arról, hogy mi a tisztességes és mi a tisztességtelen. </t>
  </si>
  <si>
    <t>Mennyire ért egyet vagy mennyire nem ért egyet a következő állítással:</t>
  </si>
  <si>
    <t>A bónusz kifizetését igazságtalanul osztották el Ön és a másik résztvevő között.</t>
  </si>
  <si>
    <t>Egyáltalán nem ért egyet</t>
  </si>
  <si>
    <t>Valamennyire egyetért</t>
  </si>
  <si>
    <t>Sem egyetért, sem nem ért egyet</t>
  </si>
  <si>
    <t>Valamelyest nem ért egyet</t>
  </si>
  <si>
    <t>Kérjük, használja a csúszkát, hogy kiválassza azt a körpárt, amelyik a legjobban leírja az Ön válaszát.</t>
  </si>
  <si>
    <t>Az X-szel jelölt kör a másik résztvevőt jelenti.</t>
  </si>
  <si>
    <t>Vegye figyelembe, hogy az 1 azt jelenti: egyáltalán nem áll közel, a 7 pedig: rendkívül közel áll.</t>
  </si>
  <si>
    <t>Mennyire érzi magát közel a másik résztvevőhöz?</t>
  </si>
  <si>
    <t>Most egy olyan döntést kell hozni, amely hatással lehet Önre és a másik résztvevőre is.</t>
  </si>
  <si>
    <t>Az itt hozott döntése nem befolyásolja az előző helyzetből származó bónuszkifizetéseket.</t>
  </si>
  <si>
    <t>Ön egy további ${e:\/\/Field\/Value5Display} összeget kapott.</t>
  </si>
  <si>
    <t>A másik résztvevő is kapott ${e:\/\/Field\/Value5Display} összeget.</t>
  </si>
  <si>
    <t>Most megkérdezzük, hogy kíván-e élni egy befektetési lehetőséggel.</t>
  </si>
  <si>
    <t>Ha befekteti a pénzt, a következő lehetőségek történhetnek:</t>
  </si>
  <si>
    <t>50%-os eséllyel kereshet ${e:\/\/Field\/Value15Display} összeget.</t>
  </si>
  <si>
    <t>50%-os eséllyel kereshet ${e:\/\/Field\/Value0Display} összeget.</t>
  </si>
  <si>
    <t>Miután meghozta döntését, Ön nem lép kapcsolatba a másik résztvevővel.</t>
  </si>
  <si>
    <t>Kérjük, döntsön.</t>
  </si>
  <si>
    <t>Befektetem a pénzt, ami azt jelenti, hogy 50% esélyem van ${e:\/\/Field\/Value15Display} összegre és 50% esélyem van ${e:\/\/Field\/Value0Display} összegre.</t>
  </si>
  <si>
    <t>A másik résztvevő ${e:\/\/Field\/Value0Display} összeget fog kapni.</t>
  </si>
  <si>
    <t>Nem fektetem be a pénzt.</t>
  </si>
  <si>
    <t>Én és a másik résztvevő is ${e:\/\/Field\/Value5Display} összeget kapunk.</t>
  </si>
  <si>
    <t>Mi motiválta a választását?</t>
  </si>
  <si>
    <t>Kérjük, magyarázza el saját szavaival.</t>
  </si>
  <si>
    <t xml:space="preserve">Ezt a tanulmányt az Ön országában nagyszámú résztvevővel végeztük el. </t>
  </si>
  <si>
    <t>Ön szerint 100 résztvevő közül, akik ugyanabban a helyzetben voltak, mint Ön, hányan fektették be a ${e:\/\/Field\/Value5Display} összegüket, hogy potenciálisan ${e:\/\/Field\/Value15Display} összeget keressenek, amikor is a másik résztvevő elvesztette a ${e:\/\/Field\/Value5Display} összegét?</t>
  </si>
  <si>
    <t>Kérjük, írjon be egy 0 és 100 közötti számot.</t>
  </si>
  <si>
    <t>Ha a válasza helyes, akkor Ön ${e:\/\/Field\/Value1Display} özegű díjazásban részesül.</t>
  </si>
  <si>
    <t>Néhány résztvevő nem ugyanabban a helyzetben volt, mint Ön.</t>
  </si>
  <si>
    <t>Most felteszünk néhány kérdést ezekről a résztvevőkről.</t>
  </si>
  <si>
    <t>Esetükben a helyzet a következő volt:</t>
  </si>
  <si>
    <t>A többi helyzetük megegyezett az Önével.</t>
  </si>
  <si>
    <t>Ha befektetett, a B résztvevő elvesztette a ${e:\/\/Field\/Value5Display} összegét.</t>
  </si>
  <si>
    <t>Először felteszünk néhány egyszerű megértést segítő kérdést ezzel az információval kapcsolatban.</t>
  </si>
  <si>
    <t>Az A résztvevő teljesítette a feladatot?</t>
  </si>
  <si>
    <t>A B résztvevő teljesítette a feladatot?</t>
  </si>
  <si>
    <t>Mekkora volt az A résztvevő bónusza?</t>
  </si>
  <si>
    <t>Mekkora volt a B résztvevő bónusza?</t>
  </si>
  <si>
    <t>A bónusz kifizetését igazságtalanul osztották el az A és a B résztvevő között.</t>
  </si>
  <si>
    <t>Most szeretnénk, ha megjósolná az A résztvevő befektetési magatartását.</t>
  </si>
  <si>
    <t>Köszönöm. Most áttérünk egy új kérdéssorra egy új témában.</t>
  </si>
  <si>
    <t xml:space="preserve">Most arra kérjük Önt, hogy gondolja végig, mit tenne, ha Önnek kellene döntenie arról, hogy egy személynek jár-e munkanélküli segély vagy sem. </t>
  </si>
  <si>
    <t>Nagyon fontos, hogy figyelmesen olvassa el az alábbi információkat.</t>
  </si>
  <si>
    <t>A munkanélküli segély célja, hogy részben kompenzálja a kényszerű munkanélküliek jövedelemkiesését.</t>
  </si>
  <si>
    <t>Olyan személyek, akik nem akaratlanul munkanélküliek, néha hamis munkanélküli-ellátás iránti kérelmet nyújtanak be, tévesen azt állítva, hogy akaratlanul munkanélküliek.</t>
  </si>
  <si>
    <t>Tekintsünk egy olyan helyzetet, amikor egy személy munkanélküli-ellátásra vonatkozó kérelmet nyújtott be.</t>
  </si>
  <si>
    <t>Itt:</t>
  </si>
  <si>
    <t>Most arra kérjük, hogy válasszon ennek a személynek az esetében.</t>
  </si>
  <si>
    <t xml:space="preserve"> Kérjük, jelölje meg döntését:</t>
  </si>
  <si>
    <t xml:space="preserve">Vegye figyelembe az összes olyan személyt, aki jelenleg munkanélküli-ellátás iránti kérelmet nyújt be az Ön országában. </t>
  </si>
  <si>
    <t>... százalékuk helyesen nyilatkozott arról, hogy akaratlanul munkanélküli.</t>
  </si>
  <si>
    <t>Mennyire ért egyet vagy mennyire nem ért egyet a következő állításokkal:</t>
  </si>
  <si>
    <t>A munkanélküli-ellátást nagyvonalúbbá kellene tenni.</t>
  </si>
  <si>
    <t>A munkanélküli-ellátás követelményeit szigorítani kellene.</t>
  </si>
  <si>
    <t>Méltánytalan, hogy az akaratlanul munkanélküliek nem kapnak teljes kompenzációt a jövedelemkiesésükért.</t>
  </si>
  <si>
    <t>A nagyvonalú munkanélküli-ellátások ártanak a gazdaságnak.</t>
  </si>
  <si>
    <t>Most arra kérjük, hogy gondolja végig, mit tenne, ha Önnek kellene döntenie arról, hogy egy személynek kell-e rokkantsági ellátást folyósítani.</t>
  </si>
  <si>
    <t>A rokkantsági ellátások célja, hogy részben kompenzálja a jövedelemkiesésüket azoknak az embereknek, akik olyan betegségben szenvednek, amely miatt nem tudnak dolgozni.</t>
  </si>
  <si>
    <t>Olyan személyek, akiknek nincs olyan betegségük, amely megakadályozza őket a munkavégzésben, néha hamisan nyújtanak be rokkantsági ellátásra vonatkozó kérelmet, hamisan azt állítva, hogy betegségük miatt nem tudnak dolgozni.</t>
  </si>
  <si>
    <t xml:space="preserve">Vegye figyelembe az összes olyan személyt, aki jelenleg rokkantsági ellátásért folyamodik az Ön országában. </t>
  </si>
  <si>
    <t>Ön szerint a rokkantsági ellátás iránti kérelmet benyújtók hány százaléka állította hamisan, hogy olyan egészségügyi problémája van, amely megakadályozza a munkavégzésben?</t>
  </si>
  <si>
    <t>... százalékuk hamisan nyilatkozott arról, hogy olyan egészségügyi problémája van, amely megakadályozza a munkavégzésben.</t>
  </si>
  <si>
    <t>A rokkantsági ellátásokat nagyvonalúbbá kellene tenni.</t>
  </si>
  <si>
    <t>A rokkantsági ellátások feltételeit szigorítani kellene.</t>
  </si>
  <si>
    <t>Méltánytalan, hogy a fogyatékkal élők nem kapnak teljes kompenzációt a jövedelemkiesésükért.</t>
  </si>
  <si>
    <t>A nagyvonalú rokkantsági ellátások ártanak a gazdaságnak.</t>
  </si>
  <si>
    <t>Most három olyan döntést kell meghoznia, amelyek nagy pénzösszegeket érint, és hatással lehetnek Önre és egy másik résztvevőre is.</t>
  </si>
  <si>
    <t>Minden résztvevő, aki elvégzi a tanulmányt, sorsoláson vesz részt.</t>
  </si>
  <si>
    <t>A sorsoláson három résztvevőt sorsolnak ki véletlenszerűen.</t>
  </si>
  <si>
    <t>Ha Ön e három résztvevő egyike, a megfelelő kompenzációt a felmérés szolgáltatóján keresztül, a felmérést követő három hónapon belül kifizetjük.</t>
  </si>
  <si>
    <t>Kérjük, válaszoljon minden kérdésre úgy, mintha minden döntése biztosan megvalósulna.</t>
  </si>
  <si>
    <t>Néhány kérdés egyszerű, míg mások nehezebbek.</t>
  </si>
  <si>
    <t>Ön ${e:\/\/Field\/SelfishMDisplay} összeget kap.</t>
  </si>
  <si>
    <t>A másik résztvevő ${e:\/\/Field\/SelfishMDisplay} összeget kap.</t>
  </si>
  <si>
    <t xml:space="preserve">A másik résztvevő tájékoztatást kap arról, hogy Ön mennyit küld. </t>
  </si>
  <si>
    <t>Amit nem küld el, azt megtartja.</t>
  </si>
  <si>
    <t>Az Ön választása csak a lehetséges kifizetésekre és a másik résztvevő által kapott információkra lesz hatással.</t>
  </si>
  <si>
    <t>Kérjük, adja meg, hogy melyik alternatívát választja:</t>
  </si>
  <si>
    <t>A dolgokat úgy hagyom, ahogy vannak (Ön: ${e:\/\/Field\/SelfishMDisplay}, Ő: ${e:\/\/Field\/SelfishMDisplay}.)</t>
  </si>
  <si>
    <t>Küldök ${e:\/\/Field\/Send1Display} összeget a másik résztvevőnek (Ön: ${e:\/\/Field\/Send1YouEDisplay}, Ő: ${e:\/\/Field\/Send1ThemEDisplay}.)</t>
  </si>
  <si>
    <t>Küldök ${e:\/\/Field\/Send2Display} összeget a másik résztvevőnek (Ön: ${e:\/\/Field\/Send2YouEDisplay}, Ő: ${e:\/\/Field\/Send2ThemEDisplay}.)</t>
  </si>
  <si>
    <t>Most egy másik résztvevővel kapcsolatos új helyzetről kérdezzük.</t>
  </si>
  <si>
    <t>Itt arra vagyunk kíváncsiak, hogy a másik résztvevőtől Ön milyen viselkedést vár el.</t>
  </si>
  <si>
    <t>Ön ${e:\/\/Field\/YDisplay} összeget kap.</t>
  </si>
  <si>
    <t>A másik résztvevő ${e:\/\/Field\/XDisplay} összeget kapott.</t>
  </si>
  <si>
    <t>Ezt követően a másik résztvevő választhat, hogy ${e:\/\/Field\/StealAmountDisplay} összeget vesz el Öntől, hogy ${e:\/\/Field\/ReceiveAmountDisplay} összeget kapjon.</t>
  </si>
  <si>
    <t>Hamarosan megkérdezzük, hogy Ön küldene-e pénzt a másik résztvevőnek.</t>
  </si>
  <si>
    <t>Ezt megelőzően arra vagyunk kíváncsiak, hogy milyen gyakran várná el, hogy a másik résztvevő pénzt vegyen el Öntől, ha Ön különböző összegeket (${e:\/\/Field\/Value0Display}, ${e:\/\/Field\/Send1Display} és ${e:\/\/Field\/Send2Display}) küldené.</t>
  </si>
  <si>
    <t>Mit gondol, 100 másik résztvevőből hányan vennének el pénzt ebben a helyzetben?</t>
  </si>
  <si>
    <t>Kérjük, adjon meg egy 0 és 100 közötti számot.</t>
  </si>
  <si>
    <t>Emlékeztetőül: Ön ${e:\/\/Field\/YDisplay} összeget kapott.</t>
  </si>
  <si>
    <t>A másik felmérés-résztvevő ${e:\/\/Field\/XDisplay} összeget kapott.</t>
  </si>
  <si>
    <t>A dolgokat úgy hagyom, ahogy vannak (Ön: ${e:\/\/Field\/YDisplay}, Ő: ${e:\/\/Field\/XDisplay}.)</t>
  </si>
  <si>
    <t>Küldök ${e:\/\/Field\/Send1Display} összeget a másik résztvevőnek (Ön: ${e:\/\/Field\/Send1YouDisplay}, Ő: ${e:\/\/Field\/Send1ThemDisplay}.)</t>
  </si>
  <si>
    <t>Küldök ${e:\/\/Field\/Send2Display} összeget a másik résztvevőnek (Ön: ${e:\/\/Field\/Send2YouDisplay}, Ő: ${e:\/\/Field\/Send2ThemDisplay}.)</t>
  </si>
  <si>
    <t>Ön ${e:\/\/Field\/SelfishHDisplay} összeget kapott.</t>
  </si>
  <si>
    <t>A másik résztvevő ${e:\/\/Field\/SelfishLDisplay} összeget kapott.</t>
  </si>
  <si>
    <t>Küldök ${e:\/\/Field\/Send1Display} összeget a másik résztvevőnek (Ön: ${e:\/\/Field\/Send1YouUDisplay}, Ő: ${e:\/\/Field\/Send1ThemUDisplay}.)</t>
  </si>
  <si>
    <t>Küldök ${e:\/\/Field\/Send2Display} összeget a másik résztvevőnek (Ön: ${e:\/\/Field\/Send2YouUDisplay}, Ő: ${e:\/\/Field\/Send2ThemUDisplay}.)</t>
  </si>
  <si>
    <t>Igazságtalan, hogy egyeseknek magasabb a jövedelme, mint másoknak.</t>
  </si>
  <si>
    <t>A nagyarányú jövedelemátcsoportosítás árt a gazdaságnak.</t>
  </si>
  <si>
    <t>Fontosabb, hogy magamra vigyázzak, mint hogy mindenki számára biztosítsam a méltányosságot.</t>
  </si>
  <si>
    <t>Általában mennyire hajlandó kockázatot vállalni?</t>
  </si>
  <si>
    <t>Hajlandó kockázatot vállalni</t>
  </si>
  <si>
    <t>Egyáltalán nem hajlandó kockázatot vállalni</t>
  </si>
  <si>
    <t>Teljesen kész kockázatot vállalni</t>
  </si>
  <si>
    <t>A kormánynak csökkentenie kell a társadalmi jövedelem-egyenlőtlenségeket.</t>
  </si>
  <si>
    <t>Fontos a vallás az életében?</t>
  </si>
  <si>
    <t>Nagyon fontos</t>
  </si>
  <si>
    <t>Valamennyire fontos</t>
  </si>
  <si>
    <t>Nem túl fontos</t>
  </si>
  <si>
    <t>Egyáltalán nem fontos</t>
  </si>
  <si>
    <t>Mennyire hajlandó jó ügyekre adni anélkül, hogy cserébe bármit is elvárna?</t>
  </si>
  <si>
    <t>Nagymértékben hajlandó</t>
  </si>
  <si>
    <t>Valamennyire hajlandó</t>
  </si>
  <si>
    <t>Nem túl hajlandó</t>
  </si>
  <si>
    <t>Egyáltalán nem hajlandó</t>
  </si>
  <si>
    <t xml:space="preserve">Arra vagyunk kíváncsiak, hogy Ön szerint a gazdasági különbségek okoznak-e változásokat a társadalomban, és ha igen, hogyan. </t>
  </si>
  <si>
    <t>Általában bízom abban, hogy a nemzeti kormány helyesen cselekszik.</t>
  </si>
  <si>
    <t xml:space="preserve">Hazámban a gazdagok elszigetelhetik magukat a társadalom többi részétől. </t>
  </si>
  <si>
    <t>Nemzetközi szervezetek és a kormányok nemrégiben összehangolt adót javasoltak a világ leggazdagabb magánszemélyei ellen.</t>
  </si>
  <si>
    <t>Ön támogatja vagy ellenzi ezt a politikát?</t>
  </si>
  <si>
    <t>Valamennyire támogatja</t>
  </si>
  <si>
    <t>Nem támogatja és nem is ellenzi</t>
  </si>
  <si>
    <t>Valamennyire ellenzi</t>
  </si>
  <si>
    <t>Erősen ellenzi</t>
  </si>
  <si>
    <t>Nem értem</t>
  </si>
  <si>
    <t>Ön szerint az előző kérdésre válaszoló 100 résztvevő közül hányan támogatják a világ leggazdagabbjainak összehangolt adóztatását?</t>
  </si>
  <si>
    <t>Morálisan elfogadható, hogy a vállalatok olyan termékeket árulnak, amelyekről tudják, hogy a fogyasztók jobban járnának, ha nem vennék meg azokat.</t>
  </si>
  <si>
    <t>Erkölcsileg elfogadható, hogy a vállalatok manipulálják a termékeikkel kapcsolatos információkat, hogy olyan termékeket adjanak el, amelyekről tudják, hogy a fogyasztók jobban járnának, ha nem vennék meg azokat.</t>
  </si>
  <si>
    <t>Erkölcsileg elfogadható, hogy a vállalatok olyan termékeket adnak el, amelyekről tudják, hogy a fogyasztók jobban járnának, vennék meg azokat, feltéve, hogy a fogyasztónak minden lényeges információt megadnak a termékről.</t>
  </si>
  <si>
    <t>A vállalatok gyakran manipulálják a termékeikkel kapcsolatos információkat, hogy olyan termékeket adjanak el, amelyekről tudják, hogy a fogyasztóknak jobb lenne, ha nem vennék meg azokat.</t>
  </si>
  <si>
    <t>A kormánynak szigorúbb fogyasztóvédelmi törvényeket kellene bevezetnie, hogy megakadályozza a vállalatokat abban, hogy olyan termékeket adjanak el, amelyekről tudják, hogy a fogyasztók jobban járnának, ha nem vennék meg azokat.</t>
  </si>
  <si>
    <t xml:space="preserve">Köszönjük, hogy kitöltötte a felmérést! </t>
  </si>
  <si>
    <t xml:space="preserve">Ha bármilyen visszajelzése van a felmérés egészével kapcsolatban, kérjük, itt írja meg. </t>
  </si>
  <si>
    <t>Nem szavaztam</t>
  </si>
  <si>
    <t>Egyáltalán nem közel</t>
  </si>
  <si>
    <t>Rendkívül közel</t>
  </si>
  <si>
    <t>Erősen támogatja</t>
  </si>
  <si>
    <t>Tekintsünk egy olyan helyzetet, amikor egy személy rokkantsági ellátás iránti kérelmet nyújtott be.</t>
  </si>
  <si>
    <t>Egyéb \/ Nem szerepel a listán</t>
  </si>
  <si>
    <t>Emlékeztetjük, hogy &lt;u&gt;a felmérésre adott válaszok névtelenek.&lt;\/u&gt;</t>
  </si>
  <si>
    <t>&lt;b&gt;Minden húsz válaszadóból véletlenszerűen ki fogunk jelölni egyet, akinek az összegeket kifizetjük, és a választásaikat megvalósítjuk.&lt;\/b&gt;</t>
  </si>
  <si>
    <t>&lt;b&gt;Kérem, tegyen meg mindent a feladat elvégzése érdekében.&lt;\/b&gt;</t>
  </si>
  <si>
    <t>Kattintson a következő szám összes példányára: &lt;b&gt;${e:\/\/Field\/TargetCode1}&lt;\/b&gt;</t>
  </si>
  <si>
    <t>Ön &lt;b&gt;teljesítette&lt;\/b&gt; a feladatot.</t>
  </si>
  <si>
    <t>Az A résztvevő &lt;b&gt;teljesítette&lt;\/b&gt; a feladatot.</t>
  </si>
  <si>
    <t>A B résztvevő &lt;b&gt;nem teljesítette&lt;\/b&gt; a feladatot.</t>
  </si>
  <si>
    <t>Mind az A, mind a B résztvevő &lt;b&gt;teljesítette&lt;\/b&gt; a feladatot.</t>
  </si>
  <si>
    <t>Az A résztvevő &lt;b&gt;nem kapott bónuszt&lt;\/b&gt; annak ellenére, hogy teljesítette a feladatot.</t>
  </si>
  <si>
    <t>A B résztvevő &lt;b&gt;${e:\/\/Field\/Value6Display} összegű bónuszt kapott&lt;\/b&gt; a feladat teljesítéséért.</t>
  </si>
  <si>
    <t>Mind az A, mind a B résztvevő &lt;b&gt;${e:\/\/Field\/Value3Display} összegű bónuszt kapott&lt;\/b&gt; a feladat teljesítéséért.</t>
  </si>
  <si>
    <t>Az A résztvevő &lt;b&gt;nem dolgozott&lt;\/b&gt; a feladaton.</t>
  </si>
  <si>
    <t>A B résztvevő &lt;b&gt;teljesítette&lt;\/b&gt; a feladatot.</t>
  </si>
  <si>
    <t xml:space="preserve">Most azt szeretnénk megkérdezni Öntől, hogy &lt;b&gt;milyen közel érzi magát&lt;\/b&gt; a másik résztvevőhöz. </t>
  </si>
  <si>
    <t>Ön &lt;b&gt;befektetheti&lt;\/b&gt; a ${e:\/\/Field\/Value5Display} összegét.</t>
  </si>
  <si>
    <t>Ha Ön befektet, &lt;b&gt;a másik résztvevő elveszíti a neki kiosztott ${e:\/\/Field\/Value5Display} összeget.&lt;\/b&gt;</t>
  </si>
  <si>
    <t>Ez &lt;b&gt;minden&lt;\/b&gt; résztvevőre igaz.</t>
  </si>
  <si>
    <t>Ön szerint 100 résztvevő közül, akik &lt;b&gt;az A résztvevő helyzetében&lt;\/b&gt; voltak, hányan &lt;b&gt;fektettek be&lt;\/b&gt; ${e:\/\/Field\/Value5Display} összeget, hogy potenciálisan ${e:\/\/Field\/Value15Display} összeget kapjanak, tekintettel arra, hogy a B résztvevő elveszíti a ${e:\/\/Field\/Value5Display} összegét?</t>
  </si>
  <si>
    <t>Emlékeztetőül, Ön azt válaszolta, hogy a &lt;b&gt;saját helyzetében&lt;\/b&gt; lévő ${q:\/\/QID581\/ChoiceTextEntryValue} ember befektetne.</t>
  </si>
  <si>
    <t xml:space="preserve">&lt;b&gt;Ne fizessék ki a munkanélküli ellátást&lt;\/b&gt;: Ez azt jelenti, hogy 99 százalékos a valószínűsége annak, hogy az a személy, aki &lt;b&gt;helyes kérelmet&lt;\/b&gt; nyújtott be munkanélküli-ellátásra,nem kap munkanélküli-ellátást.  </t>
  </si>
  <si>
    <t xml:space="preserve">&lt;b&gt;Fizessék ki a munkanélküli ellátást&lt;\/b&gt;: Ez azt jelenti, hogy 1 százalékos a valószínűsége annak, hogy az a személy, aki &lt;b&gt;hamis kérelmet&lt;\/b&gt; nyújtott be munkanélküli-ellátásra, kap munkanélküli-ellátást. </t>
  </si>
  <si>
    <t xml:space="preserve">&lt;b&gt;Ne fizessék ki a munkanélküli ellátást&lt;\/b&gt;: Ez azt jelenti, hogy 75 százalékos a valószínűsége annak, hogy az a személy, aki &lt;b&gt;helyes kérelmet&lt;\/b&gt; nyújtott be munkanélküli-ellátásra,nem kap munkanélküli-ellátást.  </t>
  </si>
  <si>
    <t>&lt;b&gt;Fizessék ki a munkanélküli ellátást&lt;\/b&gt;: Ez azt jelenti, hogy 25 százalékos a valószínűsége annak, hogy az a személy, aki &lt;b&gt;hamis kérelmet&lt;\/b&gt; nyújtott be munkanélküli-ellátásra, kap munkanélküli-ellátást.</t>
  </si>
  <si>
    <t xml:space="preserve">&lt;b&gt;Ne fizessék ki a munkanélküli ellátást&lt;\/b&gt;: Ez azt jelenti, hogy 50 százalékos a valószínűsége annak, hogy az a személy, aki &lt;b&gt;helyes kérelmet&lt;\/b&gt; nyújtott be munkanélküli-ellátásra,nem kap munkanélküli-ellátást.  </t>
  </si>
  <si>
    <t xml:space="preserve">&lt;b&gt;Fizessék ki a munkanélküli ellátást&lt;\/b&gt;: Ez azt jelenti, hogy 50 százalékos a valószínűsége annak, hogy az a személy, aki &lt;b&gt;hamis kérelmet&lt;\/b&gt; nyújtott be munkanélküli-ellátásra, kap munkanélküli-ellátást. </t>
  </si>
  <si>
    <t xml:space="preserve">&lt;b&gt;Ne fizessék ki a munkanélküli ellátást&lt;\/b&gt;: Ez azt jelenti, hogy 25 százalékos a valószínűsége annak, hogy az a személy, aki &lt;b&gt;helyes kérelmet&lt;\/b&gt; nyújtott be munkanélküli-ellátásra,nem kap munkanélküli-ellátást.  </t>
  </si>
  <si>
    <t>&lt;b&gt;Fizessék ki a munkanélküli ellátást&lt;\/b&gt;: Ez azt jelenti, hogy 75 százalékos a valószínűsége annak, hogy az a személy, aki &lt;b&gt;hamis kérelmet&lt;\/b&gt; nyújtott be munkanélküli-ellátásra, kap munkanélküli-ellátást.</t>
  </si>
  <si>
    <t xml:space="preserve">&lt;b&gt;Ne fizessék ki a munkanélküli ellátást&lt;\/b&gt;: Ez azt jelenti, hogy 1 százalékos a valószínűsége annak, hogy az a személy, aki &lt;b&gt;helyes kérelmet&lt;\/b&gt; nyújtott be munkanélküli-ellátásra,nem kap munkanélküli-ellátást.  </t>
  </si>
  <si>
    <t xml:space="preserve">&lt;b&gt;Fizessék ki a munkanélküli ellátást&lt;\/b&gt;: Ez azt jelenti, hogy 99 százalékos a valószínűsége annak, hogy az a személy, aki &lt;b&gt;hamis kérelmet&lt;\/b&gt; nyújtott be munkanélküli-ellátásra, kap munkanélküli-ellátást. </t>
  </si>
  <si>
    <t xml:space="preserve">Ön szerint a munkanélküli segély iránti kérelmet benyújtó emberek hány százaléka nyilatkozott &lt;b&gt;hamisan&lt;\/b&gt; arról, hogy akaratlanul munkanélküli? </t>
  </si>
  <si>
    <t>1 százalék a valószínűsége annak, hogy ez a személy &lt;b&gt;hamis&lt;\/b&gt; keresetet nyújtott be a rokkantsági ellátásokért.</t>
  </si>
  <si>
    <t xml:space="preserve">&lt;b&gt;Ne fizessék ki a rokkantsági ellátást&lt;\/b&gt;: Ez azt jelenti, hogy 99 százalékos a valószínűsége annak, hogy az a személy, aki &lt;b&gt;helyes kérelmet&lt;\/b&gt; nyújtott be rokkantsági-ellátásra, nem kap rokkantsági-ellátást.  </t>
  </si>
  <si>
    <t xml:space="preserve">&lt;b&gt;Fizessék ki a rokkantsági-ellátást&lt;\/b&gt;: Ez azt jelenti, hogy 1 százalékos a valószínűsége annak, hogy az a személy, aki &lt;b&gt;hamis kérelmet&lt;\/b&gt; nyújtott be munkanélküli-ellátásra, kap rokkantsági-ellátást. </t>
  </si>
  <si>
    <t>75 százalék a valószínűsége annak, hogy ez a személy &lt;b&gt;helyes&lt;\/b&gt; keresetet nyújtott be a rokkantsági ellátásokért.</t>
  </si>
  <si>
    <t>25 százalék a valószínűsége annak, hogy ez a személy &lt;b&gt;hamis&lt;\/b&gt; keresetet nyújtott be a rokkantsági ellátásokért.</t>
  </si>
  <si>
    <t xml:space="preserve">&lt;b&gt;Ne fizessék ki a rokkantsági ellátást&lt;\/b&gt;: Ez azt jelenti, hogy 75 százalékos a valószínűsége annak, hogy az a személy, aki &lt;b&gt;helyes kérelmet&lt;\/b&gt; nyújtott be rokkantsági-ellátásra, nem kap rokkantsági-ellátást.  </t>
  </si>
  <si>
    <t xml:space="preserve">&lt;b&gt;Fizessék ki a rokkantsági-ellátást&lt;\/b&gt;: Ez azt jelenti, hogy 25 százalékos a valószínűsége annak, hogy az a személy, aki &lt;b&gt;hamis kérelmet&lt;\/b&gt; nyújtott be munkanélküli-ellátásra, kap rokkantsági-ellátást. </t>
  </si>
  <si>
    <t>50 százalék a valószínűsége annak, hogy ez a személy &lt;b&gt;helyes&lt;\/b&gt; keresetet nyújtott be a rokkantsági ellátásokért.</t>
  </si>
  <si>
    <t>50 százalék a valószínűsége annak, hogy ez a személy &lt;b&gt;hamis&lt;\/b&gt; keresetet nyújtott be a rokkantsági ellátásokért.</t>
  </si>
  <si>
    <t xml:space="preserve">&lt;b&gt;Ne fizessék ki a rokkantsági ellátást&lt;\/b&gt;: Ez azt jelenti, hogy 50 százalékos a valószínűsége annak, hogy az a személy, aki &lt;b&gt;helyes kérelmet&lt;\/b&gt; nyújtott be rokkantsági-ellátásra, nem kap rokkantsági-ellátást.  </t>
  </si>
  <si>
    <t xml:space="preserve">&lt;b&gt;Fizessék ki a rokkantsági-ellátást&lt;\/b&gt;: Ez azt jelenti, hogy 50 százalékos a valószínűsége annak, hogy az a személy, aki &lt;b&gt;hamis kérelmet&lt;\/b&gt; nyújtott be munkanélküli-ellátásra, kap rokkantsági-ellátást. </t>
  </si>
  <si>
    <t>25 százalék a valószínűsége annak, hogy ez a személy &lt;b&gt;helyes&lt;\/b&gt; keresetet nyújtott be a rokkantsági ellátásokért.</t>
  </si>
  <si>
    <t>75 százalék a valószínűsége annak, hogy ez a személy &lt;b&gt;hamis&lt;\/b&gt; keresetet nyújtott be a rokkantsági ellátásokért.</t>
  </si>
  <si>
    <t xml:space="preserve">&lt;b&gt;Ne fizessék ki a rokkantsági ellátást&lt;\/b&gt;: Ez azt jelenti, hogy 25 százalékos a valószínűsége annak, hogy az a személy, aki &lt;b&gt;helyes kérelmet&lt;\/b&gt; nyújtott be rokkantsági-ellátásra, nem kap rokkantsági-ellátást.  </t>
  </si>
  <si>
    <t xml:space="preserve">&lt;b&gt;Fizessék ki a rokkantsági-ellátást&lt;\/b&gt;: Ez azt jelenti, hogy 75 százalékos a valószínűsége annak, hogy az a személy, aki &lt;b&gt;hamis kérelmet&lt;\/b&gt; nyújtott be munkanélküli-ellátásra, kap rokkantsági-ellátást. </t>
  </si>
  <si>
    <t>1 százalék a valószínűsége annak, hogy ez a személy &lt;b&gt;helyes&lt;\/b&gt; keresetet nyújtott be a rokkantsági ellátásokért.</t>
  </si>
  <si>
    <t>99 százalék a valószínűsége annak, hogy ez a személy &lt;b&gt;hamis&lt;\/b&gt; keresetet nyújtott be a rokkantsági ellátásokért.</t>
  </si>
  <si>
    <t xml:space="preserve">&lt;b&gt;Ne fizessék ki a rokkantsági ellátást&lt;\/b&gt;: Ez azt jelenti, hogy 1 százalékos a valószínűsége annak, hogy az a személy, aki &lt;b&gt;helyes kérelmet&lt;\/b&gt; nyújtott be rokkantsági-ellátásra, nem kap rokkantsági-ellátást.  </t>
  </si>
  <si>
    <t xml:space="preserve">&lt;b&gt;Fizessék ki a rokkantsági-ellátást&lt;\/b&gt;: Ez azt jelenti, hogy 99 százalékos a valószínűsége annak, hogy az a személy, aki &lt;b&gt;hamis kérelmet&lt;\/b&gt; nyújtott be munkanélküli-ellátásra, kap rokkantsági-ellátást. </t>
  </si>
  <si>
    <t>Ezt a három résztvevőt a felmérés többi résztvevőjével párosítják, és &lt;b&gt;a három választásuk közül egyet megvalósítanak&lt;\/b&gt;.</t>
  </si>
  <si>
    <t>Ha szeretné, küldhet &lt;b&gt;${e:\/\/Field\/Value0Display}, ${e:\/\/Field\/Send1Display}, vagy ${e:\/\/Field\/Send2Display} összeget &lt;\/b&gt; a saját ${e:\/\/Field\/SelfishMDisplay} összegéből a másik résztvevőnek.</t>
  </si>
  <si>
    <t>Ha szeretné, küldhet &lt;b&gt;${e:\/\/Field\/Value0Display}, ${e:\/\/Field\/Send1Display}, vagy ${e:\/\/Field\/Send2Display} összeget &lt;\/b&gt; a saját ${e:\/\/Field\/YDisplay} összegéből a másik résztvevőnek.</t>
  </si>
  <si>
    <t>&lt;b&gt;Ha Ön ${e:\/\/Field\/Value0Display} összeget küld a másik résztvevőnek &lt;\/b&gt;, akkor ezek a lehetséges kimenetek:</t>
  </si>
  <si>
    <t>&lt;b&gt;A másik résztvevő elvesz&lt;\/b&gt; : Ön: ${e:\/\/Field\/YSteal0Display}, Ő: ${e:\/\/Field\/XSteal0Display}.</t>
  </si>
  <si>
    <t>&lt;b&gt;A másik résztvevő nem vesz el&lt;\/b&gt; : Ön: ${e:\/\/Field\/YDisplay}, Ő: ${e:\/\/Field\/XDisplay}.</t>
  </si>
  <si>
    <t>Tegyük fel, hogy Ön &lt;b&gt;elküldött ${e:\/\/Field\/Value0Display}&lt;\/b&gt; összeget.</t>
  </si>
  <si>
    <t>Ön arra számított, hogy 100 másik résztvevőből ${q:\/\/QID510\/ChoiceTextEntryValue} vesz el pénzt, &lt;b&gt;ha Ön ${e:\/\/Field\/Value0Display}&lt;\/b&gt; összeget küldött.</t>
  </si>
  <si>
    <t>&lt;b&gt;Ha Ön ${e:\/\/Field\/Send1Display} összeget küld a másik válaszadónak &lt;\/b&gt;, akkor ezek a lehetséges kimenetek:</t>
  </si>
  <si>
    <t>&lt;b&gt;A másik résztvevő elvesz&lt;\/b&gt;: Ön: ${e:\/\/Field\/YSteal100Display}, Ő: ${e:\/\/Field\/XSteal100Display}.</t>
  </si>
  <si>
    <t>&lt;b&gt;A másik résztvevő nem vesz el&lt;\/b&gt;: Ön: ${e:\/\/Field\/Send1YouDisplay}, Ő: ${e:\/\/Field\/Send1ThemDisplay}.</t>
  </si>
  <si>
    <t>Tegyük fel, hogy Ön &lt;b&gt;elküldött ${e:\/\/Field\/Send1Display}&lt;\/b&gt; összeget.</t>
  </si>
  <si>
    <t>Ön arra számított, hogy 100 másik résztvevőből ${q:\/\/QID554\/ChoiceTextEntryValue} vesz el pénzt, &lt;b&gt;ha Ön ${e:\/\/Field\/Send1Display}&lt;\/b&gt; összeget küldött&lt;\/b&gt;.</t>
  </si>
  <si>
    <t>&lt;b&gt;Ha Ön ${e:\/\/Field\/Send2Display} összeget küld a másik válaszadónak &lt;\/b&gt;, akkor ezek a lehetséges kimenetek:</t>
  </si>
  <si>
    <t>&lt;b&gt;A másik résztvevő elvesz&lt;\/b&gt;: Ön: ${e:\/\/Field\/YSteal200Display}, Ő: ${e:\/\/Field\/XSteal200Display}.</t>
  </si>
  <si>
    <t>&lt;b&gt;A másik résztvevő nem vesz el&lt;\/b&gt;: Ön: ${e:\/\/Field\/Send2YouDisplay}, Ő: ${e:\/\/Field\/Send2ThemDisplay}.</t>
  </si>
  <si>
    <t>Tegyük fel, hogy Ön &lt;b&gt;elküldött ${e:\/\/Field\/Send2Display}&lt;\/b&gt; összeget.</t>
  </si>
  <si>
    <t>Ön most &lt;b&gt;meghozza az átutalásról szóló döntést&lt;\/b&gt;.</t>
  </si>
  <si>
    <t>Ha szeretné, küldhet &lt;b&gt;${e:\/\/Field\/Value0Display}, ${e:\/\/Field\/Send1Display}, vagy ${e:\/\/Field\/Send2Display} összeget &lt;\/b&gt; a saját ${e:\/\/Field\/SelfishHDisplay} összegéből a másik résztvevőnek.</t>
  </si>
  <si>
    <t>A dolgokat úgy hagyom, ahogy vannak (Ön: ${e:\/\/Field\/SelfishHDisplay}, Ő: ${e:\/\/Field\/SelfishLDisplay}.)</t>
  </si>
  <si>
    <t>A nagyobb gazdasági igazságtalanságok miatt a társadalom összességében &lt;b&gt;rosszabbul&lt;\/b&gt; működik</t>
  </si>
  <si>
    <t>Hazámban a gazdagok és szegények közötti gazdasági különbségek &lt;b&gt;igazságtalanok &lt;\/b&gt;.</t>
  </si>
  <si>
    <t>A nagyobb gazdasági különbségek &lt;b&gt;nagyobb&lt;\/b&gt; bűnözést okoznak.</t>
  </si>
  <si>
    <t>A nagyobb gazdasági különbségek &lt;b&gt;több&lt;\/b&gt; társadalmi nyugtalanságot okoznak.</t>
  </si>
  <si>
    <t>A nagyobb gazdasági különbségek &lt;b&gt;rosszabb&lt;\/b&gt; kormányzati intézményekhez vezetnek.</t>
  </si>
  <si>
    <t>A nagyobb gazdasági különbségek &lt;b&gt;megosztottabb&lt;\/b&gt; országhoz vezetnek.</t>
  </si>
  <si>
    <t>A nagyobb gazdasági különbségek &lt;b&gt;nagyobb&lt;\/b&gt; gazdasági növekedést okoznak.</t>
  </si>
  <si>
    <t>A nagyobb gazdasági különbségek &lt;b&gt;kisebb&lt;\/b&gt; bizalmat okoznak az emberek között.</t>
  </si>
  <si>
    <t>A nagyobb gazdasági különbségek &lt;b&gt;nagyobb&lt;\/b&gt; korrupciót okoznak.</t>
  </si>
  <si>
    <t xml:space="preserve">A nagyobb gazdasági különbségek &lt;b&gt;nagyobb&lt;\/b&gt; innovációt okoznak. </t>
  </si>
  <si>
    <t>A nagyobb gazdasági különbségek &lt;b&gt;összességében rosszabb&lt;\/b&gt; oktatási rendszerekhez vezetnek.</t>
  </si>
  <si>
    <t>A nagyobb gazdasági különbségek &lt;b&gt;kisebb&lt;\/b&gt; gazdasági növekedést okoznak.</t>
  </si>
  <si>
    <t>Az elmúlt néhány hónapban hallottam, hogy valaki azt mondta a hazámban, hogy a nagyobb gazdasági különbségek miatt a társadalom valamilyen módon &lt;b&gt;rosszabbul&lt;\/b&gt; működik.</t>
  </si>
  <si>
    <t>Az elmúlt néhány hónapban hallottam, hogy valaki azt mondta a hazámban, hogy a nagy gazdasági különbségek &lt;b&gt;igazságtalanok&lt;\/b&gt;.</t>
  </si>
  <si>
    <t>Hazámban az intézményeink azon az elképzelésen alapulnak, hogy a gazdasági egyenlőtlenség a társadalom működését &lt;b&gt;rontja&lt;\/b&gt;.</t>
  </si>
  <si>
    <t>Teljesen egyetért</t>
  </si>
  <si>
    <t>Választása egyébként teljesen névtelen, és Ön többé nem kerül kapcsolatba ezzel a résztvevővel.</t>
  </si>
  <si>
    <t>2021 年の総選挙では、どの衆議院議員に投票しましたか？</t>
  </si>
  <si>
    <t>自由民主党 (自民党)</t>
  </si>
  <si>
    <t>立憲民主党</t>
  </si>
  <si>
    <t>日本維新の会</t>
  </si>
  <si>
    <t>公明党</t>
  </si>
  <si>
    <t>Nie</t>
  </si>
  <si>
    <t xml:space="preserve">Štefan Harabin </t>
  </si>
  <si>
    <t>Koho ste volili v prvom kole prezidentských volieb v roku 2024?</t>
  </si>
  <si>
    <t>Választása egyébként &lt;u&gt;teljesen névtelen&lt;\/u&gt;, és Ön többé nem kerül kapcsolatba ezzel a résztvevővel.</t>
  </si>
  <si>
    <t>Νέα Δημοκρατία</t>
  </si>
  <si>
    <t>Συνασπισμός Ριζοσπαστικής Αριστέρας - Προοδευτική Συμμαχία</t>
  </si>
  <si>
    <t>ΠΑΣΟΚ-Κίνημα Αλλαγής</t>
  </si>
  <si>
    <t>Κομμουνιστικό Κόμμα Ελλάδας</t>
  </si>
  <si>
    <t>Ποιον ψηφίσατε στις Εθνικές Εκλογές 2023;</t>
  </si>
  <si>
    <t>Ez az adó kötelezné az 1 milliárd USD-t meghaladó vagyonnal rendelkezőket vagyis a világ mintegy 3000 leggazdagabb egyèn arra, hogy vagyonuk legalább 2%-át adóként fizessék be évente.</t>
  </si>
  <si>
    <t>Cumhuriyet Halk Partisi (CHP)</t>
  </si>
  <si>
    <t>Adalet ve Kalkınma Partisi (AKP)</t>
  </si>
  <si>
    <t>Yeniden Refah Partisi (YRP)</t>
  </si>
  <si>
    <t>Demokrat Parti (DP)</t>
  </si>
  <si>
    <t>Türkiye 2024 Yerel Seçimlerinde oyunuzu kime verdiniz?</t>
  </si>
  <si>
    <t>Ketä äänestit vuoden 2024 presidentinvaaleissa?</t>
  </si>
  <si>
    <t>W oparciu o odpowiedzi na pytania zawarte w ankiecie może się Pan(i) kwalifikować do odbioru dodatkowych nagród.</t>
  </si>
  <si>
    <t>Kwoty pieniężne zostaną wypłacone w taki sam sposób jak tradycyjne nagrody za wypełnienie ankiety.</t>
  </si>
  <si>
    <t>Nie będzie bezpośredniej wypłaty gotówki z tytułu dodatkowych nagród.</t>
  </si>
  <si>
    <t>Wyniki ankiety zostaną wykorzystane w badaniach akademickich i podane do wiadomości publicznej jako zanonimizowane dane.</t>
  </si>
  <si>
    <t>Nie będziemy publikować informacji umożliwiających zidentyfikowanie tożsamości i nie będzie możliwości przypisania danych danemu respondentowi.</t>
  </si>
  <si>
    <t>Prosimy o poświęcenie niezbędnej ilości czasu na zapoznanie się z pytaniami.</t>
  </si>
  <si>
    <t>Odpowiedzi niskiej jakości mogą skutkować eliminacją respondentów z ankiety bez przyznania im nagrody.</t>
  </si>
  <si>
    <t>Rozumiem i chcę wziąć udział.</t>
  </si>
  <si>
    <t>Nie chcę brać udziału.</t>
  </si>
  <si>
    <t>Aby się upewnić, czy przeczytał(a) Pan(i) uważnie załączone informacje, prosimy o udzielenie odpowiedzi na proste pytanie.</t>
  </si>
  <si>
    <t>Którego z poniższych mebli używa Pan(i) do siedzenia przy stole?</t>
  </si>
  <si>
    <t>Lodówka</t>
  </si>
  <si>
    <t>Krzesło</t>
  </si>
  <si>
    <t>Rower</t>
  </si>
  <si>
    <t>Toster</t>
  </si>
  <si>
    <t>Prosimy o podanie identyfikatora Pani\/a operatora ankiety (to pole powinno być już wypełnione):</t>
  </si>
  <si>
    <t>Koniec ankiety</t>
  </si>
  <si>
    <t>Nie ma Pan(i) ochoty brać udziału w ankiecie.</t>
  </si>
  <si>
    <t>Nie zdał(a) Pan(i) testu uważności.</t>
  </si>
  <si>
    <t>Prosimy o zamknięcie ankiety.</t>
  </si>
  <si>
    <t>Jaka jest Pani\/a płeć?</t>
  </si>
  <si>
    <t>Mężczyzna</t>
  </si>
  <si>
    <t>Kobieta</t>
  </si>
  <si>
    <t>Inne \/ Niewymieniona</t>
  </si>
  <si>
    <t>Odmawiam odpowiedzi</t>
  </si>
  <si>
    <t>Ile ma Pan(i) lat?</t>
  </si>
  <si>
    <t>Jaki jest najwyższy poziom wykształcenia, który udało się Pani\/u osiągnąć?</t>
  </si>
  <si>
    <t>Brak formalnego wykształcenia (0 lat)</t>
  </si>
  <si>
    <t>Wykształcenie podstawowe (mniej niż 7 lat)</t>
  </si>
  <si>
    <t>Wykształcenie średnie gimnazjalne (7-10 lat)</t>
  </si>
  <si>
    <t>Wykształcenie średnie licealne (10-13 lat)</t>
  </si>
  <si>
    <t>Wykształcenie wyższe (13+ lat, np. uniwersytet lub uczelnia wyższa)</t>
  </si>
  <si>
    <t>Gdyby nie był(a) Pan(i) w wieku uprawniającym do głosowania w wyborach, prosimy zaznaczyć, co by Pan(i) zrobiła.</t>
  </si>
  <si>
    <t>Przypominamy, że &lt;u&gt;odpowiedzi na pytania w tej ankiecie są anonimowe.&lt;\/u&gt;</t>
  </si>
  <si>
    <t>Ile wynosił dochód Pani\/a gospodarstwa domowego przed odliczeniem podatku w 2023 roku?</t>
  </si>
  <si>
    <t>W kolejnej części ankiety opiszemy sytuacje związane z niewielkimi kwotami pieniężnymi.</t>
  </si>
  <si>
    <t>Poprosimy Panią\/a również o podjęcie decyzji związanych z tymi pieniędzmi.</t>
  </si>
  <si>
    <t>&lt;b&gt;W losowy sposób zlecimy wypłacenie kwot pieniężnych jednemu z każdych dwudziestu respondentów i umożliwimy im dokonanie wyboru.&lt;\/b&gt;</t>
  </si>
  <si>
    <t>W przypadku tych uczestników określimy, jak kwota zostanie wypłacona im oraz innemu uczestnikowi.</t>
  </si>
  <si>
    <t xml:space="preserve">Pieniądze zostaną wypłacone za pośrednictwem operatora ankiety w ciągu trzech miesięcy od wypełnienia ankiety. </t>
  </si>
  <si>
    <t>Prosimy pamiętać, że pieniądze zostaną wypłacone w taki sam sposób co tradycyjne nagrody za wypełnienie ankiety.</t>
  </si>
  <si>
    <t>Nie przewidujemy bezpośredniej wypłaty gotówki.</t>
  </si>
  <si>
    <t>Prosimy o pracę nad zadaniem rozpoznawania kodu.</t>
  </si>
  <si>
    <t>&lt;b&gt;Prosimy zrobić co w Pani\/a mocy, aby ukończyć zadanie.&lt;\/b&gt;</t>
  </si>
  <si>
    <t>To bardzo ważne dla naszego badania.</t>
  </si>
  <si>
    <t>&lt;b&gt;Ukończył(a) Pan(i)&lt;\/b&gt; zadanie.</t>
  </si>
  <si>
    <t xml:space="preserve">Teraz zostanie Pan(i) dopasowana\/y do innego uczestnika. </t>
  </si>
  <si>
    <t>Zarówno Pan(i), jak i drugi uczestnik ukończyliście zadanie.</t>
  </si>
  <si>
    <t>Otrzyma Pan(i) bonus o wartości ${e:\/\/Field\/Value3Display} jako nagrodę za ukończenie zadania.</t>
  </si>
  <si>
    <t>Drugi uczestnik otrzyma bonus o wartości ${e:\/\/Field\/Value3Display} jako nagrodę za ukończenie zadania.</t>
  </si>
  <si>
    <t>Uczestnik A &lt;b&gt;ukończył&lt;\/b&gt; zadanie.</t>
  </si>
  <si>
    <t>Uczestnik B &lt;b&gt;nie ukończył&lt;\/b&gt; zadania.</t>
  </si>
  <si>
    <t>Uczestnikowi A wypłacono &lt;b&gt;bonus o wartości ${e:\/\/Field\/Value3Display}&lt;\/b&gt; jako nagrodę za ukończenie zadania.</t>
  </si>
  <si>
    <t>Uczestnikowi B wypłacono &lt;b&gt;bonus o wartości ${e:\/\/Field\/Value3Display}&lt;\/b&gt; mimo, że nie pracował nad zadaniem.</t>
  </si>
  <si>
    <t>Drugi uczestnik nie ukończył zadania.</t>
  </si>
  <si>
    <t>Nie pracował(a) Pan(i) nad zadaniem.</t>
  </si>
  <si>
    <t>Innemu uczestnikowi zostanie wypłacony bonus o wartości ${e:\/\/Field\/Value6Display} jako nagroda za ukończenie zadania.</t>
  </si>
  <si>
    <t>Nie zostanie Pani\/u wypłacony bonus, ponieważ bonus jest nagrodą za ukończenie zadania.</t>
  </si>
  <si>
    <t>Zarówno uczestnik A, jak i uczestnik B &lt;b&gt;ukończyli&lt;\/b&gt; zadanie.</t>
  </si>
  <si>
    <t>Uczestnikowi A &lt;b&gt;nie wypłacono bonusu&lt;\/b&gt; mimo ukończenia zadania.</t>
  </si>
  <si>
    <t>Uczestnikowi B &lt;b&gt;wypłacono bonusu wartości ${e:\/\/Field\/Value6Display}&lt;\/b&gt; jako nagrodę za ukończenie zadania.</t>
  </si>
  <si>
    <t>Ukończył(a) Pan(i) zadanie.</t>
  </si>
  <si>
    <t>Drugi uczestnik nie pracował nad zadaniem.</t>
  </si>
  <si>
    <t>Drugi uczestnik otrzyma bonus o wartości ${e:\/\/Field\/Value3Display} mimo, że nie pracował nad zadaniem.</t>
  </si>
  <si>
    <t>Zarówno uczestnikowi A, jak i uczestnikowi B wypłacono &lt;b&gt;bonus o wartości ${e:\/\/Field\/Value3Display}&lt;\/b&gt; jako nagrodę za ukończenie zadania.</t>
  </si>
  <si>
    <t>Nie zostanie Pani\/u wypłacony bonus mimo ukończenia zadania.</t>
  </si>
  <si>
    <t>Uczestnik A &lt;b&gt;nie pracował&lt;\/b&gt; nad zadaniem.</t>
  </si>
  <si>
    <t>Uczestnik B &lt;b&gt;ukończył&lt;\/b&gt; zadanie.</t>
  </si>
  <si>
    <t>Uczestnikowi A &lt;b&gt;nie wypłacono bonusu&lt;\/b&gt;, ponieważ bonus to nagroda za ukończenie zadania.</t>
  </si>
  <si>
    <t>Teraz zadamy Pani\/u kilka prostych pytań sprawdzających, czy rozumie Pan(i) te informacje.</t>
  </si>
  <si>
    <t>Informacje w tle:</t>
  </si>
  <si>
    <t>Czy ukończył(a) Pan(i) zadanie?</t>
  </si>
  <si>
    <t>Tak</t>
  </si>
  <si>
    <t>Jak duży był Pani\/ bonus?</t>
  </si>
  <si>
    <t>Jak duży był bonus drugiego uczestnika?</t>
  </si>
  <si>
    <t xml:space="preserve">Ludzie mają różne zdania na temat tego, co jest fair a co nie. </t>
  </si>
  <si>
    <t>W jakim stopniu się Pan(i) zgadza lub nie zgadza z poniższym stwierdzeniem:</t>
  </si>
  <si>
    <t>Wypłata bonusu została nieuczciwie rozdysponowana między Panią\/a a drugiego uczestnika.</t>
  </si>
  <si>
    <t>Zdecydowanie się zgadzam</t>
  </si>
  <si>
    <t>Raczej się zgadzam</t>
  </si>
  <si>
    <t>Nie mam zdania</t>
  </si>
  <si>
    <t>Raczej się nie zgadzam</t>
  </si>
  <si>
    <t>Zdecydowanie się nie zgadzam</t>
  </si>
  <si>
    <t xml:space="preserve">Chcielibyśmy teraz zapytać Panią\/a, &lt;b&gt;na ile blisko jest Pani\/u&lt;\/b&gt; do drugiego uczestnika. </t>
  </si>
  <si>
    <t>Proszę użyć suwaka, aby wybrać parę kół, które najlepiej odzwierciedlają Pani\/a odpowiedź.</t>
  </si>
  <si>
    <t>Koło o symbolu X reprezentuje drugiego uczestnika.</t>
  </si>
  <si>
    <t>Cyfra 1 oznacza: w ogóle nie jest mi blisko, a 7 oznacza: jest mi niezwykle blisko.</t>
  </si>
  <si>
    <t>Na ile blisko jest Pani\/u do drugiego uczestnika?</t>
  </si>
  <si>
    <t>Teraz podejmie Pan(i) decyzję, która będzie miała wpływ zarówno na Panią\/a, jak i na drugiego uczestnika.</t>
  </si>
  <si>
    <t>Pani\/a decyzja nie będzie miała wpływu na wypłatę bonusów za poprzednią sytuację.</t>
  </si>
  <si>
    <t>Przydzielono Pani\/u dodatkową kwotę ${e:\/\/Field\/Value5Display}.</t>
  </si>
  <si>
    <t>Drugi uczestnik również otrzymał dodatkową kwotę ${e:\/\/Field\/Value5Display}.</t>
  </si>
  <si>
    <t>Zapytamy Panią\/a teraz, czy chce Pan(i) skorzystać z okazji do inwestycji.</t>
  </si>
  <si>
    <t>Może Pan(i) &lt;b&gt;zainwestować&lt;\/b&gt; kwotę ${e:\/\/Field\/Value5Display}.</t>
  </si>
  <si>
    <t>Jeśli zainwestuje Pan(i) te pieniądze, będzie Pan(i) miał(a) do wyboru następujące opcje:</t>
  </si>
  <si>
    <t>Zarobi Pan(i) ${e:\/\/Field\/Value15Display} przy 50% prawdopodobieństwie.</t>
  </si>
  <si>
    <t>Zarobi Pan(i) ${e:\/\/Field\/Value0Display} przy 50% prawdopodobieństwie.</t>
  </si>
  <si>
    <t>Jeśli Pan(i) zainwestuje, &lt;b&gt;drugi uczestnik straci ${e:\/\/Field\/Value5Display}, która to kwota została mu przydzielona.&lt;\/b&gt;</t>
  </si>
  <si>
    <t>Jeśli Pan(i) nie zainwestuje, zarówno Pan(i), jak i drugi uczestnik zachowacie dodatkowe ${e:\/\/Field\/Value5Display}.</t>
  </si>
  <si>
    <t>Nie wejdzie Pan(i) w ponowną interakcję z drugim uczestnikiem po dokonaniu wyboru.</t>
  </si>
  <si>
    <t>Proszę dokonać wyboru.</t>
  </si>
  <si>
    <t>Inwestuję pieniądze, co oznacza, że mam 50% szansy na zyskanie ${e:\/\/Field\/Value15Display} oraz 50% szans na zyskanie ${e:\/\/Field\/Value0Display}.</t>
  </si>
  <si>
    <t>Drugi uczestnik otrzyma ${e:\/\/Field\/Value0Display}.</t>
  </si>
  <si>
    <t>Nie inwestuję pieniędzy.</t>
  </si>
  <si>
    <t>Zarówno ja, jak i drugi uczestnik otrzymamy ${e:\/\/Field\/Value5Display}.</t>
  </si>
  <si>
    <t>Co Panią zmotywowało do takiego wyboru?</t>
  </si>
  <si>
    <t>Proszę wyjaśnić własnymi słowami.</t>
  </si>
  <si>
    <t xml:space="preserve">Tą ankietę wypełniła bardzo duża liczba uczestników z Pani\/a kraju. </t>
  </si>
  <si>
    <t>Ilu spośród 100 uczestników, którzy byli w tej samej sytuacji co Pan(i), zainwestowało Pani\/a zdaniem kwotę ${e:\/\/Field\/Value5Display}, aby potencjalnie zyskać ${e:\/\/Field\/Value15Display} w sytuacji, gdy drugi uczestnik również tracił kwotę ${e:\/\/Field\/Value5Display}?</t>
  </si>
  <si>
    <t>Proszę wpisać liczbę od 0 do 100.</t>
  </si>
  <si>
    <t>Jeśli Pani\/a odpowiedź będzie prawidłowa, otrzyma Pan(i) ${e:\/\/Field\/Value1Display}.</t>
  </si>
  <si>
    <t>To jest prawdziwe w odniesieniu do &lt;b&gt;wszystkich&lt;\/b&gt; uczestników.</t>
  </si>
  <si>
    <t>Niektórzy uczestnicy nie byli w tej samej sytuacji co Pan(i).</t>
  </si>
  <si>
    <t>Zadamy Pani\/u teraz kilka pytań dotyczących tych uczestników.</t>
  </si>
  <si>
    <t>W ich przypadku sytuacja wyglądała w następujący sposób:</t>
  </si>
  <si>
    <t>Pozostałe elementy były identyczne jak w Pani\/a przypadku.</t>
  </si>
  <si>
    <t xml:space="preserve">Uczestnik A otrzymał możliwość zainwestowania ${e:\/\/Field\/Value5Display} przy 50% szansy zyskania ${e:\/\/Field\/Value15Display} oraz 50% szansy zyskania ${e:\/\/Field\/Value0Display}. </t>
  </si>
  <si>
    <t>Gdyby zainwestowali, uczestnik B tracił kwotę ${e:\/\/Field\/Value5Display}.</t>
  </si>
  <si>
    <t>Najpierw zadamy Pani\/u kilka pytań sprawdzających, czy rozumie Pan(i) te informacje.</t>
  </si>
  <si>
    <t>Czy uczestnik A ukończył zadanie?</t>
  </si>
  <si>
    <t>Czy uczestnik B ukończył zadanie?</t>
  </si>
  <si>
    <t>Jak duży był bonus uczestnika A?</t>
  </si>
  <si>
    <t>Jak duży był bonus uczestnika B?</t>
  </si>
  <si>
    <t>Wypłacony bonus został niesprawiedliwie rozdysponowany między uczestnika A i uczestnika B.</t>
  </si>
  <si>
    <t>Prosimy Panią\/a teraz o przewidzenie zachowania inwestycyjnego uczestnika A.</t>
  </si>
  <si>
    <t>Spośród 100 uczestników, którzy znaleźli się w &lt;b&gt;sytuacji uczestnika A&lt;\/b&gt;, ilu Pani\/a zdaniem &lt;b&gt;zainwestowało&lt;\/b&gt; ${e:\/\/Field\/Value5Display}, aby potencjalnie otrzymać ${e:\/\/Field\/Value15Display}, mając na uwadze, że uczestnik B również straci kwotę ${e:\/\/Field\/Value5Display}?</t>
  </si>
  <si>
    <t>Przypominamy, że odpowiedział(a) Pan(i), że ${q:\/\/QID581\/ChoiceTextEntryValue} ludzi w &lt;b&gt;Pani\/a&lt;\/b&gt; sytuacji by zainwestowało.</t>
  </si>
  <si>
    <t>Dziękujemy. Teraz przejdziemy do kolejnego zestawu pytań dotyczącego nowego tematu.</t>
  </si>
  <si>
    <t>Poprosimy Panią\/a teraz o rozważenie, co by Pan(i) zrobił(a), gdyby miał(a) Pan(i) zadecydować, czy danej osobie ma zostać wypłacony zasiłek dla bezrobotnych.</t>
  </si>
  <si>
    <t>Ważne jest, aby przeczytał(a) Pan(i) uważnie poniższe informacje.</t>
  </si>
  <si>
    <t>Sytuacja ${e:\/\/Field\/T12Q1Order}</t>
  </si>
  <si>
    <t>Proszę rozważyć sytuację, gdzie dana osoba złożyła wniosek o zasiłek dla bezrobotnych.</t>
  </si>
  <si>
    <t>Istnieje:</t>
  </si>
  <si>
    <t>99-procentowe prawdopodobieństwo, że ta osoba złożyła &lt;b&gt;prawidłowy&lt;\/b&gt; wniosek o zasiłek dla bezrobotnych.</t>
  </si>
  <si>
    <t>1-procentowe prawdopodobieństwo, że ta osoba złożyła &lt;b&gt;fałszywy&lt;\/b&gt; wniosek o zasiłek dla bezrobotnych.</t>
  </si>
  <si>
    <t>Teraz prosimy dokonać wyboru w odniesieniu do tej osoby.</t>
  </si>
  <si>
    <t>Proszę zaznaczyć swoją decyzję:</t>
  </si>
  <si>
    <t xml:space="preserve">&lt;b&gt;Nie wypłacać zasiłku dla bezrobotnych&lt;\/b&gt;: To oznacza, że istnieje 99-procentowe prawdopodobieństwo, że osoba, która złożyła &lt;b&gt;prawidłowy wniosek&lt;\/b&gt; o zasiłek dla bezrobotnych &lt;b&gt;nie otrzyma zasiłku&lt;\/b&gt;.  </t>
  </si>
  <si>
    <t xml:space="preserve">&lt;b&gt;Wypłacić zasiłek dla bezrobotnych&lt;\/b&gt;: To oznacza, że istnieje 1-procentowe prawdopodobieństwo, że osoba, która złożyła &lt;b&gt;fałszywy wniosek&lt;\/b&gt; o zasiłek dla bezrobotnych &lt;b&gt;otrzyma zasiłek&lt;\/b&gt;. </t>
  </si>
  <si>
    <t>75-procentowe prawdopodobieństwo, że ta osoba złożyła &lt;b&gt;prawidłowy&lt;\/b&gt; wniosek o zasiłek dla bezrobotnych.</t>
  </si>
  <si>
    <t>25-procentowe prawdopodobieństwo, że ta osoba złożyła &lt;b&gt;fałszywy&lt;\/b&gt; wniosek o zasiłek dla bezrobotnych.</t>
  </si>
  <si>
    <t xml:space="preserve">&lt;b&gt;Nie wypłacać zasiłku dla bezrobotnych&lt;\/b&gt;: To oznacza, że istnieje 75-procentowe prawdopodobieństwo, że osoba, która złożyła &lt;b&gt;prawidłowy wniosek&lt;\/b&gt; o zasiłek dla bezrobotnych &lt;b&gt;nie otrzyma zasiłku&lt;\/b&gt;.  </t>
  </si>
  <si>
    <t>&lt;b&gt;Wypłacić zasiłek dla bezrobotnych&lt;\/b&gt;: To oznacza, że istnieje 25-procentowe prawdopodobieństwo, że osoba, która złożyła &lt;b&gt;fałszywy wniosek&lt;\/b&gt;o zasiłek dla bezrobotnych &lt;b&gt;otrzyma zasiłek&lt;\/b&gt;.</t>
  </si>
  <si>
    <t>50-procentowe prawdopodobieństwo, że ta osoba złożyła &lt;b&gt;prawidłowy&lt;\/b&gt; wniosek o zasiłek dla bezrobotnych.</t>
  </si>
  <si>
    <t>50-procentowe prawdopodobieństwo, że ta osoba złożyła &lt;b&gt;fałszywy&lt;\/b&gt; wniosek o zasiłek dla bezrobotnych.</t>
  </si>
  <si>
    <t xml:space="preserve">&lt;b&gt;Nie wypłacać zasiłku dla bezrobotnych&lt;\/b&gt;: To oznacza, że istnieje 50-procentowe prawdopodobieństwo, że osoba, która wypełniła &lt;b&gt;prawidłowy wniosek&lt;\/b&gt; o zasiłek dla bezrobotnych &lt;b&gt;nie otrzyma zasiłku&lt;\/b&gt;.  </t>
  </si>
  <si>
    <t xml:space="preserve">&lt;b&gt;Wypłacić zasiłek dla bezrobotnych&lt;\/b&gt;: To oznacza, że istnieje 50-procentowe prawdopodobieństwo, że osoba, która złożyła &lt;b&gt;fałszywy wniosek&lt;\/b&gt; o zasiłek dla bezrobotnych &lt;b&gt;otrzyma zasiłek&lt;\/b&gt;. </t>
  </si>
  <si>
    <t>25-procentowe prawdopodobieństwo, że ta osoba złożyła &lt;b&gt;prawidłowy&lt;\/b&gt; wniosek o zasiłek dla bezrobotnych.</t>
  </si>
  <si>
    <t>75-procentowe prawdopodobieństwo, że ta osoba złożyła &lt;b&gt;fałszywy&lt;\/b&gt; wniosek o zasiłek dla bezrobotnych.</t>
  </si>
  <si>
    <t xml:space="preserve">&lt;b&gt;Nie wypłacać zasiłku dla bezrobotnych&lt;\/b&gt;: To oznacza, że istnieje 25-procentowe prawdopodobieństwo, że osoba, która złożyła &lt;b&gt;prawidłowy wniosek&lt;\/b&gt; o zasiłek dla bezrobotnych &lt;b&gt;nie otrzyma zasiłku.&lt;\/b&gt;.  </t>
  </si>
  <si>
    <t>&lt;b&gt;Wypłacić zasiłek dla bezrobotnych&lt;\/b&gt;: To oznacza, że istnieje 75-procentowe prawdopodobieństwo, że osoba, która złożyła &lt;b&gt;fałszywy wniosek&lt;\/b&gt; o zasiłek dla bezrobotnych &lt;b&gt;otrzyma zasiłek&lt;\/b&gt;.</t>
  </si>
  <si>
    <t>1-procentowe prawdopodobieństwo, że ta osoba złożyła &lt;b&gt;prawidłowy&lt;\/b&gt; wniosek o zasiłek dla bezrobotnych.</t>
  </si>
  <si>
    <t>99-procentowe prawdopodobieństwo, że ta osoba złożyła &lt;b&gt;fałszywy&lt;\/b&gt; wniosek o zasiłek dla bezrobotnych.</t>
  </si>
  <si>
    <t xml:space="preserve">&lt;b&gt;Nie wypłacać zasiłku dla bezrobotnych&lt;\/b&gt;: To oznacza, że istnieje 1-procentowe prawdopodobieństwo, że osoba, która złożyła &lt;b&gt;prawidłowy wniosek&lt;\/b&gt; o zasiłek dla bezrobotnych &lt;b&gt;nie otrzyma zasiłku&lt;\/b&gt;.  </t>
  </si>
  <si>
    <t xml:space="preserve">&lt;b&gt;Wypłacić zasiłek dla bezrobotnych&lt;\/b&gt;: To oznacza, że istnieje 99-procentowe prawdopodobieństwo, że osoba, która złożyła &lt;b&gt;fałszywy wniosek&lt;\/b&gt; o zasiłek dla bezrobotnych &lt;b&gt;otrzyma zasiłek&lt;\/b&gt;. </t>
  </si>
  <si>
    <t>Proszę rozważyć wszystkie osoby, które złożyły wnioski o zasiłek dla bezrobotnych w Pani\/a kraju.</t>
  </si>
  <si>
    <t>W jakim stopniu zgadza się Pan(i) lub nie zgadza z poniższymi stwierdzeniami:</t>
  </si>
  <si>
    <t>Zasiłki dla bezrobotnych powinny być hojniejsze</t>
  </si>
  <si>
    <t>Wymogi dotyczące zasiłków dla bezrobotnych powinny być bardziej restrykcyjne.</t>
  </si>
  <si>
    <t>Hojne zasiłki dla bezrobotnych są szkodliwe dla gospodarki.</t>
  </si>
  <si>
    <t>Poprosimy Panią\/a teraz o rozważenie, co by Pan(i) zrobił(a), gdyby miał(a) Pan(i) zadecydować, czy danej osobie ma zostać wypłacone świadczenie dla osób niepełnosprawnych.</t>
  </si>
  <si>
    <t xml:space="preserve"> Świadczenia dla osób niepełnosprawnych mają częściowo rekompensować utratę przychodu u osób, które ze względu na stan zdrowia nie mogą podjąć pracy.</t>
  </si>
  <si>
    <t>Osoby, których stan zdrowia nie przeszkadza im w podjęciu pracy, czasami składają wniosek o świadczenia dla osób niepełnosprawnych fałszywie zaświadczając, że nie mogą podjąć pracy ze względu na stan zdrowia.</t>
  </si>
  <si>
    <t>99-procentowe prawdopodobieństwo, że ta osoba złożyła &lt;b&gt;prawidłowy&lt;\/b&gt; wniosek o świadczenie dla niepełnosprawnych.</t>
  </si>
  <si>
    <t>1-procentowe prawdopodobieństwo, że ta osoba złożyła &lt;b&gt;fałszywy&lt;\/b&gt; wniosek o świadczenia dla osób niepełnosprawnych.</t>
  </si>
  <si>
    <t xml:space="preserve">&lt;b&gt;Nie wypłacać świadczenia dla niepełnosprawnych&lt;\/b&gt;: To oznacza, że istnieje 99-procentowe prawdopodobieństwo, że osoba, która złożyła &lt;b&gt;prawidłowy wniosek&lt;\/b&gt; o świadczenia dla niepełnosprawnych &lt;b&gt;nie otrzyma świadczenia&lt;\/b&gt;.  </t>
  </si>
  <si>
    <t xml:space="preserve">&lt;b&gt;Wypłacić świadczenie dla niepełnosprawnych&lt;\/b&gt;: To oznacza, że istnieje 1-procentowe prawdopodobieństwo, że osoba, która złożyła &lt;b&gt;fałszywy wniosek&lt;\/b&gt; o świadczenie dla niepełnosprawnych &lt;b&gt;otrzyma świadczenie&lt;\/b&gt;. </t>
  </si>
  <si>
    <t>75-procentowe prawdopodobieństwo, że ta osoba złożyła &lt;b&gt;prawidłowy&lt;\/b&gt; wniosek o świadczenia dla niepełnosprawnych.</t>
  </si>
  <si>
    <t>25-procentowe prawdopodobieństwo, że ta osoba złożyła &lt;b&gt;fałszywy&lt;\/b&gt; wniosek o świadczenie dla niepełnosprawnych.</t>
  </si>
  <si>
    <t xml:space="preserve">&lt;b&gt;Nie wypłacać świadczenia dla niepełnosprawnych&lt;\/b&gt;: To oznacza, że istnieje 75-procentowe prawdopodobieństwo, że osoba, która złożyła &lt;b&gt;prawidłowy wniosek&lt;\/b&gt; o świadczenie dla niepełnosprawnych &lt;b&gt;nie otrzyma świadczenia&lt;\/b&gt;.  </t>
  </si>
  <si>
    <t xml:space="preserve">&lt;b&gt;Wypłacić świadczenie dla niepełnosprawnych&lt;\/b&gt;: To oznacza, że istnieje 25-procentowe prawdopodobieństwo, że osoba, która złożyła &lt;b&gt;fałszywy wniosek&lt;\/b&gt; o świadczenie dla niepełnosprawnych &lt;b&gt;otrzyma świadczenie&lt;\/b&gt;. </t>
  </si>
  <si>
    <t>50-procentowe prawdopodobieństwo, że ta osoba złożyła &lt;b&gt;prawidłowy&lt;\/b&gt; wniosek o świadczenie dla niepełnosprawnych.</t>
  </si>
  <si>
    <t>50-procentowe prawdopodobieństwo, że ta osoba złożyła &lt;b&gt;fałszywy&lt;\/b&gt; wniosek o świadczenie dla niepełnosprawnych.</t>
  </si>
  <si>
    <t xml:space="preserve">&lt;b&gt;Nie wypłacać świadczenia dla niepełnosprawnych&lt;\/b&gt;: To oznacza, że istnieje 50-procentowe prawdopodobieństwo, że osoba, która złożyła &lt;b&gt;prawidłowy wniosek&lt;\/b&gt; o świadczenia dla niepełnosprawnych &lt;b&gt;nie świadczenia&lt;\/b&gt;.  </t>
  </si>
  <si>
    <t xml:space="preserve">&lt;b&gt;Wypłacić świadczenie dla niepełnosprawnych&lt;\/b&gt;: To oznacza, że istnieje 50-procentowe prawdopodobieństwo, że osoba, która złożyła &lt;b&gt;fałszywy wniosek&lt;\/b&gt; o świadczenie dla niepełnosprawnych &lt;b&gt;otrzyma świadczenie&lt;\/b&gt;. </t>
  </si>
  <si>
    <t>25-procentowe prawdopodobieństwo, że ta osoba złożyła &lt;b&gt;prawidłowy&lt;\/b&gt; wniosek o świadczenie dla niepełnosprawnych.</t>
  </si>
  <si>
    <t>75-procentowe prawdopodobieństwo, że ta osoba złożyła &lt;b&gt;fałszywy&lt;\/b&gt; wniosek o świadczenie dla niepełnosprawnych.</t>
  </si>
  <si>
    <t xml:space="preserve">&lt;b&gt;Nie wypłacać świadczenia dla niepełnosprawnych&lt;\/b&gt;: To oznacza, że istnieje 25-procentowe prawdopodobieństwo, że osoba, która złożyła &lt;b&gt;prawidłowy wniosek&lt;\/b&gt; o świadczenie dla niepełnosprawnych &lt;b&gt;nie otrzyma świadczenia&lt;\/b&gt;.  </t>
  </si>
  <si>
    <t xml:space="preserve">&lt;b&gt;Wypłacić świadczenie dla niepełnosprawnych&lt;\/b&gt;: To oznacza, że istnieje 75-procentowe prawdopodobieństwo, że osoba, która złożyła &lt;b&gt;fałszywy wniosek&lt;\/b&gt; o świadczenie dla niepełnosprawnych &lt;b&gt;otrzyma świadczenie&lt;\/b&gt;. </t>
  </si>
  <si>
    <t>1-procentowe prawdopodobieństwo, że ta osoba złożyła &lt;b&gt;prawidłowy&lt;\/b&gt; wniosek o świadczenie dla niepełnosprawnych.</t>
  </si>
  <si>
    <t>99-procentowe prawdopodobieństwo, że ta osoba złożyła &lt;b&gt;fałszywy&lt;\/b&gt; wniosek o świadczenie dla bezrobotnych.</t>
  </si>
  <si>
    <t xml:space="preserve">&lt;b&gt;Nie wypłacać świadczenia dla bezrobotnych&lt;\/b&gt;: To oznacza, że istnieje 1-procentowe prawdopodobieństwo, że osoba, która złożyła &lt;b&gt;prawidłowy wniosek&lt;\/b&gt; o świadczenie dla bezrobotnych &lt;b&gt;nie otrzyma świadczenia&lt;\/b&gt;.  </t>
  </si>
  <si>
    <t>Proszę rozważyć wszystkie osoby, które złożyły wnioski o świadczenie dla osób niepełnosprawnych w Pani\/a kraju.</t>
  </si>
  <si>
    <t>Jaki procent osób, które złożyły wniosek o świadczenie dla niepełnosprawnych Pani\/a zdaniem złożyło fałszywe oświadczenie o tym, że ich obecny stan zdrowotny uniemożliwa im podjęcie pracy?</t>
  </si>
  <si>
    <t>...procent złożyło fałszywe oświadczenie o tym, że ich obecny stan zdrowotny uniemożliwia im podjęcie pracy.</t>
  </si>
  <si>
    <t>Świadczenia dla osób niepełnosprawnych powinny być hojniejsze.</t>
  </si>
  <si>
    <t>Wymogi dotyczące świadczeń dla osób niepełnosprawnych powinny być bardziej restrykcyjne.</t>
  </si>
  <si>
    <t>To niesprawiedliwe, gdy osoba niepełnosprawna nie może otrzymać rekompensaty za utratę przychodu.</t>
  </si>
  <si>
    <t>Hojne świadczenia dla osób niepełnosprawnych są szkodliwe dla gospodarki.</t>
  </si>
  <si>
    <t>Teraz podejmie Pan(i) trzy decyzje dotyczące dużych sum pieniędzy, które mogą mieć wpływ zarówno na Panią\/a, jak i na drugiego uczestnika.</t>
  </si>
  <si>
    <t>Wszyscy uczestnicy, którzy wypełnią ankietę, wezmą udział w loterii.</t>
  </si>
  <si>
    <t>W loterii wylosujemy trzech uczestników.</t>
  </si>
  <si>
    <t>Ci trzej uczestnicy zostaną dopasowani do innych uczestników ankiety, a następnie zostanie &lt;b&gt;wprowadzone w życie jeden z ich trzech wyborów&lt;\/b&gt;.</t>
  </si>
  <si>
    <t xml:space="preserve">Jeśli jest Pan(i) jednym z tych trzech uczestników, w ciągu trzech miesięcy od wypełnienia ankiety zostanie Pani\/u wypłacona odpowiednia nagroda. </t>
  </si>
  <si>
    <t>Proszę odpowiedzieć na pytania tak, jakby wszystkie Pani\/a wybory miały na pewno zostać wprowadzone w życie.</t>
  </si>
  <si>
    <t>Niektóre pytania s proste, podczas gdy inne są trudniejsze.</t>
  </si>
  <si>
    <t>Przydzielono Pani\/u ${e:\/\/Field\/SelfishMDisplay}.</t>
  </si>
  <si>
    <t>Drugi uczestnik otrzymał ${e:\/\/Field\/SelfishMDisplay}.</t>
  </si>
  <si>
    <t>Jeśli takie jest Pani\/a życzenie, może Pan(i) wysłać &lt;b&gt;${e:\/\/Field\/Value0Display}, ${e:\/\/Field\/Send1Display}, or ${e:\/\/Field\/Send2Display}&lt;\/b&gt; z ${e:\/\/Field\/SelfishMDisplay} do drugiego uczestnika.</t>
  </si>
  <si>
    <t xml:space="preserve">Drugi uczestnik zostanie poinformowany o tym, ile do niego Pan(i) wysłał(a). </t>
  </si>
  <si>
    <t>Zachowa Pan(i) dla siebie pozostałą kwotę, której Pan(i) nie wysłał(a).</t>
  </si>
  <si>
    <t>Pani\/a wybór będzie miał wpływ tylko na potencjalne płatności oraz na informacje, które otrzyma drugi uczestnik.</t>
  </si>
  <si>
    <t>Poza tym Pani\/a wybór jest &lt;u&gt;całkowicie anonimowy&lt;\/u&gt; i nie wejdzie Pan(i) ponownie w interakcję z tym uczestnikiem.</t>
  </si>
  <si>
    <t>Proszę określić, jakie alternatywy Pan(i) wybiera:</t>
  </si>
  <si>
    <t>Niech wszystko będzie tak, jak jest (Pan(i): ${e:\/\/Field\/SelfishMDisplay}, On(a): ${e:\/\/Field\/SelfishMDisplay}.)</t>
  </si>
  <si>
    <t>Wysyłam ${e:\/\/Field\/Send1Display} do drugiego uczestnika (Pan(i): ${e:\/\/Field\/Send1YouEDisplay}, On(a): ${e:\/\/Field\/Send1ThemEDisplay}.)</t>
  </si>
  <si>
    <t>Wysyłam ${e:\/\/Field\/Send2Display} do drugiego uczestnika (Pan(i): ${e:\/\/Field\/Send2YouEDisplay}, On(a): ${e:\/\/Field\/Send2ThemEDisplay}.)</t>
  </si>
  <si>
    <t>Poprosimy Panią teraz o rozważenie nowej sytuacji z innym uczestnikiem.</t>
  </si>
  <si>
    <t>Chcielibyśmy się dowiedzieć, jak Pani\/a zdaniem powinien się zachować drugi uczestnik.</t>
  </si>
  <si>
    <t>Otrzymał(a) Pan(i) ${e:\/\/Field\/YDisplay}.</t>
  </si>
  <si>
    <t>Drugi uczestnik otrzymał ${e:\/\/Field\/XDisplay}.</t>
  </si>
  <si>
    <t>Jeśli takie jest Pani\/a życzenie, może Pan(i) wysłać &lt;b&gt;${e:\/\/Field\/Value0Display}, ${e:\/\/Field\/Send1Display}, lub ${e:\/\/Field\/Send2Display}&lt;\/b&gt; z ${e:\/\/Field\/YDisplay} do drugiego uczestnika.</t>
  </si>
  <si>
    <t>Następnie drugi uczestnik może podjąć decyzje o przyjęciu ${e:\/\/Field\/StealAmountDisplay} od Pani\/a, aby otrzymać ${e:\/\/Field\/ReceiveAmountDisplay}.</t>
  </si>
  <si>
    <t>Wkrótce zapytamy Panią\/a o to, czy wysłał(a)by Pan(i) drugiemu uczestnikowi jakiekolwiek pieniądze.</t>
  </si>
  <si>
    <t>Przedtem chcielibyśmy się dowiedzieć, jak często oczekuje Pan(i), że drugi uczestnik przyjmie od Pani\/a pieniądze, jeśli wysłał(a) Pan(i) różne kwoty (${e:\/\/Field\/Value0Display}, ${e:\/\/Field\/Send1Display}, and ${e:\/\/Field\/Send2Display}).</t>
  </si>
  <si>
    <t>&lt;b&gt;Jeśli wysył(a) Pan(i) do drugiego uczestnika ${e:\/\/Field\/Value0Display}&lt;\/b&gt;, możliwe są następujące scenariusze:</t>
  </si>
  <si>
    <t>&lt;b&gt;Drugi uczestnik przyjmuje&lt;\/b&gt; : Pan(i): ${e:\/\/Field\/YSteal0Display}, On(a): ${e:\/\/Field\/XSteal0Display}.</t>
  </si>
  <si>
    <t>&lt;b&gt;Drugi uczestnik nie przyjmuje&lt;\/b&gt; : Pan(i): ${e:\/\/Field\/YDisplay}, On(a): ${e:\/\/Field\/XDisplay}.</t>
  </si>
  <si>
    <t>Przypuśćmy, że &lt;b&gt;wysłał(a) Pan(i) ${e:\/\/Field\/Value0Display}&lt;\/b&gt;.</t>
  </si>
  <si>
    <t>Ilu spośród 100 uczestników Pani\/a zdaniem przyjmie pieniądze w tej sytuacji?</t>
  </si>
  <si>
    <t>Proszę podać liczbę od 0 do 100.</t>
  </si>
  <si>
    <t>Oczekuje Pan(i), że ${q:\/\/QID510\/ChoiceTextEntryValue} na 100 uczestników przyjmie pieniądze, &lt;b&gt;jeśli wysłał(a) Pan(i) ${e:\/\/Field\/Value0Display}&lt;\/b&gt;.</t>
  </si>
  <si>
    <t>&lt;b&gt;Jeśli wysyła Pan(i) drugiemu respondentowi ${e:\/\/Field\/Send1Display}&lt;\/b&gt;, możliwe są następujące scenariusze:</t>
  </si>
  <si>
    <t>&lt;b&gt;Drugi uczestnik przyjmie&lt;\/b&gt;: Pan(i): ${e:\/\/Field\/YSteal100Display}, On(a): ${e:\/\/Field\/XSteal100Display}.</t>
  </si>
  <si>
    <t>&lt;b&gt;Drugi uczestnik nie przyjmie&lt;\/b&gt;: Pan(i): ${e:\/\/Field\/Send1YouDisplay}, On(a): ${e:\/\/Field\/Send1ThemDisplay}.</t>
  </si>
  <si>
    <t>Przypuśćmy, że &lt;b&gt;wysłał(a) Pan(i) ${e:\/\/Field\/Send1Display}&lt;\/b&gt;.</t>
  </si>
  <si>
    <t>Oczekuje Pan(i), że ${q:\/\/QID554\/ChoiceTextEntryValue} na 100 uczestników przyjmie pieniądze, &lt;b&gt;jeśli wysłał(a) Pan(i) ${e:\/\/Field\/Send1Display}&lt;\/b&gt;.</t>
  </si>
  <si>
    <t>&lt;b&gt;Jeśli wysyła Pan(i) do drugiego uczestnika ${e:\/\/Field\/Send2Display}&lt;\/b&gt;, możliwe są następujące scenariusze:</t>
  </si>
  <si>
    <t>&lt;b&gt;Drugi uczestnik przyjmuje&lt;\/b&gt;: Pan(i): ${e:\/\/Field\/YSteal200Display}, On(a): ${e:\/\/Field\/XSteal200Display}.</t>
  </si>
  <si>
    <t>&lt;b&gt;Drugi uczestnik nie przyjmuje&lt;\/b&gt;: Pan(i): ${e:\/\/Field\/Send2YouDisplay}, On(a): ${e:\/\/Field\/Send2ThemDisplay}.</t>
  </si>
  <si>
    <t>Przypuśćmy, że &lt;b&gt;wysłał(a) Pan(i) ${e:\/\/Field\/Send2Display}&lt;\/b&gt;.</t>
  </si>
  <si>
    <t>Teraz &lt;b&gt;podejmie Pan(i) decyzję o transferze&lt;\/b&gt;.</t>
  </si>
  <si>
    <t>Przypominamy, że przydzielono Pani\/u ${e:\/\/Field\/YDisplay}.</t>
  </si>
  <si>
    <t>Drugiemu uczestnikowi ankiety przydzielono ${e:\/\/Field\/XDisplay}.</t>
  </si>
  <si>
    <t>Pani\/a wybór jest całkowicie anonimowy i nie wejdzie Pan(i) ponownie w interakcję z tym uczestnikiem.</t>
  </si>
  <si>
    <t>Przez duże nierówności ekonomiczne społeczeństwo ogólnie funkcjonuje &lt;b&gt;gorzej&lt;\/b&gt;.</t>
  </si>
  <si>
    <t>W moim kraju różnice ekonomiczne między bogatymi a biednymi są &lt;b&gt;niesprawiedliwe&lt;\/b&gt;.</t>
  </si>
  <si>
    <t>Ważniejsze jest troszczyć się o siebie niż dbać o sprawiedliwość dla wszystkich.</t>
  </si>
  <si>
    <t>W jakim stopniu jest Pan(i) skłonna\/y podejmować ryzyko?</t>
  </si>
  <si>
    <t>Czy religia jest ważna w Pani\/a życiu?</t>
  </si>
  <si>
    <t>Bardzo ważna</t>
  </si>
  <si>
    <t>Dosyć ważna</t>
  </si>
  <si>
    <t>Niezbyt ważna</t>
  </si>
  <si>
    <t>W ogóle nie jest ważna</t>
  </si>
  <si>
    <t xml:space="preserve"> Na ile jest Pan(i) skłonna\/y przekazać datek na cele dobroczynne nie oczekując nic w zamian?</t>
  </si>
  <si>
    <t>Bardzo skłonna\/y</t>
  </si>
  <si>
    <t>Dosyć skłonna\/y</t>
  </si>
  <si>
    <t>Niezbyt skłonna\/y</t>
  </si>
  <si>
    <t>W ogóle nie jestem skłonna\/y</t>
  </si>
  <si>
    <t xml:space="preserve">Chcielibyśmy wiedzieć, czy Pani\/a zdaniem różnice ekonomiczne mogą powodować zmiany w społeczeństwie, a jeśli tak, to w jaki sposób. </t>
  </si>
  <si>
    <t>W moim kraju różnice ekonomiczne między bogatymi i biednymi sprawiają, że społeczeństwo działa gorzej.</t>
  </si>
  <si>
    <t>Duże różnice ekonomiczne powodują &lt;b&gt;wzrost&lt;\/b&gt; przestępczości.</t>
  </si>
  <si>
    <t>Duże różnice ekonomiczne powodują &lt;b&gt;więcej&lt;\/b&gt; społecznych niepokojów.</t>
  </si>
  <si>
    <t>Duże różnice ekonomiczne skutkują &lt;b&gt;gorszymi&lt;\/b&gt; instytucjami rządowymi.</t>
  </si>
  <si>
    <t>Duże różnice ekonomiczne prowadzą do &lt;b&gt;większych&lt;\/b&gt; podziałów w kraju.</t>
  </si>
  <si>
    <t>Duże różnice ekonomiczne powodują &lt;b&gt;większy&lt;\/b&gt; wzrost ekonomiczny.</t>
  </si>
  <si>
    <t>Duże różnice ekonomiczne skutkują &lt;b&gt;mniejszym&lt;\/b&gt; zaufaniem między ludźmi.</t>
  </si>
  <si>
    <t>Duże różnice ekonomiczne skutkują &lt;b&gt;większą&lt;\/b&gt; korupcją.</t>
  </si>
  <si>
    <t xml:space="preserve">Duże różnice ekonomiczne skutkują &lt;b&gt;większą&lt;\/b&gt; liczbą innowacji. </t>
  </si>
  <si>
    <t>Duże różnice ekonomiczne powodują &lt;b&gt;ogólne pogorszenie się&lt;\/b&gt; systemów edukacyjnych.</t>
  </si>
  <si>
    <t>Duże różnice ekonomiczne powodują &lt;b&gt;mniejszy&lt;\/b&gt; wzrost ekonomiczny.</t>
  </si>
  <si>
    <t>Zazwyczaj mam zaufanie do rządu, że robi to, co jest właściwe.</t>
  </si>
  <si>
    <t xml:space="preserve">Bogaci ludzie w moim kraju mogą się izolować od reszty społeczeństwa. </t>
  </si>
  <si>
    <t>W ciągu kilku ostatnich miesięcy słyszałam\/em, jak ktoś w moim kraju powiedział, że różnice ekonomiczne sprawiają, że społeczeństwo &lt;b&gt;gorzej&lt;\/b&gt; funkcjonuje.</t>
  </si>
  <si>
    <t>W ciągu kilku ostatnich miesięcy słyszałam\/em, jak ktoś w moim kraju powiedział, że duże różnice ekonomiczne są &lt;b&gt;niesprawiedliwe&lt;\/b&gt;.</t>
  </si>
  <si>
    <t>W moim kraju instytucje działają w oparciu o to, że nierówności ekonomiczne sprawiają, że społeczeństwo funkcjonuje &lt;b&gt;gorzej&lt;\/b&gt;.</t>
  </si>
  <si>
    <t>Organizacje międzynarodowe i rządy zaproponowały ostatnio skoordynowany sposób opodatkowania dla najbogatszych osób.</t>
  </si>
  <si>
    <t>Raczej popieram</t>
  </si>
  <si>
    <t>Raczej jestem przeciw</t>
  </si>
  <si>
    <t>Zdecydowanie jestem przeciw</t>
  </si>
  <si>
    <t>Nie rozumiem</t>
  </si>
  <si>
    <t>Ilu spośród 100 uczestników, którzy odpowiedzieli na poprzednie pytanie popiera skoordynowany podatek dla najbogatszych osób na świecie?</t>
  </si>
  <si>
    <t>Jest moralnie akceptowalne, że firmy sprzedają produkty, co do których wiedzą, że lepiej by było, gdyby konsumenci ich nie kupowali.</t>
  </si>
  <si>
    <t xml:space="preserve">Jest moralnie akceptowalne, że firmy manipulują informacjami o swoich produktach, aby sprzedawać produkty, co do których wiedzą, że lepiej by było, gdyby konsumenci ich nie kupowali. </t>
  </si>
  <si>
    <t xml:space="preserve">Firmy często manipulują informacjami o swoich produktach, aby sprzedawać produkty, co do których wiedzą, że lepiej by było, gdyby konsumenci ich nie kupowali. </t>
  </si>
  <si>
    <t xml:space="preserve">Dziękujemy za wypełnienie ankiety! </t>
  </si>
  <si>
    <t>Jeśli ma Pan(i) jakiekolwiek informacje zwrotne dotyczące ankiety, może je Pan(i) wpisać tutaj.</t>
  </si>
  <si>
    <t>Nie głosowałam\/em</t>
  </si>
  <si>
    <t>W ogóle nie jest mi blisko</t>
  </si>
  <si>
    <t>Mocno popieram</t>
  </si>
  <si>
    <t>Proszę rozważyć sytuację, gdy osoba złożyła wniosek o świadczenie dla niepełnosprawnych.</t>
  </si>
  <si>
    <t>Sytuacja ${e:\/\/Field\/T12Q4Order}</t>
  </si>
  <si>
    <t>Partido Liberal</t>
  </si>
  <si>
    <t>Partido dos Trabalhadores</t>
  </si>
  <si>
    <t>União Brasil</t>
  </si>
  <si>
    <t>Progressistas</t>
  </si>
  <si>
    <t>Partido Social Democratico</t>
  </si>
  <si>
    <t>Movimento Democrático Brasileiro</t>
  </si>
  <si>
    <t>Republicans</t>
  </si>
  <si>
    <t>Veuillez lire attentivement les informations suivantes.</t>
  </si>
  <si>
    <t>Vous pouvez bénéficier de récompenses supplémentaires en fonction de vos réponses à cette enquête.</t>
  </si>
  <si>
    <t>Veuillez noter que tous les montants monétaires seront payés de la même manière que vos récompenses habituelles pour avoir répondu à ces enquêtes.</t>
  </si>
  <si>
    <t>Il n’y aura pas de paiement direct en espèces pour les récompenses supplémentaires.</t>
  </si>
  <si>
    <t>Veuillez également noter que les résultats de cette étude seront utilisés dans le cadre de recherches universitaires et que des données anonymes pourront être rendues publiques.</t>
  </si>
  <si>
    <t>Aucune information personnelle identifiable ne sera publiée et les données ne pourront pas être retracées jusqu’à vous.</t>
  </si>
  <si>
    <t>Veillez à consacrer suffisamment de temps à la lecture et à la compréhension des questions.</t>
  </si>
  <si>
    <t>Les réponses de mauvaise qualité peuvent entraîner l’exclusion des répondants de l’enquête sans récompense.</t>
  </si>
  <si>
    <t>Je comprends et je souhaite participer.</t>
  </si>
  <si>
    <t>Je ne souhaite pas participer.</t>
  </si>
  <si>
    <t>Afin de nous assurer que vous lisez attentivement les informations fournies, nous vous demandons de répondre d’abord à une question simple.</t>
  </si>
  <si>
    <t>Lequel des éléments suivants est un meuble que l’on utilise pour s’asseoir à une table ?</t>
  </si>
  <si>
    <t>Réfrigérateur</t>
  </si>
  <si>
    <t>Chaise</t>
  </si>
  <si>
    <t>Vélo</t>
  </si>
  <si>
    <t>Grille-pain</t>
  </si>
  <si>
    <t>Veuillez saisir votre identifiant d’enquêteur (ce champ devrait déjà être rempli) :</t>
  </si>
  <si>
    <t>Fin de l’enquête</t>
  </si>
  <si>
    <t>Vous ne souhaitez pas participer à cette enquête.</t>
  </si>
  <si>
    <t>Vous n’avez pas passé le test d’attention.</t>
  </si>
  <si>
    <t>Veuillez fermer cette enquête.</t>
  </si>
  <si>
    <t>Quel est votre sexe ?</t>
  </si>
  <si>
    <t>Masculin</t>
  </si>
  <si>
    <t>Féminin</t>
  </si>
  <si>
    <t>Autre \/ Non listé</t>
  </si>
  <si>
    <t>Préfère ne pas répondre</t>
  </si>
  <si>
    <t>Quel est votre âge ?</t>
  </si>
  <si>
    <t>Quel est votre niveau d’études le plus élevé ?</t>
  </si>
  <si>
    <t>Pas d’éducation formelle (0 ans)</t>
  </si>
  <si>
    <t>Enseignement primaire (moins de 7 ans)</t>
  </si>
  <si>
    <t>Enseignement supérieur (13 ans et plus, par exemple université ou école supérieure)</t>
  </si>
  <si>
    <t>Si vous n’aviez pas l’âge légal de voter à l’époque, veuillez choisir ce que vous auriez fait dans le cas contraire.</t>
  </si>
  <si>
    <t>Nous vous rappelons que les &lt;u&gt;réponses à cette enquête sont anonymes.&lt;\/u&gt;</t>
  </si>
  <si>
    <t>Quel est le revenu total de votre ménage avant impôts en 2023 ?</t>
  </si>
  <si>
    <t>Dans la prochaine partie de cette enquête, nous décrirons des situations incluant de petites sommes d’argent.</t>
  </si>
  <si>
    <t>Nous vous demanderons également de faire des choix concernant cet argent.</t>
  </si>
  <si>
    <t>&lt;b&gt;Nous tirerons au sort un répondant sur vingt qui recevra les montants indiqués et verra ses choix réalisés.&lt;\/b&gt;</t>
  </si>
  <si>
    <t>Pour ces participants, c’est leur choix qui déterminera la somme qui leur sera versée à eux ainsi qu’à un autre participant.</t>
  </si>
  <si>
    <t xml:space="preserve">L’argent sera versé par l’intermédiaire de l’institut de sondage dans les trois mois suivant l’enquête. </t>
  </si>
  <si>
    <t>N’oubliez pas que l’argent vous sera versé de la même manière que les récompenses habituelles que vous recevez pour avoir répondu à ces enquêtes.</t>
  </si>
  <si>
    <t>Il n’y aura pas de paiement direct en espèces.</t>
  </si>
  <si>
    <t>Nous vous demandons de travailler sur une tâche de reconnaissance de code.</t>
  </si>
  <si>
    <t>&lt;b&gt;Veuillez faire de votre mieux pour accomplir la tâche.&lt;\/b&gt;</t>
  </si>
  <si>
    <t>Ceci est très important pour notre recherche.</t>
  </si>
  <si>
    <t>Cliquez sur toutes les instances du numéro : &lt;b&gt;${e:\/\/Field\/TargetCode1}&lt;\/b&gt;</t>
  </si>
  <si>
    <t>Vous avez &lt;b&gt;accompli&lt;\/b&gt; la tâche.</t>
  </si>
  <si>
    <t xml:space="preserve">Vous serez désormais associé à un autre participant. </t>
  </si>
  <si>
    <t>Vous et l’autre participant avez accompli la tâche.</t>
  </si>
  <si>
    <t>Vous recevrez une prime de ${e:\/\/Field\/Value3Display} en guise de compensation pour avoir accompli la tâche.</t>
  </si>
  <si>
    <t>L’autre participant recevra une prime de ${e:\/\/Field\/Value3Display} en guise de compensation pour avoir accompli la tâche.</t>
  </si>
  <si>
    <t>Le Participant A a &lt;b&gt;accompli&lt;\/b&gt; la tâche.</t>
  </si>
  <si>
    <t>Le Participant B &lt;b&gt;n’a pas travaillé&lt;\/b&gt; sur la tâche.</t>
  </si>
  <si>
    <t>Le Participant A a reçu &lt;b&gt;une prime de ${e:\/\/Field\/Value3Display}&lt;\/b&gt; en guise de compensation pour avoir accompli la tâche.</t>
  </si>
  <si>
    <t>Le Participant B a reçu &lt;b&gt;une prime de ${e:\/\/Field\/Value3Display}&lt;\/b&gt; bien qu’il n’ait pas travaillé sur la tâche.</t>
  </si>
  <si>
    <t>L’autre participant a accompli une tâche.</t>
  </si>
  <si>
    <t>Vous n’avez pas travaillé sur la tâche.</t>
  </si>
  <si>
    <t>L’autre participant recevra une prime de ${e:\/\/Field\/Value6Display} en guise de compensation pour avoir accompli la tâche.</t>
  </si>
  <si>
    <t>Vous ne recevrez pas de prime puisque la prime est une compensation pour avoir accompli la tâche.</t>
  </si>
  <si>
    <t>Le Participant A et le Participant B ont tous deux &lt;b&gt;accompli&lt;\/b&gt; la tâche.</t>
  </si>
  <si>
    <t>Le Participant A n’a &lt;b&gt;pas reçu de prime&lt;\/b&gt; bien qu’il ait accompli la tâche.</t>
  </si>
  <si>
    <t>Le Participant B a &lt;b&gt;reçu une prime de ${e:\/\/Field\/Value6Display}&lt;\/b&gt; en guise de compensation pour avoir accompli la tâche.</t>
  </si>
  <si>
    <t>Vous avez accompli la tâche.</t>
  </si>
  <si>
    <t>L’autre participant n’a pas travaillé sur la tâche.</t>
  </si>
  <si>
    <t>L’autre participant recevra une prime de ${e:\/\/Field\/Value3Display} bien qu’il n’ait pas travaillé sur la tâche.</t>
  </si>
  <si>
    <t>Les Participants A et B ont reçu &lt;b&gt;une prime de ${e:\/\/Field\/Value3Display}&lt;\/b&gt; en guise de compensation pour avoir accompli la tâche.</t>
  </si>
  <si>
    <t>Vous ne recevrez pas de prime bien que vous ayez accompli la tâche.</t>
  </si>
  <si>
    <t>Le Participant A &lt;b&gt;n’a pas travaillé&lt;\/b&gt; sur la tâche.</t>
  </si>
  <si>
    <t>Le Participant B a &lt;b&gt;accompli&lt;\/b&gt; la tâche.</t>
  </si>
  <si>
    <t>Le Participant A &lt;b&gt;n’a pas reçu de prime&lt;\/b&gt; puisque la prime est une compensation pour avoir accompli la tâche.</t>
  </si>
  <si>
    <t>Nous allons maintenant vous poser quelques questions de compréhension simples sur ces informations.</t>
  </si>
  <si>
    <t>Informations générales :</t>
  </si>
  <si>
    <t>Avez-vous accompli la tâche ?</t>
  </si>
  <si>
    <t>L’autre participant a-t-il accompli la tâche ?</t>
  </si>
  <si>
    <t>Oui</t>
  </si>
  <si>
    <t>Non</t>
  </si>
  <si>
    <t>Quel était le montant de votre prime ?</t>
  </si>
  <si>
    <t>Quel était le montant de la prime de l’autre participant ?</t>
  </si>
  <si>
    <t xml:space="preserve">Les gens ont des idées différentes sur ce qui est juste ou injuste. </t>
  </si>
  <si>
    <t>Dans quelle mesure êtes-vous d’accord ou non avec l’affirmation suivante :</t>
  </si>
  <si>
    <t>Le paiement de la prime a été injustement réparti entre vous et l’autre participant.</t>
  </si>
  <si>
    <t>Tout à fait d’accord</t>
  </si>
  <si>
    <t>Plutôt d’accord</t>
  </si>
  <si>
    <t>Ni d’accord ni en désaccord</t>
  </si>
  <si>
    <t>Plutôt pas d’accord</t>
  </si>
  <si>
    <t>Pas du tout d’accord</t>
  </si>
  <si>
    <t xml:space="preserve">Nous aimerions maintenant vous demander &lt;b&gt;à quel point vous vous sentez proche&lt;\/b&gt; de l’autre participant. </t>
  </si>
  <si>
    <t>Veuillez utiliser la barre de défilement pour sélectionner la paire de cercles qui décrit le mieux votre réponse.</t>
  </si>
  <si>
    <t>Le cercle avec le X représente l’autre participant.</t>
  </si>
  <si>
    <t>Notez que 1 représente : pas du tout proche, et 7 : extrêmement proche.</t>
  </si>
  <si>
    <t>Dans quelle mesure vous sentez-vous proche de l’autre participant ?</t>
  </si>
  <si>
    <t>Vous allez maintenant prendre une décision qui peut vous affecter, vous et l’autre participant.</t>
  </si>
  <si>
    <t>La décision que vous prendrez ici n’aura pas d’incidence sur le versement d’éventuelles primes dans le cadre de la situation précédente.</t>
  </si>
  <si>
    <t>Un montant supplémentaire de ${e:\/\/Field\/Value5Display} vous est attribué.</t>
  </si>
  <si>
    <t>L’autre participant se voit également attribuer un montant supplémentaire de ${e:\/\/Field\/Value5Display}.</t>
  </si>
  <si>
    <t>Il vous est maintenant demandé si vous souhaitez saisir une opportunité d’investissement.</t>
  </si>
  <si>
    <t>Vous pouvez &lt;b&gt;investir&lt;\/b&gt; vos ${e:\/\/Field\/Value5Display}.</t>
  </si>
  <si>
    <t>Si vous investissez l’argent, les options suivantes sont possibles :</t>
  </si>
  <si>
    <t>Vous avez 50 % de chances de gagner ${e:\/\/Field\/Value15Display}.</t>
  </si>
  <si>
    <t>Vous avez 50 % de chances de gagner ${e:\/\/Field\/Value0Display}.</t>
  </si>
  <si>
    <t>Si vous investissez, &lt;b&gt;l’autre participant perd les ${e:\/\/Field\/Value5Display} qui lui ont été attribués.&lt;\/b&gt;</t>
  </si>
  <si>
    <t>Si vous n’investissez pas, vous et l’autre participant conserverez vos ${e:\/\/Field\/Value5Display} supplémentaires.</t>
  </si>
  <si>
    <t>Vous ne pourrez plus interagir avec l’autre participant après avoir fait votre choix.</t>
  </si>
  <si>
    <t>Faites votre choix.</t>
  </si>
  <si>
    <t>J’investis l’argent, ce qui signifie que j’ai 50 % de chances de gagner ${e:\/\/Field\/Value15Display} et 50 % de chances de gagner ${e:\/\/Field\/Value0Display}.</t>
  </si>
  <si>
    <t>L’autre participant recevra ${e:\/\/Field\/Value0Display}.</t>
  </si>
  <si>
    <t>Je n’investis pas l’argent.</t>
  </si>
  <si>
    <t>L’autre participant et moi-même recevons ${e:\/\/Field\/Value5Display}.</t>
  </si>
  <si>
    <t>Qu’est-ce qui a motivé votre choix ?</t>
  </si>
  <si>
    <t>Veuillez l’expliquer avec vos propres mots.</t>
  </si>
  <si>
    <t xml:space="preserve">Nous avons réalisé cette étude avec un grand nombre de participants dans votre pays. </t>
  </si>
  <si>
    <t>Sur 100 participants se trouvant dans la même situation que vous, combien d’entre eux, selon vous, ont investi leurs ${e:\/\/Field\/Value5Display} pour gagner potentiellement ${e:\/\/Field\/Value15Display} alors que l’autre participant a également perdu ses ${e:\/\/Field\/Value5Display} ?</t>
  </si>
  <si>
    <t>Veuillez écrire un nombre compris entre 0 et 100.</t>
  </si>
  <si>
    <t>Si votre réponse est correcte, vous recevrez ${e:\/\/Field\/Value1Display}.</t>
  </si>
  <si>
    <t>Cela vaut pour &lt;b&gt;tous&lt;\/b&gt; les participants.</t>
  </si>
  <si>
    <t>Certains participants n’étaient pas dans la même situation que vous.</t>
  </si>
  <si>
    <t>Nous allons maintenant poser quelques questions sur ces participants.</t>
  </si>
  <si>
    <t>Dans leur cas, la situation était la suivante :</t>
  </si>
  <si>
    <t>Le reste de leur situation était identique à la vôtre.</t>
  </si>
  <si>
    <t xml:space="preserve">Le Participant A a eu la possibilité d’investir ${e:\/\/Field\/Value5Display} avec 50 % de chances de gagner ${e:\/\/Field\/Value15Display} et 50 % de chances de gagner ${e:\/\/Field\/Value0Display}. </t>
  </si>
  <si>
    <t>S’il a investi, le Participant B a perdu ses ${e:\/\/Field\/Value5Display}.</t>
  </si>
  <si>
    <t>Nous allons d’abord vous poser quelques questions de compréhension simples sur ces informations.</t>
  </si>
  <si>
    <t>Le Participant A a-t-il accompli la tâche ?</t>
  </si>
  <si>
    <t>Le Participant B a-t-il accompli la tâche ?</t>
  </si>
  <si>
    <t>Quel est le montant de la prime du Participant A ?</t>
  </si>
  <si>
    <t>Quel est le montant de la prime du Participant B ?</t>
  </si>
  <si>
    <t>Le paiement de la prime a été injustement réparti entre le Participant A et le Participant B.</t>
  </si>
  <si>
    <t>Nous vous demandons maintenant de prédire le comportement d’investissement du Participant A.</t>
  </si>
  <si>
    <t>Sur 100 participants qui étaient dans la situation du &lt;b&gt;Participant A&lt;\/b&gt;, combien d’entre eux, selon vous, ont &lt;b&gt;investi&lt;\/b&gt; ${e:\/\/Field\/Value5Display} pour potentiellement recevoir ${e:\/\/Field\/Value15Display}, sachant que le Participant B perdrait également ses ${e:\/\/Field\/Value5Display} ?</t>
  </si>
  <si>
    <t>Pour rappel, vous avez répondu que ${q:\/\/QID581\/ChoiceTextEntryValue} personnes se trouvant dans &lt;b&gt;la même situation que vous&lt;\/b&gt; investiraient.</t>
  </si>
  <si>
    <t>Merci. Nous allons maintenant passer à une nouvelle série de questions sur un nouveau sujet.</t>
  </si>
  <si>
    <t xml:space="preserve">Nous allons maintenant vous demander de réfléchir à ce que vous feriez si vous deviez décider si une personne doit bénéficier d’allocations de chômage. </t>
  </si>
  <si>
    <t>Il est très important que vous lisiez attentivement les informations ci-dessous.</t>
  </si>
  <si>
    <t>Les allocations de chômage sont destinées à compenser partiellement la perte de revenus des personnes involontairement au chômage.</t>
  </si>
  <si>
    <t>Des personnes qui ne sont pas involontairement au chômage déposent parfois une fausse demande d’allocations de chômage en déclarant à tort qu’elles sont involontairement au chômage.</t>
  </si>
  <si>
    <t>Prenons le cas d’une personne qui a déposé une demande d’allocations de chômage.</t>
  </si>
  <si>
    <t>Soit :</t>
  </si>
  <si>
    <t>99 % de probabilité que cette personne ait déposé une demande &lt;b&gt;valable&lt;\/b&gt; d’allocations de chômage.</t>
  </si>
  <si>
    <t>1 % de probabilité que cette personne ait déposé une &lt;b&gt;fausse&lt;\/b&gt; demande d’allocations de chômage.</t>
  </si>
  <si>
    <t>Nous vous demandons maintenant de faire un choix pour cette personne.</t>
  </si>
  <si>
    <t xml:space="preserve"> Veuillez indiquer votre décision :</t>
  </si>
  <si>
    <t xml:space="preserve">&lt;b&gt;Ne pas payer les allocations de chômage&lt;\/b&gt; : Cela signifie qu’il y a une probabilité de 99 % qu’une personne ayant déposé une &lt;b&gt;demande valable&lt;\/b&gt; d’allocations de chômage &lt;b&gt;ne reçoive pas d’allocations de chômage&lt;\/b&gt;.  </t>
  </si>
  <si>
    <t xml:space="preserve">&lt;b&gt;Payer les allocations de chômage&lt;\/b&gt; : Cela signifie qu’il y a une probabilité de 1 % qu’une personne ayant déposé une &lt;b&gt;fausse demande&lt;\/b&gt; d’allocations de chômage &lt;b&gt;reçoive des allocations de chômage&lt;\/b&gt;. </t>
  </si>
  <si>
    <t>75 % de probabilité que cette personne ait déposé une demande &lt;b&gt;valable&lt;\/b&gt; d’allocations de chômage.</t>
  </si>
  <si>
    <t>25 % de probabilité que cette personne ait déposé une &lt;b&gt;fausse&lt;\/b&gt; demande d’allocations de chômage.</t>
  </si>
  <si>
    <t xml:space="preserve">&lt;b&gt;Ne pas payer les allocations de chômage&lt;\/b&gt; : Cela signifie qu’il y a une probabilité de 75 % qu’une personne ayant déposé une &lt;b&gt;demande valable&lt;\/b&gt; d’allocations de chômage &lt;b&gt;ne reçoive pas d’allocations de chômage&lt;\/b&gt;.  </t>
  </si>
  <si>
    <t>&lt;b&gt;Payer les allocations de chômage&lt;\/b&gt; : Cela signifie qu’il y a une probabilité de 25 % qu’une personne ayant déposé une &lt;b&gt;fausse demande&lt;\/b&gt; d’allocations de chômage &lt;b&gt;reçoive des allocations de chômage&lt;\/b&gt;.</t>
  </si>
  <si>
    <t>50 % de probabilité que cette personne ait déposé une demande &lt;b&gt;valable&lt;\/b&gt; d’allocations de chômage.</t>
  </si>
  <si>
    <t>50 % de probabilité que cette personne ait déposé une &lt;b&gt;fausse&lt;\/b&gt; demande d’allocations de chômage.</t>
  </si>
  <si>
    <t xml:space="preserve">&lt;b&gt;Ne pas payer les allocations de chômage&lt;\/b&gt; : Cela signifie qu’il y a une probabilité de 50 % qu’une personne ayant déposé une &lt;b&gt;demande valable&lt;\/b&gt; d’allocations de chômage &lt;b&gt;ne reçoive pas d’allocations de chômage&lt;\/b&gt;.  </t>
  </si>
  <si>
    <t xml:space="preserve">&lt;b&gt;Payer les allocations de chômage&lt;\/b&gt; : Cela signifie qu’il y a une probabilité de 50 % qu’une personne ayant déposé une &lt;b&gt;fausse demande&lt;\/b&gt; d’allocations de chômage &lt;b&gt;reçoive des allocations de chômage&lt;\/b&gt;. </t>
  </si>
  <si>
    <t>25 % de probabilité que cette personne ait déposé une demande &lt;b&gt;valable&lt;\/b&gt; d’allocations de chômage.</t>
  </si>
  <si>
    <t>75 % de probabilité que cette personne ait déposé une &lt;b&gt;fausse&lt;\/b&gt; demande d’allocations de chômage.</t>
  </si>
  <si>
    <t xml:space="preserve">&lt;b&gt;Ne pas payer les allocations de chômage&lt;\/b&gt; : Cela signifie qu’il y a une probabilité de 25 % qu’une personne ayant déposé une &lt;b&gt;demande valable&lt;\/b&gt; d’allocations de chômage &lt;b&gt;ne reçoive pas d’allocations de chômage&lt;\/b&gt;.  </t>
  </si>
  <si>
    <t>&lt;b&gt;Payer les allocations de chômage&lt;\/b&gt; : Cela signifie qu’il y a une probabilité de 75 % qu’une personne ayant déposé une &lt;b&gt;fausse demande&lt;\/b&gt; d’allocations de chômage &lt;b&gt;reçoive des allocations de chômage&lt;\/b&gt;.</t>
  </si>
  <si>
    <t>1 % de probabilité que cette personne ait déposé une demande &lt;b&gt;valable&lt;\/b&gt; d’allocations de chômage.</t>
  </si>
  <si>
    <t>99 % de probabilité que cette personne ait déposé une &lt;b&gt;fausse&lt;\/b&gt; demande d’allocations de chômage.</t>
  </si>
  <si>
    <t xml:space="preserve">&lt;b&gt;Ne pas payer les allocations de chômage&lt;\/b&gt; : Cela signifie qu’il y a une probabilité de 1 % qu’une personne ayant déposé une &lt;b&gt;demande valable&lt;\/b&gt; d’allocations de chômage &lt;b&gt;ne reçoive pas d’allocations de chômage&lt;\/b&gt;.  </t>
  </si>
  <si>
    <t xml:space="preserve">&lt;b&gt;Payer les allocations de chômage&lt;\/b&gt; : Cela signifie qu’il y a une probabilité de 99 % qu’une personne ayant déposé une &lt;b&gt;fausse demande&lt;\/b&gt; d’allocations de chômage &lt;b&gt;reçoive des allocations de chômage&lt;\/b&gt;. </t>
  </si>
  <si>
    <t xml:space="preserve">Considérez toutes les personnes qui déposent actuellement une demande d’allocations de chômage dans votre pays. </t>
  </si>
  <si>
    <t>... % ont faussement déclaré qu’elles sont involontairement au chômage.</t>
  </si>
  <si>
    <t>Dans quelle mesure êtes-vous d’accord ou non avec les affirmations suivantes ?</t>
  </si>
  <si>
    <t>Les allocations de chômage devraient être plus généreuses.</t>
  </si>
  <si>
    <t>Les conditions d’octroi des allocations de chômage devraient être plus strictes.</t>
  </si>
  <si>
    <t>Il est injuste que les chômeurs involontaires ne soient pas pleinement indemnisés pour leur perte de revenu.</t>
  </si>
  <si>
    <t>Des allocations de chômage généreuses nuisent à l’économie.</t>
  </si>
  <si>
    <t>Nous vous demandons maintenant de réfléchir à ce que vous feriez si vous deviez décider si une personne doit recevoir des allocations d’invalidité.</t>
  </si>
  <si>
    <t>Les allocations d’invalidité sont destinées à compenser partiellement la perte de revenus des personnes dont l’état de santé les empêche de travailler.</t>
  </si>
  <si>
    <t>Les personnes qui n’ont pas de problème de santé les empêchant de travailler déposent parfois une fausse demande d’allocations d’invalidité en déclarant à tort qu’elles ne peuvent pas travailler en raison d’un problème de santé.</t>
  </si>
  <si>
    <t>99 % de probabilité que cette personne ait déposé une demande &lt;b&gt;valable&lt;\/b&gt; d’allocations d’invalidité.</t>
  </si>
  <si>
    <t>1 % de probabilité que cette personne ait déposé une &lt;b&gt;fausse&lt;\/b&gt; demande d’allocations d’invalidité.</t>
  </si>
  <si>
    <t xml:space="preserve">&lt;b&gt;Ne pas payer les allocations d’invalidité&lt;\/b&gt; : Cela signifie qu’il y a une probabilité de 99 % qu’une personne ayant déposé une &lt;b&gt;demande valable&lt;\/b&gt; d’allocations d’invalidité &lt;b&gt;ne reçoive pas d’allocations d’invalidité&lt;\/b&gt;.  </t>
  </si>
  <si>
    <t xml:space="preserve">&lt;b&gt;Payer les allocations d’invalidité&lt;\/b&gt; : Cela signifie qu’il y a une probabilité de 1 % qu’une personne ayant déposé une &lt;b&gt;fausse demande&lt;\/b&gt; d’allocations d’invalidité &lt;b&gt;reçoive des allocations d’invalidité&lt;\/b&gt;. </t>
  </si>
  <si>
    <t>75 % de probabilité que cette personne ait déposé une demande &lt;b&gt;valable&lt;\/b&gt; d’allocations d’invalidité.</t>
  </si>
  <si>
    <t>25 % de probabilité que cette personne ait déposé une &lt;b&gt;fausse&lt;\/b&gt; demande d’allocations d’invalidité.</t>
  </si>
  <si>
    <t xml:space="preserve">&lt;b&gt;Ne pas payer les allocations d’invalidité&lt;\/b&gt; : Cela signifie qu’il y a une probabilité de 75 % qu’une personne ayant déposé une &lt;b&gt;demande valable&lt;\/b&gt; d’allocations d’invalidité &lt;b&gt;ne reçoive pas d’allocations d’invalidité&lt;\/b&gt;.  </t>
  </si>
  <si>
    <t xml:space="preserve">&lt;b&gt;Payer les allocations d’invalidité&lt;\/b&gt; : Cela signifie qu’il y a une probabilité de 25 % qu’une personne ayant déposé une &lt;b&gt;fausse demande&lt;\/b&gt; d’allocations d’invalidité &lt;b&gt;reçoive des allocations d’invalidité&lt;\/b&gt;. </t>
  </si>
  <si>
    <t>50 % de probabilité que cette personne ait déposé une demande &lt;b&gt;valable&lt;\/b&gt; d’allocations d’invalidité.</t>
  </si>
  <si>
    <t>50 % de probabilité que cette personne ait déposé une &lt;b&gt;fausse&lt;\/b&gt; demande d’allocations d’invalidité.</t>
  </si>
  <si>
    <t xml:space="preserve">&lt;b&gt;Ne pas payer les allocations d’invalidité&lt;\/b&gt; : Cela signifie qu’il y a une probabilité de 50 % qu’une personne ayant déposé une &lt;b&gt;demande valable&lt;\/b&gt; d’allocations d’invalidité &lt;b&gt;ne reçoive pas d’allocations d’invalidité&lt;\/b&gt;.  </t>
  </si>
  <si>
    <t xml:space="preserve">&lt;b&gt;Payer les allocations d’invalidité&lt;\/b&gt; : Cela signifie qu’il y a une probabilité de 50 % qu’une personne ayant déposé une &lt;b&gt;fausse demande&lt;\/b&gt; d’allocations d’invalidité &lt;b&gt;reçoive des allocations d’invalidité&lt;\/b&gt;. </t>
  </si>
  <si>
    <t>25 % de probabilité que cette personne ait déposé une demande &lt;b&gt;valable&lt;\/b&gt; d’allocations d’invalidité.</t>
  </si>
  <si>
    <t>75 % de probabilité que cette personne ait déposé une &lt;b&gt;fausse&lt;\/b&gt; demande d’allocations d’invalidité.</t>
  </si>
  <si>
    <t xml:space="preserve">&lt;b&gt;Ne pas payer les allocations d’invalidité&lt;\/b&gt; : Cela signifie qu’il y a une probabilité de 25 % qu’une personne ayant déposé une &lt;b&gt;demande valable&lt;\/b&gt; d’allocations d’invalidité &lt;b&gt;ne reçoive pas d’allocations d’invalidité&lt;\/b&gt;.  </t>
  </si>
  <si>
    <t xml:space="preserve">&lt;b&gt;Payer les allocations d’invalidité&lt;\/b&gt; : Cela signifie qu’il y a une probabilité de 75 % qu’une personne ayant déposé une &lt;b&gt;fausse demande&lt;\/b&gt; d’allocations d’invalidité &lt;b&gt;reçoive des allocations d’invalidité&lt;\/b&gt;. </t>
  </si>
  <si>
    <t>1 % de probabilité que cette personne ait déposé une demande &lt;b&gt;valable&lt;\/b&gt; d’allocations d’invalidité.</t>
  </si>
  <si>
    <t>99 % de probabilité que cette personne ait déposé une &lt;b&gt;fausse&lt;\/b&gt; demande d’allocations d’invalidité.</t>
  </si>
  <si>
    <t xml:space="preserve">&lt;b&gt;Ne pas payer les allocations d’invalidité&lt;\/b&gt; : Cela signifie qu’il y a une probabilité de 1 % qu’une personne ayant déposé une &lt;b&gt;demande valable&lt;\/b&gt; d’allocations d’invalidité &lt;b&gt;ne reçoive pas d’allocations d’invalidité&lt;\/b&gt;.  </t>
  </si>
  <si>
    <t xml:space="preserve">&lt;b&gt;Payer les allocations d’invalidité&lt;\/b&gt; : Cela signifie qu’il y a une probabilité de 99 % qu’une personne ayant déposé une &lt;b&gt;fausse demande&lt;\/b&gt; d’allocations d’invalidité &lt;b&gt;reçoive des allocations d’invalidité&lt;\/b&gt;. </t>
  </si>
  <si>
    <t xml:space="preserve">Considérez toutes les personnes qui déposent actuellement une demande d’allocations d’invalidité dans votre pays. </t>
  </si>
  <si>
    <t>Selon vous, quel est le pourcentage de personnes qui déposent une demande d’allocations d’invalidité ont faussement déclaré qu’elles souffraient d’une maladie qui les empêchait de travailler ?</t>
  </si>
  <si>
    <t>... % des personnes ont faussement déclaré qu’elles souffraient d’une maladie qui les empêchait de travailler.</t>
  </si>
  <si>
    <t>Les allocations d’invalidité devraient être plus généreuses.</t>
  </si>
  <si>
    <t>Les conditions d’octroi des allocations d’invalidité devraient être plus strictes.</t>
  </si>
  <si>
    <t>Il est injuste que les personnes invalides ne soient pas pleinement indemnisées pour leur perte de revenu.</t>
  </si>
  <si>
    <t>Des allocations d’invalidité généreuses nuisent à l’économie.</t>
  </si>
  <si>
    <t>Vous allez maintenant prendre trois décisions impliquant d’importantes sommes d’argent et susceptibles de vous affecter, vous et un autre participant.</t>
  </si>
  <si>
    <t>Tous les participants qui auront terminé l’étude participeront à une loterie.</t>
  </si>
  <si>
    <t>La loterie tirera au sort trois participants.</t>
  </si>
  <si>
    <t>Ces trois participants seront associés à d’autres participants à l’enquête et &lt;b&gt;l’un de leurs trois choix se réalisera&lt;\/b&gt;.</t>
  </si>
  <si>
    <t>Si vous êtes l’un de ces trois participants, la compensation correspondante vous sera versée par l’intermédiaire de l’institut de sondage dans les trois mois suivant l’enquête.</t>
  </si>
  <si>
    <t>Veuillez répondre à toutes les questions comme si tous vos choix étaient certains d’être réalisés.</t>
  </si>
  <si>
    <t>Certaines questions sont simples, d’autres plus difficiles.</t>
  </si>
  <si>
    <t>On vous attribue ${e:\/\/Field\/SelfishMDisplay}.</t>
  </si>
  <si>
    <t>L’autre participant se voit attribuer ${e:\/\/Field\/SelfishMDisplay}.</t>
  </si>
  <si>
    <t>Si vous le souhaitez, vous pouvez envoyer &lt;b&gt;${e:\/\/Field\/Value0Display}, ${e:\/\/Field\/Send1Display}, ou ${e:\/\/Field\/Send2Display}&lt;\/b&gt; de vos ${e:\/\/Field\/SelfishMDisplay} à l’autre participant.</t>
  </si>
  <si>
    <t xml:space="preserve">L’autre participant sera informé du montant que vous envoyez. </t>
  </si>
  <si>
    <t>Vous gardez tout ce que vous n’envoyez pas.</t>
  </si>
  <si>
    <t>Votre choix n’affectera que les paiements potentiels et les informations que l’autre participant recevra.</t>
  </si>
  <si>
    <t>Votre choix est par ailleurs &lt;u&gt;complètement anonyme&lt;\/u&gt; et vous n’interagirez plus avec ce participant.</t>
  </si>
  <si>
    <t>Veuillez indiquer l’alternative que vous choisissez :</t>
  </si>
  <si>
    <t>Je garde les choses telles qu’elles sont (Vous : ${e:\/\/Field\/SelfishMDisplay}, Lui : ${e:\/\/Field\/SelfishMDisplay}.)</t>
  </si>
  <si>
    <t>J’envoie ${e:\/\/Field\/Send1Display} à l’autre participant (Vous : ${e:\/\/Field\/Send1YouEDisplay}, Lui : ${e:\/\/Field\/Send1ThemEDisplay}.)</t>
  </si>
  <si>
    <t>J’envoie ${e:\/\/Field\/Send2Display} à l’autre participant (Vous : ${e:\/\/Field\/Send2YouEDisplay}, Lui : ${e:\/\/Field\/Send2ThemEDisplay}.)</t>
  </si>
  <si>
    <t>Vous allez maintenant être interrogé sur une nouvelle situation avec un autre participant.</t>
  </si>
  <si>
    <t>Nous nous intéressons ici à la manière dont vous attendez de l’autre participant qu’il agisse.</t>
  </si>
  <si>
    <t>On vous attribue ${e:\/\/Field\/YDisplay}.</t>
  </si>
  <si>
    <t>L’autre participant se voit attribuer ${e:\/\/Field\/XDisplay}.</t>
  </si>
  <si>
    <t>Si vous le souhaitez, vous pouvez envoyer &lt;b&gt;${e:\/\/Field\/Value0Display}, ${e:\/\/Field\/Send1Display}, ou ${e:\/\/Field\/Send2Display}&lt;\/b&gt; de vos ${e:\/\/Field\/YDisplay} à l’autre participant.</t>
  </si>
  <si>
    <t>Ensuite, l’autre participant peut choisir de vous prendre ${e:\/\/Field\/StealAmountDisplay} pour recevoir ${e:\/\/Field\/ReceiveAmountDisplay}.</t>
  </si>
  <si>
    <t>Nous vous demanderons bientôt si vous enverriez de l’argent à l’autre participant.</t>
  </si>
  <si>
    <t>Avant cela, nous nous intéressons à la probabilité à laquelle vous vous attendez à ce que l’autre participant vous prenne de l’argent si vous lui avez envoyé les différents montants (${e:\/\/Field\/Value0Display}, ${e:\/\/Field\/Send1Display}, et ${e:\/\/Field\/Send2Display}).</t>
  </si>
  <si>
    <t>&lt;b&gt;Si vous envoyez ${e:\/\/Field\/Value0Display} à l’autre participant&lt;\/b&gt;, voici les résultats possibles :</t>
  </si>
  <si>
    <t>&lt;b&gt;L’autre participant prend&lt;\/b&gt; : Vous : ${e:\/\/Field\/YSteal0Display}, Lui : ${e:\/\/Field\/XSteal0Display}.</t>
  </si>
  <si>
    <t>&lt;b&gt;L’autre participant ne prend pas&lt;\/b&gt; : Vous : ${e:\/\/Field\/YDisplay}, Lui : ${e:\/\/Field\/XDisplay}.</t>
  </si>
  <si>
    <t>Supposons que vous &lt;b&gt;avez envoyé ${e:\/\/Field\/Value0Display}&lt;\/b&gt;.</t>
  </si>
  <si>
    <t>Sur 100 autres participants, combien pensez-vous qu’ils vous prendraient de l’argent dans cette situation ?</t>
  </si>
  <si>
    <t>Veuillez saisir un nombre compris entre 0 et 100.</t>
  </si>
  <si>
    <t>Vous vous attendiez à ce que ${q:\/\/QID510\/ChoiceTextEntryValue} participants sur 100 vous prennent de l’argent &lt;b&gt;si vous aviez envoyé ${e:\/\/Field\/Value0Display}&lt;\/b&gt;.</t>
  </si>
  <si>
    <t>&lt;b&gt;Si vous envoyez ${e:\/\/Field\/Send1Display} à l’autre répondant&lt;\/b&gt;, voici les résultats possibles :</t>
  </si>
  <si>
    <t>&lt;b&gt;L’autre participant prend&lt;\/b&gt; : Vous : ${e:\/\/Field\/YSteal100Display}, Lui : ${e:\/\/Field\/XSteal100Display}.</t>
  </si>
  <si>
    <t>&lt;b&gt;L’autre participant ne prend pas&lt;\/b&gt; : Vous : ${e:\/\/Field\/Send1YouDisplay}, Lui : ${e:\/\/Field\/Send1ThemDisplay}.</t>
  </si>
  <si>
    <t>Supposons que vous ayez &lt;b&gt;envoyé ${e:\/\/Field\/Send1Display}&lt;\/b&gt;.</t>
  </si>
  <si>
    <t>Vous vous attendiez à ce que ${q:\/\/QID554\/ChoiceTextEntryValue} participants sur 100 vous prennent de l’argent &lt;b&gt;si vous aviez envoyé ${e:\/\/Field\/Send1Display}&lt;\/b&gt;.</t>
  </si>
  <si>
    <t>&lt;b&gt;Si vous envoyez ${e:\/\/Field\/Send2Display} à l’autre répondant&lt;\/b&gt;, voici les résultats possibles :</t>
  </si>
  <si>
    <t>&lt;b&gt;L’autre participant prend&lt;\/b&gt; : Vous : ${e:\/\/Field\/YSteal200Display}, Lui : ${e:\/\/Field\/XSteal200Display}.</t>
  </si>
  <si>
    <t>&lt;b&gt;L’autre participant ne prend pas&lt;\/b&gt; : Vous : ${e:\/\/Field\/Send2YouDisplay}, Lui : ${e:\/\/Field\/Send2ThemDisplay}.</t>
  </si>
  <si>
    <t>Supposons que vous ayez &lt;b&gt;envoyé ${e:\/\/Field\/Send2Display}&lt;\/b&gt;.</t>
  </si>
  <si>
    <t>Vous allez maintenant &lt;b&gt;prendre la décision de transfert&lt;\/b&gt;.</t>
  </si>
  <si>
    <t>Pour rappel, on vous a attribué ${e:\/\/Field\/YDisplay}.</t>
  </si>
  <si>
    <t>Un autre participant à l’enquête s’est vu attribuer ${e:\/\/Field\/XDisplay}.</t>
  </si>
  <si>
    <t>Votre choix est par ailleurs complètement anonyme et vous n’interagirez plus avec ce participant.</t>
  </si>
  <si>
    <t>Je garde les choses telles qu’elles sont (Vous : ${e:\/\/Field\/YDisplay}, Lui : ${e:\/\/Field\/XDisplay}.)</t>
  </si>
  <si>
    <t>J’envoie ${e:\/\/Field\/Send1Display} à l’autre participant (Vous : ${e:\/\/Field\/Send1YouDisplay}, Lui : ${e:\/\/Field\/Send1ThemDisplay}.)</t>
  </si>
  <si>
    <t>J’envoie ${e:\/\/Field\/Send2Display} à l’autre participant (Vous : ${e:\/\/Field\/Send2YouDisplay}, Lui : ${e:\/\/Field\/Send2ThemDisplay}.)</t>
  </si>
  <si>
    <t>On vous attribue ${e:\/\/Field\/SelfishHDisplay}.</t>
  </si>
  <si>
    <t>L’autre participant se voit attribuer ${e:\/\/Field\/SelfishLDisplay}.</t>
  </si>
  <si>
    <t>Si vous le souhaitez, vous pouvez envoyer &lt;b&gt;${e:\/\/Field\/Value0Display}, ${e:\/\/Field\/Send1Display}, ou ${e:\/\/Field\/Send2Display}&lt;\/b&gt; de vos ${e:\/\/Field\/SelfishHDisplay} à l’autre participant.</t>
  </si>
  <si>
    <t>Je garde les choses telles qu’elles sont (Vous : ${e:\/\/Field\/SelfishHDisplay}, Lui : ${e:\/\/Field\/SelfishLDisplay}.)</t>
  </si>
  <si>
    <t>J’envoie ${e:\/\/Field\/Send1Display} à l’autre participant (Vous : ${e:\/\/Field\/Send1YouUDisplay}, Lui : ${e:\/\/Field\/Send1ThemUDisplay}.)</t>
  </si>
  <si>
    <t>J’envoie ${e:\/\/Field\/Send2Display} à l’autre participant (Vous : ${e:\/\/Field\/Send2YouUDisplay}, Lui ${e:\/\/Field\/Send2ThemUDisplay}.)</t>
  </si>
  <si>
    <t>Des injustices économiques plus importantes &lt;b&gt;nuisent&lt;\/b&gt; au fonctionnement général de la société.</t>
  </si>
  <si>
    <t>Dans mon pays, les différences économiques entre les riches et les pauvres sont &lt;b&gt;injustes&lt;\/b&gt;.</t>
  </si>
  <si>
    <t>Il est injuste que certaines personnes aient des revenus plus élevés que d’autres.</t>
  </si>
  <si>
    <t>Une redistribution importante des revenus nuit à l’économie.</t>
  </si>
  <si>
    <t>Dans quelle mesure êtes-vous disposé(e) à prendre des risques, en général ?</t>
  </si>
  <si>
    <t>Disposition à prendre des risques</t>
  </si>
  <si>
    <t>Pas du tout disposé(e) à prendre des risques</t>
  </si>
  <si>
    <t>Totalement prêt(e) à prendre des risques</t>
  </si>
  <si>
    <t>Le gouvernement devrait réduire les inégalités de revenus dans la société.</t>
  </si>
  <si>
    <t>La religion est-elle importante dans votre vie ?</t>
  </si>
  <si>
    <t>Très important</t>
  </si>
  <si>
    <t>Assez important</t>
  </si>
  <si>
    <t>Pas trop important</t>
  </si>
  <si>
    <t>Pas du tout important</t>
  </si>
  <si>
    <t>Dans quelle mesure êtes-vous disposé(e) à donner pour des œuvres de charité sans rien attendre en retour ?</t>
  </si>
  <si>
    <t>Très disposé(e)</t>
  </si>
  <si>
    <t>Plutôt disposé(e)</t>
  </si>
  <si>
    <t>Pas trop disposé(e)</t>
  </si>
  <si>
    <t>Pas du tout disposé(e)</t>
  </si>
  <si>
    <t xml:space="preserve">Nous souhaitons savoir si vous pensez que les différences économiques entraînent des changements dans la société et, dans l’affirmative, comment. </t>
  </si>
  <si>
    <t>Dans mon pays, les différences économiques entre les riches et les pauvres nuisent au fonctionnement de la société.</t>
  </si>
  <si>
    <t>Des différences économiques plus importantes entraînent une &lt;b&gt;augmentation&lt;\/b&gt; de la criminalité.</t>
  </si>
  <si>
    <t>Des différences économiques plus importantes entraînent une &lt;b&gt;augmentation&lt;\/b&gt; des troubles sociaux.</t>
  </si>
  <si>
    <t>Des différences économiques plus importantes entraînent une &lt;b&gt;dégradation&lt;\/b&gt; des institutions gouvernementales.</t>
  </si>
  <si>
    <t>Des différences économiques plus importantes conduisent à un pays &lt;b&gt;plus&lt;\/b&gt; divisé.</t>
  </si>
  <si>
    <t>Des différences économiques plus importantes entraînent une &lt;b&gt;augmentation&lt;\/b&gt; de la croissance économique.</t>
  </si>
  <si>
    <t>Des différences économiques plus importantes entraînent une &lt;b&gt;diminution&lt;\/b&gt; de la confiance entre les personnes.</t>
  </si>
  <si>
    <t>Des différences économiques plus importantes entraînent une &lt;b&gt;augmentation&lt;\/b&gt; de la corruption.</t>
  </si>
  <si>
    <t xml:space="preserve">Des différences économiques plus importantes entraînent une &lt;b&gt;augmentation&lt;\/b&gt; de l’innovation. </t>
  </si>
  <si>
    <t>Des différences économiques plus importantes conduisent à des systèmes éducatifs &lt;b&gt;globalement moins bons&lt;\/b&gt;.</t>
  </si>
  <si>
    <t>Des différences économiques plus importantes entraînent une &lt;b&gt;diminution&lt;\/b&gt; de la croissance économique.</t>
  </si>
  <si>
    <t>Je fais généralement confiance au gouvernement national pour faire ce qui est juste.</t>
  </si>
  <si>
    <t xml:space="preserve">Dans mon pays, les riches peuvent s’isoler du reste de la société. </t>
  </si>
  <si>
    <t>Au cours des derniers mois, j’ai entendu quelqu’un dans mon pays dire que les différences économiques plus importantes &lt;b&gt;nuisaient&lt;\/b&gt; au fonctionnement de la société d’une certaine manière.</t>
  </si>
  <si>
    <t>Ces derniers mois, j’ai entendu quelqu’un dans mon pays dire que les grandes différences économiques étaient &lt;b&gt;injustes&lt;\/b&gt;.</t>
  </si>
  <si>
    <t>Dans mon pays, nos institutions sont fondées sur l’idée que les inégalités économiques &lt;b&gt;nuisent&lt;\/b&gt; au fonctionnement de la société.</t>
  </si>
  <si>
    <t>Des organisations internationales et des gouvernements ont récemment proposé un impôt coordonné visant les personnes les plus riches du monde.</t>
  </si>
  <si>
    <t>Cet impôt obligerait les personnes dont la fortune dépasse le milliard de dollars américains (USD), soit les quelque 3000 personnes les plus riches du monde, à payer chaque année un minimum de 2 % de leur fortune sous forme d’impôts.</t>
  </si>
  <si>
    <t>Êtes-vous favorable ou opposé à cette politique ?</t>
  </si>
  <si>
    <t>Légèrement favorable</t>
  </si>
  <si>
    <t>Ni favorable ni défavorable</t>
  </si>
  <si>
    <t>Plutôt défavorable</t>
  </si>
  <si>
    <t>Fortement défavorable</t>
  </si>
  <si>
    <t>Je ne comprends pas</t>
  </si>
  <si>
    <t>Sur les 100 participants qui ont répondu à la question précédente, combien pensez-vous qu’ils sont favorables à l’impôt coordonné applicable aux personnes les plus riches du monde ?</t>
  </si>
  <si>
    <t>Il est moralement acceptable que les entreprises vendent des produits qu’elles savent que les consommateurs feraient mieux de ne pas acheter.</t>
  </si>
  <si>
    <t>Il est moralement acceptable que des entreprises manipulent des informations sur leurs produits pour vendre des produits qu’elles savent que les consommateurs feraient mieux de ne pas acheter.</t>
  </si>
  <si>
    <t>Il est moralement acceptable que les entreprises vendent des produits qu’elles savent que les consommateurs feraient mieux de ne pas acheter, à condition qu’elles fournissent au consommateur toutes les informations pertinentes sur le produit.</t>
  </si>
  <si>
    <t>Les entreprises manipulent souvent les informations sur leurs produits pour vendre des produits qu’elles savent que les consommateurs feraient mieux de ne pas acheter.</t>
  </si>
  <si>
    <t>Le gouvernement devrait imposer des lois plus strictes en matière de protection des consommateurs afin d’empêcher les entreprises de vendre des produits qu’elles savent que les consommateurs feraient mieux de ne pas acheter.</t>
  </si>
  <si>
    <t xml:space="preserve">Merci d’avoir répondu à l’enquête ! </t>
  </si>
  <si>
    <t xml:space="preserve">Si vous avez des commentaires sur l’enquête dans son ensemble, veuillez les écrire ici. </t>
  </si>
  <si>
    <t>Je n’ai pas voté</t>
  </si>
  <si>
    <t>Pas du tout proche</t>
  </si>
  <si>
    <t>Extrêmement proche</t>
  </si>
  <si>
    <t>Prenons le cas d’une personne qui a déposé une demande d’allocations d’invalidité.</t>
  </si>
  <si>
    <t>Det er moralsk akseptabelt at bedrifter manipulerer informasjon om produktene sine for å selge produkter som de vet at forbrukerne ville vært bedre tjent med å ikke kjøpe.</t>
  </si>
  <si>
    <t>Det er moralsk akseptabelt at bedrifter selger produkter som de vet at forbrukerne ville vært bedre tjent med å ikke kjøpe, så lenge de gir all relevant informasjon om produktet til forbrukeren.</t>
  </si>
  <si>
    <t>Bedrifter manipulerer ofte informasjon om produktene sine for å selge produkter som de vet at forbrukerne ville vært bedre tjent med å ikke kjøpe.</t>
  </si>
  <si>
    <t>Regjeringen bør innføre strengere lover om forbrukerkjøp for å forhindre at bedrifter selger produkter som de vet at forbrukerne ville vært bedre tjent med å ikke kjøpe.</t>
  </si>
  <si>
    <t>Nem szeretnék részt venni a felmérésben</t>
  </si>
  <si>
    <t>75 százalék a valószínűsége annak, hogy ez a személy &lt;b&gt;helyes&lt;\/b&gt; keresetet nyújtott be a munkanélküli ellátásokért.</t>
  </si>
  <si>
    <t>25 százalék a valószínűsége annak, hogy ez a személy &lt;b&gt;hamis&lt;\/b&gt; keresetet nyújtott be a munkanélküli ellátásokért.</t>
  </si>
  <si>
    <t>50 százalék a valószínűsége annak, hogy ez a személy &lt;b&gt;helyes&lt;\/b&gt; keresetet nyújtott be a munkanélküli ellátásokért.</t>
  </si>
  <si>
    <t>50 százalék a valószínűsége annak, hogy ez a személy &lt;b&gt;hamis&lt;\/b&gt; keresetet nyújtott be a munkanélküli ellátásokért.</t>
  </si>
  <si>
    <t>75 százalék a valószínűsége annak, hogy ez a személy &lt;b&gt;hamis&lt;\/b&gt; keresetet nyújtott be a munkanélküli ellátásokért.</t>
  </si>
  <si>
    <t>1 százalék a valószínűsége annak, hogy ez a személy &lt;b&gt;helyes&lt;\/b&gt; keresetet nyújtott be a munkanélküli ellátásokért.</t>
  </si>
  <si>
    <t>99 százalék a valószínűsége annak, hogy ez a személy &lt;b&gt;hamis&lt;\/b&gt; keresetet nyújtott be a munkanélküli ellátásokért.</t>
  </si>
  <si>
    <t>A nagyobb gazdasági különbségek miatt a társadalom &lt;b&gt;rosszabbul&lt;\/b&gt; működik.</t>
  </si>
  <si>
    <t>var formattedNumber = number.toLocaleString('tr-TR');</t>
  </si>
  <si>
    <t>var formattedNumber = number.toLocaleString('sk-SK');</t>
  </si>
  <si>
    <t>${e:\/\/Field\/T12Q4Order}. helyzet</t>
  </si>
  <si>
    <t>var formattedNumber = number.toLocaleString('fr-FR');</t>
  </si>
  <si>
    <t>Vui lòng đọc kỹ thông tin sau đây.</t>
  </si>
  <si>
    <t>Quý vị có thể đủ điều kiện để nhận thêm phần thưởng khi trả lời khảo sát này.</t>
  </si>
  <si>
    <t>Xin lưu ý rằng tất cả khoản tiền sẽ được thanh toán theo phương thức giống như cách quý vị nhận phần thưởng thông thường khi hoàn thành các khảo sát này.</t>
  </si>
  <si>
    <t>Sẽ không có bất kỳ khoản thanh toán tiền mặt trực tiếp nào cho phần thưởng thêm.</t>
  </si>
  <si>
    <t>Ngoài ra, xin lưu ý rằng kết quả của nghiên cứu này sẽ được sử dụng trong nghiên cứu học thuật, đồng thời dữ liệu ẩn danh có thể sẽ được công khai.</t>
  </si>
  <si>
    <t>Sẽ không có thông tin nhận dạng cá nhân nào được công bố và dữ liệu này không thể truy ngược lại quý vị.</t>
  </si>
  <si>
    <t>Xin hãy đảm bảo rằng quý vị dành đủ thời gian để đọc và hiểu các câu hỏi.</t>
  </si>
  <si>
    <t>Các câu trả lời chất lượng kém có thể khiến người trả lời khảo sát bị rút khỏi nghiên cứu mà không nhận được phần thưởng.</t>
  </si>
  <si>
    <t>Tôi hiểu và muốn tham gia.</t>
  </si>
  <si>
    <t>Tôi không muốn tham gia.</t>
  </si>
  <si>
    <t>Để đảm bảo rằng quý vị đã đọc kỹ thông tin được cung cấp, trước tiên chúng tôi muốn quý vị trả lời một câu hỏi đơn giản.</t>
  </si>
  <si>
    <t>Món đồ nội thất nào sau đây được sử dụng để ngồi ở bàn?</t>
  </si>
  <si>
    <t>Tủ lanh</t>
  </si>
  <si>
    <t>Ghế</t>
  </si>
  <si>
    <t>Xe đạp</t>
  </si>
  <si>
    <t>Máy nướng bánh</t>
  </si>
  <si>
    <t>Vui lòng nhập ID nhà cung cấp khảo sát của quý vị (trường này có thể đã được nhập sẵn):</t>
  </si>
  <si>
    <t>Kết Thúc Khảo Sát</t>
  </si>
  <si>
    <t>Quý vị không muốn tham gia khảo sát này.</t>
  </si>
  <si>
    <t>Quý vị không vượt qua được bài kiểm tra về sự tập trung.</t>
  </si>
  <si>
    <t>Vui lòng đóng khảo sát này.</t>
  </si>
  <si>
    <t>Giới tính của quý vị là gì?</t>
  </si>
  <si>
    <t>Nam</t>
  </si>
  <si>
    <t>Nữ</t>
  </si>
  <si>
    <t>Khác \/ Không Được Liệt Kê</t>
  </si>
  <si>
    <t>Không muốn trả lời</t>
  </si>
  <si>
    <t>Quý vị bao nhiêu tuổi</t>
  </si>
  <si>
    <t>Trình độ học vấn cao nhất quý vị từng đạt được là gì ?</t>
  </si>
  <si>
    <t>Không được giáo dục chính thức (0 năm)</t>
  </si>
  <si>
    <t>Giáo dục tiểu học (dưới 7 năm)</t>
  </si>
  <si>
    <t>Giáo dục trung học cơ sở (từ 7 đến 10 năm)</t>
  </si>
  <si>
    <t>Giáo dục trung học phổ thông (10 đến 13 năm)</t>
  </si>
  <si>
    <t>Giáo dục bậc cao (từ 13 năm trở lên, ví dụ: đại học hoặc cao đẳng)</t>
  </si>
  <si>
    <t>Nếu tại thời điểm đó quý vị đang dưới độ tuổi hợp pháp để bầu cử, vui lòng chọn hành động khác mà quý vị đã thực hiện.</t>
  </si>
  <si>
    <t>Xin nhắc lại với quý vị rằng &lt;u&gt;câu trả lời cho khảo sát này được ẩn danh.&lt;\/u&gt;</t>
  </si>
  <si>
    <t>Tổng thu nhập của hộ gia đình quý vị trước thuế trong năm 2023 là bao nhiêu?</t>
  </si>
  <si>
    <t>Ở phần sau của khảo sát này, chúng tôi sẽ mô tả nhiều tình huống, trong đó có các khoản tiền nhỏ.</t>
  </si>
  <si>
    <t>Chúng tôi cũng sẽ yêu cầu quý vị đưa ra các lựa chọn liên quan đến khoản tiền này.</t>
  </si>
  <si>
    <t>&lt;b&gt;Cứ hai mươi người trả lời khảo sát thì chúng tôi sẽ phân ngẫu nhiên một người nhận số tiền thanh toán và thực hiện lựa chọn của họ.&lt;\/b&gt;</t>
  </si>
  <si>
    <t>Đối với những người tham gia này, lựa chọn của họ sẽ quyết định số tiền được thanh toán cho bản thân họ và người tham gia khác.</t>
  </si>
  <si>
    <t>Khoản tiền sẽ được thanh toán từ nhà cung cấp khảo sát trong vòng ba tháng kể từ khi hoàn thành khảo sát.</t>
  </si>
  <si>
    <t>Xin ghi nhớ rằng khoản tiền này sẽ được thanh toán cho quý vị theo phương thức giống như cách quý vị nhận phần thưởng thông thường khi hoàn thành các khảo sát này.</t>
  </si>
  <si>
    <t>Sẽ không có bất kỳ khoản thanh toán bằng tiền mặt trực tiếp nào.</t>
  </si>
  <si>
    <t>Chúng tôi muốn quý vị thực hiện một nhiệm vụ nhận diện mã.</t>
  </si>
  <si>
    <t>&lt;b&gt;Vui lòng hoàn thành nhiệm vụ này bằng khả năng tối đa của quý vị.&lt;\/b&gt;</t>
  </si>
  <si>
    <t>Điều này rất quan trọng đối với nghiên cứu của chúng tôi.</t>
  </si>
  <si>
    <t>Nhấp vào tất cả các lần xuất hiện của số: &lt;b&gt;${e:\/\/Field\/TargetCode1}&lt;\/b&gt;</t>
  </si>
  <si>
    <t>Quý vị đã &lt;b&gt;hoàn thành&lt;\/b&gt; nhiệm vụ này.</t>
  </si>
  <si>
    <t>Giờ quý vị sẽ được ghép với một người tham gia khác.</t>
  </si>
  <si>
    <t>Cả quý vị và người tham gia kia đã hoàn thành nhiệm vụ này.</t>
  </si>
  <si>
    <t>Quý vị sẽ được thanh toán một khoản tiền thưởng là ${e:\/\/Field\/Value3Display} làm tiền thù lao khi hoàn thành nhiệm vụ này.</t>
  </si>
  <si>
    <t>Người tham gia kia sẽ được thanh toán một khoản tiền thưởng là ${e:\/\/Field\/Value3Display} làm tiền thù lao khi hoàn thành nhiệm vụ này.</t>
  </si>
  <si>
    <t>Người tham gia A &lt;b&gt;đã hoàn thành&lt;\/b&gt; nhiệm vụ.</t>
  </si>
  <si>
    <t>Người tham gia B &lt;b&gt;chưa thực hiện&lt;\/b&gt; nhiệm vụ.</t>
  </si>
  <si>
    <t>Người tham gia A đã được thanh toán &lt;b&gt;một khoản tiền thưởng là ${e:\/\/Field\/Value3Display}&lt;\/b&gt; làm tiền thù lao khi hoàn thành nhiệm vụ này.</t>
  </si>
  <si>
    <t>Người tham gia B đã được thanh toán &lt;b&gt;một khoản tiền thưởng là ${e:\/\/Field\/Value3Display}&lt;\/b&gt; mặc dù họ chưa thực hiện nhiệm vụ này.</t>
  </si>
  <si>
    <t>Người tham gia kia đã hoàn thành một nhiệm vụ.</t>
  </si>
  <si>
    <t>Quý vị chưa thực hiện nhiệm vụ.</t>
  </si>
  <si>
    <t>Người tham gia kia sẽ được thanh toán một khoản tiền thưởng là ${e:\/\/Field\/Value6Display} làm tiền thù lao khi hoàn thành nhiệm vụ này.</t>
  </si>
  <si>
    <t>Quý vị sẽ không được thanh toán một khoản tiền thưởng vì khoản tiền thưởng này là tiền thù lao khi hoàn thành nhiệm vụ này.</t>
  </si>
  <si>
    <t>Cả Người Tham Gia A và Người Tham Gia B đều &lt;b&gt;đã hoàn thành&lt;\/b&gt; nhiệm vụ này.</t>
  </si>
  <si>
    <t>Người Tham Gia A &lt;b&gt;không được thanh toán một khoản tiền thưởng&lt;\/b&gt; mặc dù đã hoàn thành nhiệm vụ này.</t>
  </si>
  <si>
    <t>Người Tham Gia B &lt;b&gt;được thanh toán một khoản tiền thưởng là ${e:\/\/Field\/Value6Display}&lt;\/b&gt; làm tiền thù lao khi hoàn thành nhiệm vụ này.</t>
  </si>
  <si>
    <t>Quý vị đã hoàn thành nhiệm vụ này.</t>
  </si>
  <si>
    <t>Người tham gia kia chưa thực hiện nhiệm vụ này.</t>
  </si>
  <si>
    <t>Người tham gia kia sẽ được thanh toán một khoản tiền thưởng là ${e:\/\/Field\/Value3Display} mặc dù chưa thực hiện nhiệm vụ này.</t>
  </si>
  <si>
    <t>Cả Người Tham Gia A và Người Tham Gia B đều đã được thanh toán &lt;b&gt;một khoản tiền thưởng là ${e:\/\/Field\/Value3Display}&lt;\/b&gt; làm tiền thù lao khi hoàn thành nhiệm vụ này.</t>
  </si>
  <si>
    <t>Quý vị sẽ không được thanh toán một khoản tiền thưởng mặc dù đã hoàn thành nhiệm vụ này.</t>
  </si>
  <si>
    <t>Người Tham Gia A &lt;b&gt;chưa thực hiện&lt;\/b&gt; nhiệm vụ này.</t>
  </si>
  <si>
    <t>Người Tham Gia B &lt;b&gt;đã hoàn thành&lt;\/b&gt; nhiệm vụ này.</t>
  </si>
  <si>
    <t>Người Tham Gia A &lt;b&gt;không được thanh toán một khoản tiền thưởng&lt;\/b&gt; vì khoản tiền thưởng này là tiền thù lao khi hoàn thành nhiệm vụ này.</t>
  </si>
  <si>
    <t>Giờ chúng tôi sẽ hỏi quý vị một số câu hỏi nhận thức đơn giản về thông tin này.</t>
  </si>
  <si>
    <t>Thông tin cơ bản</t>
  </si>
  <si>
    <t>Quý vị đã hoàn thành nhiệm vụ này chưa?</t>
  </si>
  <si>
    <t>Người tham gia kia đã hoàn thành nhiệm vụ này chưa?</t>
  </si>
  <si>
    <t>Có</t>
  </si>
  <si>
    <t>Không</t>
  </si>
  <si>
    <t>Số tiền thưởng của quý vị là bao nhiêu?</t>
  </si>
  <si>
    <t>Số tiền thưởng của người tham gia kia là bao nhiêu?</t>
  </si>
  <si>
    <t>Mọi người thường có những quan điểm khác nhau về điều gì là công bằng và không công bằng.</t>
  </si>
  <si>
    <t>Quý vị đồng ý hay không đồng ý với nhận định sau ở mức độ nào:</t>
  </si>
  <si>
    <t>Khoản thanh toán tiền thưởng không được phân chia công bằng giữa quý vị và người tham gia kia.</t>
  </si>
  <si>
    <t>Hoàn toàn đồng ý</t>
  </si>
  <si>
    <t>Có phần đồng ý</t>
  </si>
  <si>
    <t>Trung lập</t>
  </si>
  <si>
    <t>Có phần không đồng ý</t>
  </si>
  <si>
    <t>Hoàn toàn không đồng ý</t>
  </si>
  <si>
    <t xml:space="preserve">Giờ chúng tôi muốn hỏi quý vị về &lt;b&gt;mức độ thân thiết mà quý vị cảm nhận&lt;\/b&gt; với người tham gia kia. </t>
  </si>
  <si>
    <t>Vui lòng sử dụng thanh trượt để chọn cặp vòng tròn mô tả đúng nhất câu trả lời của quý vị.</t>
  </si>
  <si>
    <t>Vòng tròn có chữ X tượng trưng cho người tham gia kia.</t>
  </si>
  <si>
    <t>Xin lưu ý rằng 1 có nghĩa là không thân thiết chút nào và 7 có nghĩa là cực kỳ thân thiết.</t>
  </si>
  <si>
    <t>Quý vị cảm thấy thân thiết như thế nào với người tham gia kia?</t>
  </si>
  <si>
    <t>Giờ quý vị sẽ đưa ra quyết định có thể ảnh hưởng đến cả quý vị và người tham gia kia.</t>
  </si>
  <si>
    <t>Quyết định của quý vị ở đây sẽ không ảnh hưởng đến bất kỳ khoản thanh toán tiền thưởng nào từ tình huống trước.</t>
  </si>
  <si>
    <t>Quý vị được phân thêm ${e:\/\/Field\/Value5Display}.</t>
  </si>
  <si>
    <t>Người tham gia kia cũng được phân thêm ${e:\/\/Field\/Value5Display}.</t>
  </si>
  <si>
    <t>Giờ quý vị sẽ được hỏi xem quý vị có muốn nắm bắt một cơ hội đầu tư không.</t>
  </si>
  <si>
    <t>Quý vị có thể &lt;b&gt;đầu tư&lt;\/b&gt; số tiền ${e:\/\/Field\/Value5Display} của mình.</t>
  </si>
  <si>
    <t>Nếu quý vị đầu tư tiền, các phương án sau đây có thể xảy ra:</t>
  </si>
  <si>
    <t>Quý vị có 50% khả năng kiếm được ${e:\/\/Field\/Value15Display}.</t>
  </si>
  <si>
    <t>Quý vị có 50% khả năng kiếm được ${e:\/\/Field\/Value0Display}.</t>
  </si>
  <si>
    <t>Nếu đầu tư, &lt;b&gt;người tham gia kia sẽ mất số tiền ${e:\/\/Field\/Value5Display} mà họ được phân.&lt;\/b&gt;</t>
  </si>
  <si>
    <t>Nếu quý vị không đầu tư, cả quý vị và người tham gia kia sẽ giữ được số tiền thêm là ${e:\/\/Field\/Value5Display}.</t>
  </si>
  <si>
    <t>Quý vị sẽ không tương tác với người tham gia kia nữa sau khi đưa ra lựa chọn.</t>
  </si>
  <si>
    <t>Vui lòng lựa chọn.</t>
  </si>
  <si>
    <t>Tôi đầu tư tiền, điều đó có nghĩa là tôi sẽ có 50% khả năng kiếm được ${e:\/\/Field\/Value15Display} và 50% khả năng kiếm được ${e:\/\/Field\/Value0Display}.</t>
  </si>
  <si>
    <t>Người tham gia kia sẽ nhận được ${e:\/\/Field\/Value0Display}.</t>
  </si>
  <si>
    <t>Tôi không đầu tư tiền.</t>
  </si>
  <si>
    <t>Cả tôi và người tham gia kia nhận được ${e:\/\/Field\/Value5Display}.</t>
  </si>
  <si>
    <t>Điều gì đã thúc đẩy quý vị đưa ra lựa chọn này?</t>
  </si>
  <si>
    <t>Vui lòng giải thích theo ý của quý vị.</t>
  </si>
  <si>
    <t>Chúng tôi đã hoàn thành nghiên cứu này với số lượng lớn người tham gia ở quốc gia của quý vị.</t>
  </si>
  <si>
    <t>Trong 100 người tham gia có cùng tình huống với quý vị, quý vị cho rằng có bao nhiêu người đã đầu tư ${e:\/\/Field\/Value5Display} của họ để có khả năng kiếm được ${e:\/\/Field\/Value15Display} khi người tham gia kia cũng mất ${e:\/\/Field\/Value5Display} của họ?</t>
  </si>
  <si>
    <t>Vui lòng viết câu trả lời ở dạng số từ 0 đến 100.</t>
  </si>
  <si>
    <t>Nếu trả lời chính xác, quý vị sẽ được thưởng ${e:\/\/Field\/Value1Display}.</t>
  </si>
  <si>
    <t>Điều này đúng với &lt;b&gt;tất cả&lt;\/b&gt; những người tham gia.</t>
  </si>
  <si>
    <t>Một số người tham gia không có cùng tình huống với quý vị.</t>
  </si>
  <si>
    <t>Giờ chúng tôi sẽ hỏi một số câu hỏi về những người tham gia này.</t>
  </si>
  <si>
    <t>Trong trường hợp của họ, tình huống như sau:</t>
  </si>
  <si>
    <t>Phần còn lại trong tình huống của họ giống với quý vị</t>
  </si>
  <si>
    <t xml:space="preserve">Người Tham Gia A đã được trao cơ hội đầu tư ${e:\/\/Field\/Value5Display} với 50% khả năng kiếm được ${e:\/\/Field\/Value15Display} và 50% khả năng kiếm được ${e:\/\/Field\/Value0Display}. </t>
  </si>
  <si>
    <t>Nếu họ đầu tư, Người Tham Gia B đã mất ${e:\/\/Field\/Value5Display}.</t>
  </si>
  <si>
    <t>Trước tiên chúng tôi sẽ hỏi một số câu hỏi nhận thức đơn giản về thông tin này.</t>
  </si>
  <si>
    <t>Người Tham Gia A có hoàn thành nhiệm vụ này không?</t>
  </si>
  <si>
    <t>Người Tham Gia B có hoàn thành nhiệm vụ này không?</t>
  </si>
  <si>
    <t>Số tiền thưởng của Người Tham Gia A là bao nhiêu?</t>
  </si>
  <si>
    <t>Số tiền thưởng của Người Tham Gia B là bao nhiêu?</t>
  </si>
  <si>
    <t>Khoản thanh toán tiền thưởng không được phân chia công bằng giữa Người Tham Gia A và Người Tham Gia B.</t>
  </si>
  <si>
    <t>Giờ chúng tôi muốn quý vị dự đoán hành vi đầu tư của Người Tham Gia A.</t>
  </si>
  <si>
    <t>Trong 100 người tham gia có cùng &lt;b&gt;tình huống với Người Tham Gia A&lt;\/b&gt;, quý vị cho rằng có bao nhiêu người &lt;b&gt;đã đầu tư&lt;\/b&gt; ${e:\/\/Field\/Value5Display} để có khả năng nhận được ${e:\/\/Field\/Value15Display} với điều kiện Người Tham Gia B cũng sẽ mất ${e:\/\/Field\/Value5Display} của họ?</t>
  </si>
  <si>
    <t>Xin nhắc nhở, quý vị đã trả lời rằng ${q:\/\/QID581\/ChoiceTextEntryValue} người có cùng tình huống &lt;b&gt;với quý vị&lt;\/b&gt; sẽ đầu tư.</t>
  </si>
  <si>
    <t>Xin cảm ơn. Giờ chúng ta sẽ chuyển sang một bộ câu hỏi mới về một chủ đề mới.</t>
  </si>
  <si>
    <t>Bây giờ chúng tôi sẽ yêu cầu quý vị cân nhắc xem quý vị sẽ làm gì nếu phải quyết định liệu một người có được thanh toán trợ cấp thất nghiệp hay không.</t>
  </si>
  <si>
    <t>Điều quan trọng là quý vị phải đọc kỹ thông tin dưới đây.</t>
  </si>
  <si>
    <t>Trợ cấp thất nghiệp nhằm mục đích bù đắp một phần cho những người bị mất thu nhập do thất nghiệp không tự nguyện.</t>
  </si>
  <si>
    <t>Những người không bị thất nghiệp không tự nguyện đôi lúc đưa ra yêu cầu bảo hiểm trợ cấp thất nghiệp lừa đảo bằng cách tuyên bố sai sự thật rằng họ bị thất nghiệp không tự nguyện.</t>
  </si>
  <si>
    <t>Tình huống ${e:\/\/Field\/T12Q1Order}</t>
  </si>
  <si>
    <t>Hãy xem xét một tình huống khi có người đã gửi yêu cầu bảo hiểm trợ cấp thất nghiệp.</t>
  </si>
  <si>
    <t>Có:</t>
  </si>
  <si>
    <t>99 phần trăm khả năng người này đã gửi yêu cầu bảo hiểm trợ cấp thất nghiệp &lt;b&gt;chính xác&lt;\/b&gt;.</t>
  </si>
  <si>
    <t>1 phần trăm khả năng người này đã gửi yêu cầu bảo hiểm trợ cấp thất nghiệp &lt;b&gt;lừa đảo&lt;\/b&gt;.</t>
  </si>
  <si>
    <t>Bây giờ chúng tôi sẽ yêu cầu quý vị đưa ra lựa chọn cho người này.</t>
  </si>
  <si>
    <t>Vui lòng đánh dấu quyết định của quý vị:</t>
  </si>
  <si>
    <t xml:space="preserve">&lt;b&gt;Không trả trợ cấp thất nghiệp&lt;\/b&gt;: Điều này có nghĩa là có 99 phần trăm khả năng một người đã gửi yêu cầu bảo hiểm trợ cấp thất nghiệp &lt;b&gt;chính xác&lt;\/b&gt; &lt;b&gt;không được trả trợ cấp thất nghiệp&lt;\/b&gt;.  </t>
  </si>
  <si>
    <t xml:space="preserve">&lt;b&gt;Trả trợ cấp thất nghiệp&lt;\/b&gt;: Điều này có nghĩa là có 1 phần trăm khả năng một người đã gửi yêu cầu bảo hiểm trợ cấp thất nghiệp &lt;b&gt;lừa đảo&lt;\/b&gt; &lt;b&gt;được trả trợ cấp thất nghiệp&lt;\/b&gt;. </t>
  </si>
  <si>
    <t>75 phần trăm khả năng người này đã gửi yêu cầu bảo hiểm trợ cấp thất nghiệp &lt;b&gt;chính xác&lt;\/b&gt;.</t>
  </si>
  <si>
    <t>25 phần trăm khả năng người này đã gửi yêu cầu bảo hiểm trợ cấp thất nghiệp &lt;b&gt;lừa đảo&lt;\/b&gt;.</t>
  </si>
  <si>
    <t xml:space="preserve">&lt;b&gt;Không trả trợ cấp thất nghiệp&lt;\/b&gt;: Điều này có nghĩa là có 75 phần trăm khả năng một người đã gửi yêu cầu bảo hiểm trợ cấp thất nghiệp &lt;b&gt;chính xác&lt;\/b&gt; &lt;b&gt;không được trả trợ cấp thất nghiệp&lt;\/b&gt;.  </t>
  </si>
  <si>
    <t>&lt;b&gt;Trả trợ cấp thất nghiệp&lt;\/b&gt;: Điều này có nghĩa là có 25 phần trăm khả năng một người đã gửi yêu cầu bảo hiểm trợ cấp thất nghiệp &lt;b&gt;lừa đảo&lt;\/b&gt; &lt;b&gt;được trả trợ cấp thất nghiệp&lt;\/b&gt;.</t>
  </si>
  <si>
    <t>50 phần trăm khả năng người này đã gửi yêu cầu bảo hiểm trợ cấp thất nghiệp &lt;b&gt;chính xác&lt;\/b&gt;.</t>
  </si>
  <si>
    <t>50 phần trăm khả năng người này đã gửi yêu cầu bảo hiểm trợ cấp thất nghiệp &lt;b&gt;lừa đảo&lt;\/b&gt;.</t>
  </si>
  <si>
    <t xml:space="preserve">&lt;b&gt;Không trả trợ cấp thất nghiệp&lt;\/b&gt;: Điều này có nghĩa là có 50 phần trăm khả năng một người đã gửi yêu cầu bảo hiểm trợ cấp thất nghiệp &lt;b&gt;chính xác&lt;\/b&gt; &lt;b&gt;không được trả trợ cấp thất nghiệp&lt;\/b&gt;.  </t>
  </si>
  <si>
    <t xml:space="preserve">&lt;b&gt;Trả trợ cấp thất nghiệp&lt;\/b&gt;: Điều này có nghĩa là có 50 phần trăm khả năng một người đã gửi yêu cầu bảo hiểm trợ cấp thất nghiệp &lt;b&gt;lừa đảo&lt;\/b&gt; &lt;b&gt;được trả trợ cấp thất nghiệp&lt;\/b&gt;. </t>
  </si>
  <si>
    <t>25 phần trăm khả năng người này đã gửi yêu cầu bảo hiểm trợ cấp thất nghiệp &lt;b&gt;chính xác&lt;\/b&gt;.</t>
  </si>
  <si>
    <t>75 phần trăm khả năng người này đã gửi yêu cầu bảo hiểm trợ cấp thất nghiệp &lt;b&gt;lừa đảo&lt;\/b&gt;.</t>
  </si>
  <si>
    <t xml:space="preserve">&lt;b&gt;Không trả trợ cấp thất nghiệp&lt;\/b&gt;: Điều này có nghĩa là có 25 phần trăm khả năng một người đã gửi yêu cầu bảo hiểm trợ cấp thất nghiệp &lt;b&gt;chính xác&lt;\/b&gt; &lt;b&gt;không được trả trợ cấp thất nghiệp&lt;\/b&gt;.  </t>
  </si>
  <si>
    <t>&lt;b&gt;Trả trợ cấp thất nghiệp&lt;\/b&gt;: Điều này có nghĩa là có 75 phần trăm khả năng một người đã gửi yêu cầu bảo hiểm trợ cấp thất nghiệp &lt;b&gt;lừa đảo&lt;\/b&gt; &lt;b&gt;được trả trợ cấp thất nghiệp&lt;\/b&gt;.</t>
  </si>
  <si>
    <t>1 phần trăm khả năng người này đã gửi yêu cầu bảo hiểm trợ cấp thất nghiệp &lt;b&gt;chính xác&lt;\/b&gt;.</t>
  </si>
  <si>
    <t>99 phần trăm khả năng người này đã gửi yêu cầu bảo hiểm trợ cấp thất nghiệp &lt;b&gt;lừa đảo&lt;\/b&gt;.</t>
  </si>
  <si>
    <t xml:space="preserve">&lt;b&gt;Không trả trợ cấp thất nghiệp&lt;\/b&gt;: Điều này có nghĩa là có 1 phần trăm khả năng một người đã gửi yêu cầu bảo hiểm trợ cấp thất nghiệp &lt;b&gt;chính xác&lt;\/b&gt; &lt;b&gt;không được trả trợ cấp thất nghiệp&lt;\/b&gt;.  </t>
  </si>
  <si>
    <t>&lt;b&gt;Trả trợ cấp thất nghiệp&lt;\/b&gt;: Điều này có nghĩa là có 99 phần trăm khả năng một người đã gửi yêu cầu bảo hiểm trợ cấp thất nghiệp &lt;b&gt;lừa đảo&lt;\/b&gt; &lt;b&gt;được trả trợ cấp thất nghiệp&lt;\/b&gt;.</t>
  </si>
  <si>
    <t>Hãy xem xét tình huống tất cả mọi người hiện đang gửi yêu cầu bảo hiểm trợ cấp thất nghiệp.</t>
  </si>
  <si>
    <t>Quý vị tin rằng có bao nhiêu phần trăm người gửi yêu cầu bảo hiểm trợ cấp thất nghiệp đã &lt;b&gt;cho biết sai sự thật&lt;\/b&gt; rằng họ bị thất nghiệp không tự nguyện?</t>
  </si>
  <si>
    <t>...phần trăm người đã cho biết sai sự thật rằng họ bị thất nghiệp không tự nguyện.</t>
  </si>
  <si>
    <t>Mức độ đồng ý hay không đồng ý của quý vị với các phát biểu sau đây:</t>
  </si>
  <si>
    <t>Nên thanh toán nhiều tiền hơn cho trợ cấp thất nghiệp.</t>
  </si>
  <si>
    <t>Yêu cầu đối với trợ cấp thất nghiệp nên nghiêm ngặt hơn.</t>
  </si>
  <si>
    <t>Thật không công bằng khi những người thất nghiệp không tự nguyện không được bồi thường đầy đủ cho thu nhập bị mất của họ.</t>
  </si>
  <si>
    <t>Thanh toán nhiều tiền cho trợ cấp thất nghiệp gây tổn hại cho nền kinh tế.</t>
  </si>
  <si>
    <t>Chúng tôi sẽ yêu cầu quý vị xem xét xem quý vị sẽ làm gì nếu phải quyết định liệu một người có được thanh toán trợ cấp khuyết tật hay không.</t>
  </si>
  <si>
    <t>Trợ cấp khuyết tật nhằm mục đích bù đắp một phần cho những người bị mất thu nhập do mắc phải tình trạng bệnh lý khiến họ không thể làm việc.</t>
  </si>
  <si>
    <t>Những người không mắc phải tình trạng bệnh lý khiến họ không thể làm việc đôi lúc đưa ra yêu cầu bảo hiểm trợ cấp khuyết tật lừa đảo bằng cách cho biết sai sự thật rằng họ không thể làm việc do mắc phải tình trạng bệnh lý.</t>
  </si>
  <si>
    <t>99 phần trăm khả năng người này đã gửi yêu cầu bảo hiểm trợ cấp khuyết tật &lt;b&gt;chính xác&lt;\/b&gt;.</t>
  </si>
  <si>
    <t>1 phần trăm khả năng người này đã gửi yêu cầu bảo hiểm trợ cấp khuyết tật &lt;b&gt;lừa đảo&lt;\/b&gt;.</t>
  </si>
  <si>
    <t xml:space="preserve">&lt;b&gt;Không trả trợ cấp khuyết tật&lt;\/b&gt;: Điều này có nghĩa là có 99 phần trăm khả năng một người đã gửi yêu cầu bảo hiểm trợ cấp khuyết tật &lt;b&gt;chính xác&lt;\/b&gt; &lt;b&gt;không được trả trợ cấp khuyết tật&lt;\/b&gt;.  </t>
  </si>
  <si>
    <t xml:space="preserve">&lt;b&gt;Trả trợ cấp khuyết tật&lt;\/b&gt;: Điều này có nghĩa là có 1 phần trăm khả năng một người đã gửi yêu cầu bảo hiểm trợ cấp khuyết tật &lt;b&gt;lừa đảo&lt;\/b&gt; &lt;b&gt;được trả trợ cấp khuyết tật&lt;\/b&gt;. </t>
  </si>
  <si>
    <t>75 phần trăm khả năng người này đã gửi yêu cầu bảo hiểm trợ cấp khuyết tật &lt;b&gt;chính xác&lt;\/b&gt; .</t>
  </si>
  <si>
    <t>25 phần trăm khả năng người này đã gửi yêu cầu bảo hiểm trợ cấp khuyết tật &lt;b&gt;lừa đảo&lt;\/b&gt; .</t>
  </si>
  <si>
    <t xml:space="preserve">&lt;b&gt;Không trả trợ cấp khuyết tật&lt;\/b&gt;: Điều này có nghĩa là có 75 phần trăm khả năng một người đã gửi yêu cầu bảo hiểm trợ cấp khuyết tật &lt;b&gt;chính xác&lt;\/b&gt; &lt;b&gt;không được trả trợ cấp khuyết tật&lt;\/b&gt;.  </t>
  </si>
  <si>
    <t xml:space="preserve">&lt;b&gt;Trả trợ cấp khuyết tật&lt;\/b&gt;: Điều này có nghĩa là có 25 phần trăm khả năng một người đã gửi yêu cầu bảo hiểm trợ cấp khuyết tật &lt;b&gt;lừa đảo&lt;\/b&gt; &lt;b&gt;được trả trợ cấp khuyết tật&lt;\/b&gt;. </t>
  </si>
  <si>
    <t>50 phần trăm khả năng người này đã gửi yêu cầu bảo hiểm trợ cấp khuyết tật &lt;b&gt;chính xác&lt;\/b&gt; .</t>
  </si>
  <si>
    <t>50 phần trăm khả năng người này đã gửi yêu cầu bảo hiểm trợ cấp khuyết tật &lt;b&gt;lừa đảo&lt;\/b&gt; .</t>
  </si>
  <si>
    <t xml:space="preserve">&lt;b&gt;Không trả trợ cấp khuyết tật&lt;\/b&gt;: Điều này có nghĩa là có 50 phần trăm khả năng một người đã gửi yêu cầu bảo hiểm trợ cấp khuyết tật &lt;b&gt;chính xác&lt;\/b&gt; &lt;b&gt;không được trả trợ cấp khuyết tật&lt;\/b&gt;.  </t>
  </si>
  <si>
    <t xml:space="preserve">&lt;b&gt;Trả trợ cấp khuyết tật&lt;\/b&gt;: Điều này có nghĩa là có 50 phần trăm khả năng một người đã gửi yêu cầu bảo hiểm trợ cấp khuyết tật &lt;b&gt;lừa đảo&lt;\/b&gt; &lt;b&gt;được trả trợ cấp khuyết tật&lt;\/b&gt;. </t>
  </si>
  <si>
    <t>25 phần trăm khả năng người này đã gửi yêu cầu bảo hiểm trợ cấp khuyết tật &lt;b&gt;chính xác&lt;\/b&gt; .</t>
  </si>
  <si>
    <t>75 phần trăm khả năng người này đã gửi yêu cầu bảo hiểm trợ cấp khuyết tật &lt;b&gt;lừa đảo&lt;\/b&gt; .</t>
  </si>
  <si>
    <t>&lt;b&gt;Không trả trợ cấp khuyết tật&lt;\/b&gt;: Điều này có nghĩa là có 25 phần trăm khả năng một người đã gửi yêu cầu bảo hiểm trợ cấp khuyết tật &lt;b&gt;chính xác&lt;\/b&gt; &lt;b&gt;không được trả trợ cấp khuyết tật&lt;\/b&gt;.</t>
  </si>
  <si>
    <t xml:space="preserve">&lt;b&gt;Trả trợ cấp khuyết tật&lt;\/b&gt;: Điều này có nghĩa là có 75 phần trăm khả năng một người đã gửi yêu cầu bảo hiểm trợ cấp khuyết tật &lt;b&gt;lừa đảo&lt;\/b&gt; &lt;b&gt;được trả trợ cấp khuyết tật&lt;\/b&gt;. </t>
  </si>
  <si>
    <t>1 phần trăm khả năng người này đã gửi yêu cầu bảo hiểm trợ cấp khuyết tật &lt;b&gt;chính xác&lt;\/b&gt; .</t>
  </si>
  <si>
    <t>99 phần trăm khả năng người này đã gửi yêu cầu bảo hiểm trợ cấp khuyết tật &lt;b&gt;lừa đảo&lt;\/b&gt; .</t>
  </si>
  <si>
    <t xml:space="preserve">&lt;b&gt;Không trả trợ cấp khuyết tật&lt;\/b&gt;: Điều này có nghĩa là có 1 phần trăm khả năng một người đã gửi yêu cầu bảo hiểm trợ cấp khuyết tật &lt;b&gt;chính xác&lt;\/b&gt; &lt;b&gt;không được trả trợ cấp khuyết tật&lt;\/b&gt;.  </t>
  </si>
  <si>
    <t xml:space="preserve">&lt;b&gt;Trả trợ cấp khuyết tật&lt;\/b&gt;: Điều này có nghĩa là có 99 phần trăm khả năng một người đã gửi yêu cầu bảo hiểm trợ cấp khuyết tật &lt;b&gt;lừa đảo&lt;\/b&gt; &lt;b&gt;được trả trợ cấp khuyết tật&lt;\/b&gt;. </t>
  </si>
  <si>
    <t>Hãy xem xét tình huống tất cả mọi người hiện đang gửi yêu cầu bảo hiểm trợ cấp khuyết tật.</t>
  </si>
  <si>
    <t>Quý vị tin rằng có bao nhiêu phần trăm người gửi yêu cầu bảo hiểm trợ cấp khuyết tật đã cho biết sai sự thật rằng họ mắc tình trạng bệnh lý khiến họ không thể làm việc?</t>
  </si>
  <si>
    <t>…phần trăm người đã cho biết sai sự thật rằng họ mắc tình trạng bệnh lý khiến họ không thể làm việc.</t>
  </si>
  <si>
    <t>Nên thanh toán nhiều tiền hơn cho trợ cấp khuyết tật.</t>
  </si>
  <si>
    <t>Yêu cầu đối với trợ cấp khuyết tật nên nghiêm ngặt hơn.</t>
  </si>
  <si>
    <t>Thật không công bằng khi những người khuyết tật không được bồi thường đầy đủ cho thu nhập bị mất của họ.</t>
  </si>
  <si>
    <t>Thanh toán nhiều tiền cho trợ cấp khuyết tật gây tổn hại cho nền kinh tế.</t>
  </si>
  <si>
    <t>Giờ quý vị sẽ đưa ra ba quyết định về những số tiền lớn mà có thể ảnh hưởng đến cả quý vị và một người tham gia khác.</t>
  </si>
  <si>
    <t>Tất cả những người tham gia hoàn thành nghiên cứu đều sẽ được đưa vào vòng xổ số.</t>
  </si>
  <si>
    <t>Xổ số sẽ chọn ngẫu nhiên ba người tham gia.</t>
  </si>
  <si>
    <t>Ba người tham gia này sẽ được ghép cặp với những người tham gia khảo sát khác và &lt;b&gt;một trong ba lựa chọn của họ sẽ được thực hiện&lt;\/b&gt;.</t>
  </si>
  <si>
    <t>Nếu quý vị là một trong ba người tham gia đó, khoản thù lao tương ứng sẽ được trả thông qua nhà cung cấp khảo sát trong vòng ba tháng kể từ khi hoàn thành khảo sát.</t>
  </si>
  <si>
    <t>Vui lòng trả lời toàn bộ câu hỏi như thể tất cả các lựa chọn của quý vị chắc chắn sẽ được thực hiện.</t>
  </si>
  <si>
    <t>Một số câu hỏi sẽ đơn giản, trong khi một số câu hỏi khác sẽ khó hơn.</t>
  </si>
  <si>
    <t>Quý vị được phân ${e:\/\/Field\/SelfishMDisplay}.</t>
  </si>
  <si>
    <t>Người tham gia kia được phân ${e:\/\/Field\/SelfishMDisplay}.</t>
  </si>
  <si>
    <t>Nếu quý vị muốn, quý vị có thể gửi &lt;b&gt;${e:\/\/Field\/Value0Display}, ${e:\/\/Field\/Send1Display}, hoặc ${e:\/\/Field\/Send2Display}&lt;\/b&gt; từ số tiền ${e:\/\/Field\/SelfishMDisplay} của mình cho người tham gia kia.</t>
  </si>
  <si>
    <t>Người tham gia kia sẽ được thông báo về số tiền quý vị gửi.</t>
  </si>
  <si>
    <t>Quý vị sẽ giữ lại bất kỳ phần nào quý vị không gửi.</t>
  </si>
  <si>
    <t>Lựa chọn của quý vị sẽ chỉ ảnh hưởng đến các khoản thanh toán tiềm năng và thông tin mà người tham gia kia nhận được.</t>
  </si>
  <si>
    <t>Lựa chọn của quý vị là &lt;u&gt;hoàn toàn ẩn danh&lt;\/u&gt;, và quý vị sẽ không tương tác với người tham gia này nữa.</t>
  </si>
  <si>
    <t>Vui lòng cho biết quý vị chọn phương án nào:</t>
  </si>
  <si>
    <t>Tôi giữ nguyên mọi thứ như hiện tại (Quý vị: ${e:\/\/Field\/SelfishMDisplay}, Họ: ${e:\/\/Field\/SelfishMDisplay}.)</t>
  </si>
  <si>
    <t>Tôi gửi ${e:\/\/Field\/Send1Display} cho người tham gia kia (Quý vị: ${e:\/\/Field\/Send1YouEDisplay}, Họ: ${e:\/\/Field\/Send1ThemEDisplay}.)</t>
  </si>
  <si>
    <t>Tôi gửi ${e:\/\/Field\/Send2Display} cho người tham gia kia (Quý vị: ${e:\/\/Field\/Send2YouEDisplay}, Họ: ${e:\/\/Field\/Send2ThemEDisplay}.)</t>
  </si>
  <si>
    <t>Giờ quý vị sẽ được hỏi về một tình huống mới với một người tham gia khác.</t>
  </si>
  <si>
    <t>Tại đây chúng tôi quan tâm đến việc quý vị kỳ vọng người tham gia kia sẽ hành động như thế nào.</t>
  </si>
  <si>
    <t>Quý vị được phân ${e:\/\/Field\/YDisplay}.</t>
  </si>
  <si>
    <t>Người tham gia kia được phân ${e:\/\/Field\/XDisplay}.</t>
  </si>
  <si>
    <t>Nếu quý vị muốn, quý vị có thể gửi &lt;b&gt;${e:\/\/Field\/Value0Display}, ${e:\/\/Field\/Send1Display}, hoặc ${e:\/\/Field\/Send2Display}&lt;\/b&gt; từ số tiền ${e:\/\/Field\/YDisplay} của mình cho người tham gia kia.</t>
  </si>
  <si>
    <t>Sau đó, người tham gia kia có thể chọn lấy ${e:\/\/Field\/StealAmountDisplay} từ quý vị để nhận ${e:\/\/Field\/ReceiveAmountDisplay}.</t>
  </si>
  <si>
    <t>Chúng tôi sẽ sớm hỏi quý vị về việc quý vị có gửi bất kỳ khoản tiền nào cho người tham gia kia hay không.</t>
  </si>
  <si>
    <t>Trước đó, chúng tôi quan tâm đến tần suất mà quý vị kỳ vọng người tham gia kia sẽ lấy tiền từ quý vị nếu quý vị gửi những số tiền khác nhau (${e:\/\/Field\/Value0Display}, ${e:\/\/Field\/Send1Display}, và ${e:\/\/Field\/Send2Display}).</t>
  </si>
  <si>
    <t>&lt;b&gt;Nếu quý vị gửi cho người tham gia kia ${e:\/\/Field\/Value0Display}&lt;\/b&gt;, đây là những kết quả có thể xảy ra:</t>
  </si>
  <si>
    <t>&lt;b&gt;Người tham gia kia lấy&lt;\/b&gt; : Quý vị: ${e:\/\/Field\/YSteal0Display}, Họ: ${e:\/\/Field\/XSteal0Display}.</t>
  </si>
  <si>
    <t>&lt;b&gt;Người tham gia kia không lấy&lt;\/b&gt; : Quý vị: ${e:\/\/Field\/YDisplay}, Họ: ${e:\/\/Field\/XDisplay}.</t>
  </si>
  <si>
    <t>Giả sử quý vị &lt;b&gt;đã gửi ${e:\/\/Field\/Value0Display}&lt;\/b&gt;.</t>
  </si>
  <si>
    <t>Trong số 100 người tham khác, quý vị nghĩ bao nhiêu người sẽ lấy trong tình huống này?</t>
  </si>
  <si>
    <t>Vui lòng nhập số từ 0 đến 100.</t>
  </si>
  <si>
    <t>Quý vị kỳ vọng ${q:\/\/QID510\/ChoiceTextEntryValue} trong số 100 người tham gia khác sẽ lấy  &lt;b&gt;nếu quý vị gửi ${e:\/\/Field\/Value0Display}&lt;\/b&gt;.</t>
  </si>
  <si>
    <t>&lt;b&gt;Nếu quý vị gửi cho người trả lời kia ${e:\/\/Field\/Send1Display}&lt;\/b&gt;, đây là những kết quả có thể xảy ra:</t>
  </si>
  <si>
    <t>&lt;b&gt;Người tham gia kia lấy&lt;\/b&gt;: Quý vị: ${e:\/\/Field\/YSteal100Display}, Họ: ${e:\/\/Field\/XSteal100Display}.</t>
  </si>
  <si>
    <t>&lt;b&gt;Người tham gia kia không lấy&lt;\/b&gt;: Quý vị: ${e:\/\/Field\/Send1YouDisplay}, Họ: ${e:\/\/Field\/Send1ThemDisplay}.</t>
  </si>
  <si>
    <t>Giả sử quý vị &lt;b&gt;đã gửi ${e:\/\/Field\/Send1Display}&lt;\/b&gt;.</t>
  </si>
  <si>
    <t>Quý vị kỳ vọng ${q:\/\/QID554\/ChoiceTextEntryValue} trong số 100 người tham gia khác sẽ lấy &lt;b&gt;nếu quý vị gửi ${e:\/\/Field\/Send1Display}&lt;\/b&gt;.</t>
  </si>
  <si>
    <t>&lt;b&gt;Nếu quý vị gửi cho người trả lời kia ${e:\/\/Field\/Send2Display}&lt;\/b&gt;, đây là những kết quả có thể xảy ra:</t>
  </si>
  <si>
    <t>&lt;b&gt;Người tham gia kia lấy&lt;\/b&gt;: Quý vị: ${e:\/\/Field\/YSteal200Display}, Họ: ${e:\/\/Field\/XSteal200Display}.</t>
  </si>
  <si>
    <t>&lt;b&gt;Người tham gia kia không lấy&lt;\/b&gt;: Quý vị: ${e:\/\/Field\/Send2YouDisplay}, Họ: ${e:\/\/Field\/Send2ThemDisplay}.</t>
  </si>
  <si>
    <t>Giả sử quý vị &lt;b&gt;đã gửi ${e:\/\/Field\/Send2Display}&lt;\/b&gt;.</t>
  </si>
  <si>
    <t>Bây giờ quý vị sẽ &lt;b&gt;đưa ra quyết định chuyển tiền&lt;\/b&gt;.</t>
  </si>
  <si>
    <t>Xin nhắc lại, quý vị đã được phân ${e:\/\/Field\/YDisplay}.</t>
  </si>
  <si>
    <t>Một người tham gia khảo sát khác đã được phân ${e:\/\/Field\/XDisplay}.</t>
  </si>
  <si>
    <t>Lựa chọn của quý vị là hoàn toàn ẩn danh, và quý vị sẽ không tương tác với người tham gia này nữa.</t>
  </si>
  <si>
    <t>Tôi giữ nguyên mọi thứ như hiện tại (Quý vị: ${e:\/\/Field\/YDisplay}, Họ: ${e:\/\/Field\/XDisplay}.)</t>
  </si>
  <si>
    <t>Tôi gửi ${e:\/\/Field\/Send1Display} cho người tham gia kia (Quý vị: ${e:\/\/Field\/Send1YouDisplay}, Họ: ${e:\/\/Field\/Send1ThemDisplay}.)</t>
  </si>
  <si>
    <t>Tôi gửi ${e:\/\/Field\/Send2Display} cho người tham gia kia (Quý vị: ${e:\/\/Field\/Send2YouDisplay}, Họ: ${e:\/\/Field\/Send2ThemDisplay}.)</t>
  </si>
  <si>
    <t>Quý vị được phân ${e:\/\/Field\/SelfishHDisplay}.</t>
  </si>
  <si>
    <t>Người tham gia kia được phân ${e:\/\/Field\/SelfishLDisplay}.</t>
  </si>
  <si>
    <t>Nếu quý vị muốn, quý vị có thể gửi &lt;b&gt;${e:\/\/Field\/Value0Display}, ${e:\/\/Field\/Send1Display}, hoặc ${e:\/\/Field\/Send2Display}&lt;\/b&gt; từ số tiền ${e:\/\/Field\/SelfishHDisplay} của mình cho người tham gia kia.</t>
  </si>
  <si>
    <t>Tôi giữ nguyên mọi thứ như hiện tại (Quý vị: ${e:\/\/Field\/SelfishHDisplay}, Họ: ${e:\/\/Field\/SelfishLDisplay}.)</t>
  </si>
  <si>
    <t>Tôi gửi ${e:\/\/Field\/Send1Display} cho người tham gia kia (Quý vị: ${e:\/\/Field\/Send1YouUDisplay}, Họ: ${e:\/\/Field\/Send1ThemUDisplay}.)</t>
  </si>
  <si>
    <t>Tôi gửi ${e:\/\/Field\/Send2Display} cho người tham gia kia (Quý vị: ${e:\/\/Field\/Send2YouUDisplay}, Họ ${e:\/\/Field\/Send2ThemUDisplay}.)</t>
  </si>
  <si>
    <t>Sự không công bằng lớn hơn trong nền kinh tế dẫn đến xã hội nói chung vận hành &lt;b&gt;tệ hơn&lt;\/b&gt;.</t>
  </si>
  <si>
    <t>Trong quốc gia của tôi, sự khác biệt về kinh tế giữa người giàu và người nghèo là &lt;b&gt;không công bằng&lt;\/b&gt;.</t>
  </si>
  <si>
    <t>Thật không công bằng khi một số người có thu nhập cao hơn những người khác.</t>
  </si>
  <si>
    <t>Tái phân phối thu nhập lớn gây tổn thất cho nền kinh tế.</t>
  </si>
  <si>
    <t>Việc tự lo cho bản thân quan trọng hơn việc đảm bảo công bằng cho tất cả mọi người.</t>
  </si>
  <si>
    <t>Nói chung, quý vị sẵn sàng chấp nhận rủi ro ở mức độ nào?</t>
  </si>
  <si>
    <t>Sẵn sàng chấp nhận rủi ro</t>
  </si>
  <si>
    <t>Hoàn toàn không sẵn sàng chấp nhận rủi ro</t>
  </si>
  <si>
    <t>Hoàn toàn chuẩn bị để chấp nhận rủi ro</t>
  </si>
  <si>
    <t>Chính phủ nên giảm sự bất bình đẳng về thu nhập trong xã hội.</t>
  </si>
  <si>
    <t>Tôn giáo có quan trọng trong cuộc sống của quý vị không?</t>
  </si>
  <si>
    <t>Rất quan trọng</t>
  </si>
  <si>
    <t>Có phần quan trọng</t>
  </si>
  <si>
    <t>Không quá quan trọng</t>
  </si>
  <si>
    <t>Không hề quan trọng</t>
  </si>
  <si>
    <t>Quý vị sẵn lòng cho đi những điều tốt đẹp mà không mong nhận lại bất cứ điều gì?</t>
  </si>
  <si>
    <t>Rất sẵn lòng</t>
  </si>
  <si>
    <t>Có phần sẵn lòng</t>
  </si>
  <si>
    <t>Không quá sẵn lòng</t>
  </si>
  <si>
    <t>Không hề sẵn lòng</t>
  </si>
  <si>
    <t>Chúng tôi quan tâm đến việc quý vị nghĩ rằng sự khác biệt về kinh tế có làm thay đổi xã hội hay không, và nếu có, thay đổi như thế nào.</t>
  </si>
  <si>
    <t>Trong quốc gia của tôi, sự khác biệt về kinh tế giữa người giàu và người nghèo đang khiến xã hội vận hành tệ hơn.</t>
  </si>
  <si>
    <t>Sự khác biệt lớn hơn về kinh tế làm &lt;b&gt;gia tăng&lt;\/b&gt; tội phạm.</t>
  </si>
  <si>
    <t>Sự khác biệt lớn hơn về kinh tế làm &lt;b&gt;gia tăng&lt;\/b&gt; bất ổn xã hội.</t>
  </si>
  <si>
    <t>Sự khác biệt lớn hơn về kinh tế dẫn đến thể chế chính quyền &lt;b&gt;tệ hơn&lt;\/b&gt; .</t>
  </si>
  <si>
    <t>Sự khác biệt lớn hơn về kinh tế dẫn đến quốc gia bị chia rẽ &lt;b&gt;nhiều hơn&lt;\/b&gt; .</t>
  </si>
  <si>
    <t>Sự khác biệt lớn hơn về kinh tế làm &lt;b&gt;tăng&lt;\/b&gt; tăng trưởng kinh tế.</t>
  </si>
  <si>
    <t>Sự khác biệt lớn hơn về kinh tế làm &lt;b&gt;giảm&lt;\/b&gt; lòng tin giữa mọi người.</t>
  </si>
  <si>
    <t>Sự khác biệt lớn hơn về kinh tế làm &lt;b&gt;gia tăng&lt;\/b&gt; tình trạng tham nhũng.</t>
  </si>
  <si>
    <t>Sự khác biệt lớn hơn về kinh tế dẫn đến &lt;b&gt;nhiều&lt;\/b&gt; đổi mới hơn.</t>
  </si>
  <si>
    <t>Sự khác biệt lớn hơn về kinh tế dẫn đến hệ thống giáo dục &lt;b&gt;nói chung là tệ hơn&lt;\/b&gt; .</t>
  </si>
  <si>
    <t>Sự khác biệt lớn hơn về kinh tế làm &lt;b&gt;giảm&lt;\/b&gt; tăng trưởng kinh tế.</t>
  </si>
  <si>
    <t>Tôi thường tin tưởng chính phủ sẽ làm những điều đúng đắn.</t>
  </si>
  <si>
    <t>Người giàu ở quốc gia của tôi có thể tự cô lập họ khỏi phần còn lại của xã hội.</t>
  </si>
  <si>
    <t>Trong vài tháng qua, tôi đã nghe một người ở quốc gia của tôi nói rằng sự khác biệt lớn hơn về kinh tế khiến xã hội vận hành &lt;b&gt;tệ hơn&lt;\/b&gt; theo một cách nào đó.</t>
  </si>
  <si>
    <t>Trong vài tháng qua, tôi đã nghe một người ở quốc gia của tôi nói rằng sự khác biệt lớn hơn về kinh tế là &lt;b&gt;không công bằng&lt;\/b&gt;.</t>
  </si>
  <si>
    <t>Trong quốc gia của tôi, các thể chế của chúng tôi dựa trên quan điểm rằng bất bình đẳng kinh tế khiến xã hội vận hành &lt;b&gt;tệ hơn&lt;\/b&gt;.</t>
  </si>
  <si>
    <t>Các tổ chức quốc tế và chính phủ gần đây đã đề xuất một loại thuế phối hợp, nhắm đến những người giàu nhất thế giới.</t>
  </si>
  <si>
    <t>Thuế này sẽ yêu cầu những người có tài sản vượt quá 1 tỷ đô la (USD), hoặc khoảng 3000 người giàu nhất trên thế giới, phải nộp thuế tối thiểu 2% giá trị tài sản của họ mỗi năm.</t>
  </si>
  <si>
    <t>Quý vị ủng hộ hay phản đối chính sách này?</t>
  </si>
  <si>
    <t>Có phần ủng hộ</t>
  </si>
  <si>
    <t>Có phần phản đối</t>
  </si>
  <si>
    <t>Hoàn toàn phản đối</t>
  </si>
  <si>
    <t>Không hiểu</t>
  </si>
  <si>
    <t>Trong số 100 người tham gia đã trả lời câu hỏi trước, theo quý vị có bao nhiêu người ủng hộ thuế phối hợp đối với những người giàu nhất thế giới?</t>
  </si>
  <si>
    <t>Việc các doanh nghiệp bán các sản phẩm mà họ biết rằng người tiêu dùng không nên mua thì hơn là có thể chấp nhận về mặt đạo đức.</t>
  </si>
  <si>
    <t>Việc các doanh nghiệp thao túng thông tin về sản phẩm của họ để bán các sản phẩm mà họ biết rằng người tiêu dùng không nên mua thì hơn là có thể chấp nhận về mặt đạo đức.</t>
  </si>
  <si>
    <t>Việc các doanh nghiệp bán các sản phẩm mà họ biết rằng người tiêu dùng không nên mua thì hơn, miễn là họ cung cấp tất cả thông tin có liên quan về sản phẩm cho người tiêu dùng, là có thể chấp nhận về mặt đạo đức.</t>
  </si>
  <si>
    <t>Các doanh nghiệp thường thao túng thông tin về sản phẩm của họ để bán các sản phẩm mà họ biết rằng người tiêu dùng không nên mua thì hơn.</t>
  </si>
  <si>
    <t>Chính phủ cần áp đặt luật bảo vệ người tiêu dùng nghiêm ngặt hơn để ngăn chặn các doanh nghiệp bán các sản phẩm mà họ biết rằng người tiêu dùng không nên mua thì hơn.</t>
  </si>
  <si>
    <t>Cảm ơn quý vị đã thực hiện khảo sát!</t>
  </si>
  <si>
    <t>Nếu quý vị có bất kỳ phản hồi nào về toàn bộ khảo sát, vui lòng viết tại đây.</t>
  </si>
  <si>
    <t>Tôi không bầu cử</t>
  </si>
  <si>
    <t>Không hề thân thiết</t>
  </si>
  <si>
    <t>Cực kỳ thân thiết</t>
  </si>
  <si>
    <t>Hoàn toàn ủng hộ</t>
  </si>
  <si>
    <t>Hãy xem xét tình huống một người đã gửi yêu cầu bảo hiểm trợ cấp khuyết tật.</t>
  </si>
  <si>
    <t>Tình huống ${e:\/\/Field\/T12Q4Order}</t>
  </si>
  <si>
    <t>var formattedNumber = number.toLocaleString('vi-VN');</t>
  </si>
  <si>
    <t>民主進步黨（賴清德）</t>
    <phoneticPr fontId="0" type="noConversion"/>
  </si>
  <si>
    <t>中國國民黨（侯友宜）</t>
    <phoneticPr fontId="0" type="noConversion"/>
  </si>
  <si>
    <t>獨立候選人</t>
    <phoneticPr fontId="0" type="noConversion"/>
  </si>
  <si>
    <t>您在 2024 年總統大選中選了哪位候選人？</t>
    <phoneticPr fontId="6" type="noConversion"/>
  </si>
  <si>
    <t>Tagalog</t>
  </si>
  <si>
    <t>Sila baca maklumat berikut dengan teliti.</t>
  </si>
  <si>
    <t>Anda mungkin layak untuk ganjaran tambahan berdasarkan jawapan anda dalam tinjauan ini.</t>
  </si>
  <si>
    <t>Sila ambil perhatian bahawa semua jumlah wang akan dibayar dengan cara yang sama seperti ganjaran biasa anda untuk melengkapkan tinjauan ini.</t>
  </si>
  <si>
    <t>Tidak akan ada sebarang pembayaran tunai langsung untuk ganjaran tambahan tersebut.</t>
  </si>
  <si>
    <t>Harap maklum juga bahawa hasil kajian ini akan digunakan dalam penyelidikan akademik dan data tanpa nama mungkin didedahkan kepada umum.</t>
  </si>
  <si>
    <t>Tiada maklumat yang dapat dikenal pasti secara peribadi akan diterbitkan, dan data tersebut tidak boleh dikesan kembali kepada anda.</t>
  </si>
  <si>
    <t>Sila pastikan untuk meluangkan masa yang secukupnya untuk membaca dan memahami soalan.</t>
  </si>
  <si>
    <t>Jawapan berkualiti rendah boleh menyebabkan responden dikeluarkan daripada tinjauan tanpa diberikan ganjaran.</t>
  </si>
  <si>
    <t>Saya faham dan ingin mengambil bahagian.</t>
  </si>
  <si>
    <t>Saya tidak ingin mengambil bahagian.</t>
  </si>
  <si>
    <t>Untuk memastikan anda membaca dengan teliti soalan yang diberikan, pertama sekali kami mahu anda menjawab satu soalan ringkas.</t>
  </si>
  <si>
    <t>Manakah antara berikut ialah perabot yang anda gunakan untuk duduk di meja?</t>
  </si>
  <si>
    <t>Peti sejuk</t>
  </si>
  <si>
    <t>Kerusi</t>
  </si>
  <si>
    <t>Basikal</t>
  </si>
  <si>
    <t>Pembakar roti</t>
  </si>
  <si>
    <t>Sila masukkan ID penyedia tinjauan anda (ruang ini sepatutnya sudah diisi):</t>
  </si>
  <si>
    <t>Tinjauan Tamat</t>
  </si>
  <si>
    <t>Anda tidak mahu mengambil bahagian dalam tinjauan ini.</t>
  </si>
  <si>
    <t>Anda tidak lulus semakan perhatian.</t>
  </si>
  <si>
    <t>Sila tutup tinjauan ini.</t>
  </si>
  <si>
    <t>Apakah jantina anda?</t>
  </si>
  <si>
    <t>Lelaki</t>
  </si>
  <si>
    <t>Perempuan</t>
  </si>
  <si>
    <t>Lain-lain \/ Tidak Disenaraikan</t>
  </si>
  <si>
    <t>Tidak ingin menjawab</t>
  </si>
  <si>
    <t>Berapakah umur anda?</t>
  </si>
  <si>
    <t>Apakah tahap pendidikan tertinggi anda?</t>
  </si>
  <si>
    <t>Tiada pendidikan rasmi (0 tahun)</t>
  </si>
  <si>
    <t>Pendidikan rendah (kurang daripada 7 tahun)</t>
  </si>
  <si>
    <t>Pendidikan menengah rendah (7-10 tahun)</t>
  </si>
  <si>
    <t>Pendidikan menengah atas (10-13 tahun)</t>
  </si>
  <si>
    <t>Pendidikan tinggi (13+ tahun, cth. Universiti atau kolej)</t>
  </si>
  <si>
    <t>Jika anda di bawah umur mengundi yang sah pada masa itu, sila pilih perkara yang anda sepatutnya telah lakukan.</t>
  </si>
  <si>
    <t>Kami mengingatkan anda bahawa &lt;u&gt;jawapan-jawapan untuk tinjauan ini adalah tanpa nama.&lt;\/u&gt;</t>
  </si>
  <si>
    <t>Berapakah jumlah pendapatan isi rumah anda sebelum cukai pada tahun 2023?</t>
  </si>
  <si>
    <t>Dalam bahagian tinjauan ini yang seterusnya, kami akan menggambarkan situasi yang melibatkan sejumlah kecil wang.</t>
  </si>
  <si>
    <t>Kami juga akan meminta anda untuk membuat pilihan yang melibatkan wang ini.</t>
  </si>
  <si>
    <t>&lt;b&gt;Kami akan memilih secara rawak seorang daripada setiap dua puluh responden untuk diberikan pembayaran yang jumlahnya bergantung pada pilihan yang mereka buat.&lt;\/b&gt;</t>
  </si>
  <si>
    <t>Bagi peserta-peserta ini, pilihan mereka akan menentukan jumlah wang yang dibayar kepada mereka sendiri dan peserta lain.</t>
  </si>
  <si>
    <t xml:space="preserve">Wang tersebut akan dibayar melalui penyedia tinjauan dalam tempoh tiga bulan dari tinjauan. </t>
  </si>
  <si>
    <t>Jangan lupa bahawa wang tersebut akan dibayar kepada anda dengan cara yang sama seperti ganjaran biasa anda untuk melengkapkan tinjauan ini.</t>
  </si>
  <si>
    <t>Tidak akan ada sebarang pembayaran tunai langsung.</t>
  </si>
  <si>
    <t>Kami meminta anda untuk menjalankan tugasan pengecaman kod.</t>
  </si>
  <si>
    <t>&lt;b&gt;Sila lakukan usaha terbaik anda untuk menyiapkan tugasan tersebut.&lt;\/b&gt;</t>
  </si>
  <si>
    <t>Ia sangat penting untuk penyelidikan kami.</t>
  </si>
  <si>
    <t>Klik semua contoh nombor: &lt;b&gt;${e:\/\/Field\/TargetCode1}&lt;\/b&gt;</t>
  </si>
  <si>
    <t>Anda telah &lt;b&gt;menyelesaikan&lt;\/b&gt; tugasan.</t>
  </si>
  <si>
    <t xml:space="preserve">Sekarang anda akan dipadankan dengan peserta lain. </t>
  </si>
  <si>
    <t>Kedua-dua anda dan peserta lain telah menyelesaikan tugasan.</t>
  </si>
  <si>
    <t>Anda akan dibayar bonus sebanyak ${e:\/\/Field\/Value3Display} sebagai pampasan kerana menyelesaikan tugasan.</t>
  </si>
  <si>
    <t>Peserta lain akan dibayar bonus sebanyak ${e:\/\/Field\/Value3Display} sebagai pampasan kerana menyelesaikan tugasan.</t>
  </si>
  <si>
    <t>Peserta A &lt;b&gt;menyelesaikan&lt;\/b&gt; tugasan.</t>
  </si>
  <si>
    <t>Peserta B &lt;b&gt;tidak menjalankan&lt;\/b&gt; tugasan.</t>
  </si>
  <si>
    <t>Peserta A dibayar &lt;b&gt;bonus sebanyak ${e:\/\/Field\/Value3Display}&lt;\/b&gt; sebagai pampasan kerana menyelesaikan tugasan.</t>
  </si>
  <si>
    <t>Peserta B dibayar &lt;b&gt;bonus sebanyak ${e:\/\/Field\/Value3Display}&lt;\/b&gt; walaupun tidak menjalankan tugasan.</t>
  </si>
  <si>
    <t>Peserta lain menyelesaikan tugasan.</t>
  </si>
  <si>
    <t>Anda tidak menjalankan tugasan.</t>
  </si>
  <si>
    <t>Peserta lain akan dibayar bonus sebanyak ${e:\/\/Field\/Value6Display} sebagai pampasan kerana menyelesaikan tugasan.</t>
  </si>
  <si>
    <t>Anda tidak akan dibayar bonus kerana bonus ialah pampasan untuk menyelesaikan tugasan.</t>
  </si>
  <si>
    <t>Kedua-dua Peserta A dan Peserta B &lt;b&gt;menyelesaikan&lt;\/b&gt; tugasan.</t>
  </si>
  <si>
    <t>Peserta A &lt;b&gt;tidak dibayar bonus&lt;\/b&gt; walaupun telah menyelesaikan tugasan.</t>
  </si>
  <si>
    <t>Peserta B &lt;b&gt;dibayar bonus sebanyak ${e:\/\/Field\/Value6Display}&lt;\/b&gt; sebagai pampasan kerana menyelesaikan tugasan.</t>
  </si>
  <si>
    <t>Anda menyelesaikan tugasan.</t>
  </si>
  <si>
    <t>Peserta lain tidak menjalankan tugasan.</t>
  </si>
  <si>
    <t>Peserta lain akan dibayar bonus sebanyak ${e:\/\/Field\/Value3Display} walaupun tidak menjalankan tugasan.</t>
  </si>
  <si>
    <t>Kedua-dua Peserta A dan Peserta B dibayar &lt;b&gt;bonus sebanyak ${e:\/\/Field\/Value3Display}&lt;\/b&gt; sebagai pampasan kerana menyelesaikan tugasan.</t>
  </si>
  <si>
    <t>Anda tidak akan dibayar bonus walaupun telah menyelesaikan tugasan.</t>
  </si>
  <si>
    <t>Peserta A &lt;b&gt;tidak menjalankan&lt;\/b&gt; tugasan.</t>
  </si>
  <si>
    <t>Peserta B &lt;b&gt;menyelesaikan&lt;\/b&gt; tugasan.</t>
  </si>
  <si>
    <t>Peserta A &lt;b&gt;tidak dibayar bonus&lt;\/b&gt; kerana bonus ialah pampasan kerana menyelesaikan tugasan.</t>
  </si>
  <si>
    <t>Sekarang, kami akan menanya anda beberapa soalan pemahaman ringkas tentang maklumat ini.</t>
  </si>
  <si>
    <t>Maklumat latar belakang:</t>
  </si>
  <si>
    <t>Adakah anda menyelesaikan tugasan?</t>
  </si>
  <si>
    <t>Adakah peserta lain menyelesaikan tugasan?</t>
  </si>
  <si>
    <t>Ya</t>
  </si>
  <si>
    <t>Tidak</t>
  </si>
  <si>
    <t>Berapa besar bonus anda?</t>
  </si>
  <si>
    <t>Berapa besar bonus peserta lain?</t>
  </si>
  <si>
    <t xml:space="preserve">Orang ramai mempunyai idea yang berbeza tentang perkara yang adil dan tidak adil. </t>
  </si>
  <si>
    <t>Setakat manakah anda bersetuju atau tidak bersetuju dengan pernyataan berikut:</t>
  </si>
  <si>
    <t>Pembayaran bonus tidak diagihkan secara adil antara anda dan peserta lain.</t>
  </si>
  <si>
    <t>Sangat setuju</t>
  </si>
  <si>
    <t>Agak setuju</t>
  </si>
  <si>
    <t>Setuju bukan, tidak setuju pun bukan</t>
  </si>
  <si>
    <t>Agak tidak setuju</t>
  </si>
  <si>
    <t>Sangat tidak setuju</t>
  </si>
  <si>
    <t xml:space="preserve">Sekarang, kami ingin bertanya kepada anda &lt;b&gt;setakat manakah anda berasa rapat&lt;\/b&gt; dengan peserta lain. </t>
  </si>
  <si>
    <t>Sila gunakan gelangsar untuk memilih sepasang bulatan yang paling tepat menggambarkan respons anda.</t>
  </si>
  <si>
    <t>Bulatan dengan X mewakili peserta lain.</t>
  </si>
  <si>
    <t>Ambil perhatian bahawa 1 mewakili: tidak rapat sama sekali, dan 7: amat rapat.</t>
  </si>
  <si>
    <t>Setakat manakah anda berasa rapat dengan peserta lain?</t>
  </si>
  <si>
    <t>Sekarang, anda akan membuat keputusan yang mungkin menjejaskan anda dan juga peserta lain.</t>
  </si>
  <si>
    <t>Keputusan anda di sini tidak akan menjejaskan sebarang bayaran bonus daripada situasi sebelumnya.</t>
  </si>
  <si>
    <t>Anda diberikan tambahan ${e:\/\/Field\/Value5Display}.</t>
  </si>
  <si>
    <t>Peserta lain juga diberikan tambahan ${e:\/\/Field\/Value5Display}.</t>
  </si>
  <si>
    <t>Sekarang, anda akan ditanya sama ada anda mahu mengambil peluang pelaburan.</t>
  </si>
  <si>
    <t>Anda boleh &lt;b&gt;melaburkan&lt;\/b&gt; ${e:\/\/Field\/Value5Display} anda.</t>
  </si>
  <si>
    <t>Jika anda melaburkan wang tersebut, pilihan berikut adalah mungkin:</t>
  </si>
  <si>
    <t>Anda akan memperoleh ${e:\/\/Field\/Value15Display} dengan 50% peluang.</t>
  </si>
  <si>
    <t>Anda akan memperoleh ${e:\/\/Field\/Value0Display} dengan 50% peluang.</t>
  </si>
  <si>
    <t>Jika anda melabur, &lt;b&gt;peserta lain kehilangan ${e:\/\/Field\/Value5Display} yang diberikan kepada mereka.&lt;\/b&gt;</t>
  </si>
  <si>
    <t>Jika anda tidak melabur, anda dan juga peserta lain akan menyimpan tambahan ${e:\/\/Field\/Value5Display} anda.</t>
  </si>
  <si>
    <t>Anda tidak akan berinteraksi dengan peserta lain lagi selepas anda membuat pilihan anda.</t>
  </si>
  <si>
    <t>Sila buat pilihan anda.</t>
  </si>
  <si>
    <t>Saya melaburkan wang itu, yang bermakna saya mempunyai 50% peluang untuk menerima ${e:\/\/Field\/Value15Display} dan 50% peluang untuk menerima ${e:\/\/Field\/Value0Display}.</t>
  </si>
  <si>
    <t>Peserta lain akan menerima ${e:\/\/Field\/Value0Display}.</t>
  </si>
  <si>
    <t>Saya tidak melaburkan wang itu.</t>
  </si>
  <si>
    <t>Apakah yang mendorong pilihan anda?</t>
  </si>
  <si>
    <t>Sila jelaskan dengan kata-kata anda sendiri.</t>
  </si>
  <si>
    <t xml:space="preserve">Kami telah menyelesaikan kajian ini dengan bilangan peserta yang besar di negara anda. </t>
  </si>
  <si>
    <t>Daripada 100 peserta yang berada dalam situasi yang sama seperti anda, berapa ramai yang anda rasa melaburkan ${e:\/\/Field\/Value5Display} mereka untuk kemungkinan memperoleh ${e:\/\/Field\/Value15Display} apabila peserta lain juga kehilangan ${e:\/\/Field\/Value5Display} mereka?</t>
  </si>
  <si>
    <t>Sila tuliskan nombor antara 0 dan 100.</t>
  </si>
  <si>
    <t>Jika jawapan anda betul, anda akan diberikan ${e:\/\/Field\/Value1Display}.</t>
  </si>
  <si>
    <t>Ini adalah benar bagi &lt;b&gt;semua&lt;\/b&gt; peserta.</t>
  </si>
  <si>
    <t>Sesetengah peserta tidak berada dalam situasi yang sama seperti anda.</t>
  </si>
  <si>
    <t>Sekarang, kami akan menanyakan beberapa soalan tentang peserta-peserta ini.</t>
  </si>
  <si>
    <t>Dalam kes mereka, situasi adalah seperti berikut:</t>
  </si>
  <si>
    <t>Situasi mereka yang selebihnya adalah sama seperti anda.</t>
  </si>
  <si>
    <t xml:space="preserve">Peserta A diberi peluang untuk melaburkan ${e:\/\/Field\/Value5Display} dengan 50% peluang untuk memperoleh ${e:\/\/Field\/Value15Display} dan 50% peluang untuk memperoleh ${e:\/\/Field\/Value0Display}. </t>
  </si>
  <si>
    <t>Jika mereka melabur, Peserta B kehilangan ${e:\/\/Field\/Value5Display} mereka.</t>
  </si>
  <si>
    <t>Terlebih dahulu, kami akan menanyakan beberapa soalan pemahaman ringkas tentang maklumat ini.</t>
  </si>
  <si>
    <t>Adakah Peserta A menyelesaikan tugasan tersebut?</t>
  </si>
  <si>
    <t>Adakah Peserta B menyelesaikan tugasan tersebut?</t>
  </si>
  <si>
    <t>Berapa besar bonus Peserta A?</t>
  </si>
  <si>
    <t>Berapa besar bonus Peserta B?</t>
  </si>
  <si>
    <t>Pembayaran bonus tidak diagihkan secara adil antara Peserta A dan Peserta B.</t>
  </si>
  <si>
    <t>Sekarang, kami mahu anda meramalkan tingkah laku pelaburan Peserta A.</t>
  </si>
  <si>
    <t>Daripada 100 peserta yang berada dalam &lt;b&gt;situasi Peserta A&lt;\/b&gt;, berapa ramai yang anda rasa &lt;b&gt;melaburkan&lt;\/b&gt; ${e:\/\/Field\/Value5Display} untuk kemungkinan memperoleh ${e:\/\/Field\/Value15Display} memandangkan Peserta B juga akan kehilangan ${e:\/\/Field\/Value5Display} mereka?</t>
  </si>
  <si>
    <t>Sebagai peringatan, anda menjawab bahawa ${q:\/\/QID581\/ChoiceTextEntryValue} orang dalam situasi &lt;b&gt;anda sendiri&lt;\/b&gt; akan melabur.</t>
  </si>
  <si>
    <t>Terima kasih. Kita sekarang akan beralih kepada set soalan baharu mengenai satu topik baharu.</t>
  </si>
  <si>
    <t xml:space="preserve">Sekarang, kami akan meminta anda mempertimbangkan apa yang akan anda lakukan jika anda hendak memutuskan sama ada seseorang itu akan dibayar faedah pengangguran. </t>
  </si>
  <si>
    <t>Adalah amat penting anda membaca maklumat di bawah dengan teliti.</t>
  </si>
  <si>
    <t>Faedah pengangguran bertujuan untuk memberi sebahagian pampasan kepada orang yang menganggur secara terpaksa kerana kehilangan pendapatan mereka.</t>
  </si>
  <si>
    <t>Orang yang bukan menganggur secara terpaksa adakalanya memfailkan tuntutan palsu untuk faedah pengangguran dengan menyatakan secara salah bahawa mereka menganggur secara terpaksa.</t>
  </si>
  <si>
    <t>Situasi ${e:\/\/Field\/T12Q1Order}</t>
  </si>
  <si>
    <t>Pertimbangkan situasi seseorang telah memfailkan tuntutan untuk faedah pengangguran.</t>
  </si>
  <si>
    <t>Terdapat:</t>
  </si>
  <si>
    <t>99 peratus kemungkinan bahawa orang ini telah memfailkan tuntutan yang &lt;b&gt;betul&lt;\/b&gt; untuk faedah pengangguran.</t>
  </si>
  <si>
    <t>1 peratus kemungkinan bahawa orang ini telah memfailkan tuntutan &lt;b&gt;palsu&lt;\/b&gt; untuk faedah pengangguran.</t>
  </si>
  <si>
    <t>Kami sekarang meminta anda membuat pilihan untuk orang ini.</t>
  </si>
  <si>
    <t xml:space="preserve"> Sila tandakan keputusan anda:</t>
  </si>
  <si>
    <t xml:space="preserve">&lt;b&gt;Jangan bayar faedah pengangguran&lt;\/b&gt;: Ini bermakna bahawa terdapat 99 peratus kemungkinan bahawa seseorang yang telah memfailkan &lt;b&gt;tuntutan yang betul&lt;\/b&gt; untuk faedah pengangguran, &lt;b&gt;tidak dibayar faedah pengangguran&lt;\/b&gt;.  </t>
  </si>
  <si>
    <t xml:space="preserve">&lt;b&gt;Bayar faedah pengangguran&lt;\/b&gt;: Ini bermakna bahawa terdapat 1 peratus kemungkinan bahawa seseorang yang telah memfailkan &lt;b&gt;tuntutan palsu&lt;\/b&gt; untuk faedah pengangguran &lt;b&gt;dibayar faedah pengangguran&lt;\/b&gt;. </t>
  </si>
  <si>
    <t>75 peratus kemungkinan bahawa orang ini telah memfailkan tuntutan yang &lt;b&gt;betul&lt;\/b&gt; untuk faedah pengangguran.</t>
  </si>
  <si>
    <t>25 peratus kemungkinan bahawa orang ini telah memfailkan tuntutan &lt;b&gt;palsu&lt;\/b&gt; untuk faedah pengangguran.</t>
  </si>
  <si>
    <t xml:space="preserve">&lt;b&gt;Jangan bayar faedah pengangguran&lt;\/b&gt;: Ini bermakna bahawa terdapat 75 peratus kemungkinan bahawa seseorang yang telah memfailkan &lt;b&gt;tuntutan yang betul&lt;\/b&gt; untuk faedah pengangguran, &lt;b&gt;tidak dibayar faedah pengangguran&lt;\/b&gt;.  </t>
  </si>
  <si>
    <t>&lt;b&gt;Bayar faedah pengangguran&lt;\/b&gt;: Ini bermakna bahawa terdapat 25 peratus kemungkinan bahawa seseorang yang telah memfailkan &lt;b&gt;tuntutan palsu&lt;\/b&gt; untuk faedah pengangguran &lt;b&gt;dibayar faedah pengangguran&lt;\/b&gt;.</t>
  </si>
  <si>
    <t>50 peratus kemungkinan bahawa orang ini telah memfailkan tuntutan yang &lt;b&gt;betul&lt;\/b&gt; untuk faedah pengangguran.</t>
  </si>
  <si>
    <t>50 peratus kemungkinan bahawa orang ini telah memfailkan tuntutan &lt;b&gt;palsu&lt;\/b&gt; untuk faedah pengangguran.</t>
  </si>
  <si>
    <t xml:space="preserve">&lt;b&gt;Jangan bayar faedah pengangguran&lt;\/b&gt;: Ini bermakna bahawa terdapat 50 peratus kemungkinan bahawa seseorang yang telah memfailkan &lt;b&gt;tuntutan yang betul&lt;\/b&gt; untuk faedah pengangguran, &lt;b&gt;tidak dibayar faedah pengangguran&lt;\/b&gt;.  </t>
  </si>
  <si>
    <t xml:space="preserve">&lt;b&gt;Bayar faedah pengangguran&lt;\/b&gt;: Ini bermakna bahawa terdapat 50 peratus kemungkinan bahawa seseorang yang telah memfailkan &lt;b&gt;tuntutan palsu&lt;\/b&gt; untuk faedah pengangguran &lt;b&gt;dibayar faedah pengangguran&lt;\/b&gt;. </t>
  </si>
  <si>
    <t>25 peratus kemungkinan bahawa orang ini telah memfailkan tuntutan yang &lt;b&gt;betul&lt;\/b&gt; untuk faedah pengangguran.</t>
  </si>
  <si>
    <t>75 peratus kemungkinan bahawa orang ini telah memfailkan tuntutan &lt;b&gt;palsu&lt;\/b&gt; untuk faedah pengangguran.</t>
  </si>
  <si>
    <t xml:space="preserve">&lt;b&gt;Jangan bayar faedah pengangguran&lt;\/b&gt;: Ini bermakna bahawa terdapat 25 peratus kemungkinan bahawa seseorang yang telah memfailkan &lt;b&gt;tuntutan yang betul&lt;\/b&gt; untuk faedah pengangguran, &lt;b&gt;tidak dibayar faedah pengangguran&lt;\/b&gt;.  </t>
  </si>
  <si>
    <t>&lt;b&gt;Bayar faedah pengangguran&lt;\/b&gt;: Ini bermakna bahawa terdapat 75 peratus kemungkinan bahawa seseorang yang telah memfailkan &lt;b&gt;tuntutan palsu&lt;\/b&gt; untuk faedah pengangguran &lt;b&gt;dibayar faedah pengangguran&lt;\/b&gt;.</t>
  </si>
  <si>
    <t>1 peratus kemungkinan bahawa orang ini telah memfailkan tuntutan yang &lt;b&gt;betul&lt;\/b&gt; untuk faedah pengangguran.</t>
  </si>
  <si>
    <t>99 peratus kemungkinan bahawa orang ini telah memfailkan tuntutan &lt;b&gt;palsu&lt;\/b&gt; untuk faedah pengangguran.</t>
  </si>
  <si>
    <t xml:space="preserve">&lt;b&gt;Jangan bayar faedah pengangguran&lt;\/b&gt;: Ini bermakna bahawa terdapat 1 peratus kemungkinan bahawa seseorang yang telah memfailkan &lt;b&gt;tuntutan yang betul&lt;\/b&gt; untuk faedah pengangguran, &lt;b&gt;tidak dibayar faedah pengangguran&lt;\/b&gt;.  </t>
  </si>
  <si>
    <t xml:space="preserve">&lt;b&gt;Bayar faedah pengangguran&lt;\/b&gt;: Ini bermakna bahawa terdapat 99 peratus kemungkinan bahawa seseorang yang telah memfailkan &lt;b&gt;tuntutan palsu&lt;\/b&gt; untuk faedah pengangguran &lt;b&gt;dibayar faedah pengangguran&lt;\/b&gt;. </t>
  </si>
  <si>
    <t xml:space="preserve">Pertimbangkan semua orang yang ketika ini memfailkan tuntutan untuk faedah pengangguran di negara anda. </t>
  </si>
  <si>
    <t xml:space="preserve">Berapa peratus daripada orang yang memfailkan tuntutan untuk faedah pengangguran yang anda percaya &lt;b&gt;secara salah menyatakan&lt;\/b&gt; bahawa mereka menganggur secara terpaksa? </t>
  </si>
  <si>
    <t>...peratus secara salah telah menyatakan bahawa mereka menganggur secara terpaksa.</t>
  </si>
  <si>
    <t>Faedah pengangguran haruslah lebih banyak.</t>
  </si>
  <si>
    <t>Syarat-syarat untuk faedah pengangguran perlu dijadikan lebih ketat.</t>
  </si>
  <si>
    <t>Adalah tidak adil bahawa orang yang menganggur secara terpaksa tidak diberikan pampasan sepenuhnya atas kehilangan pendapatan mereka.</t>
  </si>
  <si>
    <t>Faedah pengangguran terpaksa yang banyak menjejaskan ekonomi.</t>
  </si>
  <si>
    <t>Sekarang, kami akan meminta anda mempertimbangkan apa yang akan anda lakukan jika anda mahu memutuskan sama ada seseorang itu dibayar faedah hilang upaya.</t>
  </si>
  <si>
    <t>Faedah hilang upaya bertujuan untuk memberi sebahagian pampasan kerana kehilangan pendapatan kepada orang yang mempunyai keadaan perubatan yang menghalang mereka daripada bekerja.</t>
  </si>
  <si>
    <t>Orang yang tidak mempunyai keadaan perubatan yang menghalang mereka daripada bekerja adakalanya memfailkan tuntutan palsu untuk faedah hilang upaya dengan menyatakan secara salah bahawa mereka dihalang daripada bekerja disebabkan oleh keadaan perubatan</t>
  </si>
  <si>
    <t>99 peratus kemungkinan bahawa orang ini telah memfailkan tuntutan yang &lt;b&gt;betul&lt;\/b&gt; untuk faedah hilang upaya.</t>
  </si>
  <si>
    <t>1 peratus kemungkinan bahawa orang ini telah memfailkan tuntutan &lt;b&gt;palsu&lt;\/b&gt; untuk faedah hilang upaya.</t>
  </si>
  <si>
    <t xml:space="preserve">&lt;b&gt;Jangan bayar faedah hilang upaya&lt;\/b&gt;: Ini bermakna bahawa terdapat 99 peratus kemungkinan bahawa seseorang yang telah memfailkan &lt;b&gt;tuntutan yang betul&lt;\/b&gt; untuk faedah hilang upaya, &lt;b&gt;tidak dibayar faedah hilang upaya&lt;\/b&gt;.  </t>
  </si>
  <si>
    <t xml:space="preserve">&lt;b&gt;Bayar faedah hilang upaya&lt;\/b&gt;: Ini bermakna bahawa terdapat 1 peratus kemungkinan bahawa seseorang yang telah memfailkan &lt;b&gt;tuntutan palsu&lt;\/b&gt; untuk faedah hilang upaya &lt;b&gt;dibayar faedah hilang upaya&lt;\/b&gt;. </t>
  </si>
  <si>
    <t>75 peratus kemungkinan bahawa orang ini telah memfailkan tuntutan yang &lt;b&gt;betul&lt;\/b&gt; untuk faedah hilang upaya.</t>
  </si>
  <si>
    <t>25 peratus kemungkinan bahawa orang ini telah memfailkan tuntutan &lt;b&gt;palsu&lt;\/b&gt; untuk faedah hilang upaya.</t>
  </si>
  <si>
    <t xml:space="preserve">&lt;b&gt;Jangan bayar faedah hilang upaya&lt;\/b&gt;: Ini bermakna bahawa terdapat 75 peratus kemungkinan bahawa seseorang yang telah memfailkan &lt;b&gt;tuntutan yang betul&lt;\/b&gt; untuk faedah hilang upaya, &lt;b&gt;tidak dibayar faedah hilang upaya&lt;\/b&gt;.  </t>
  </si>
  <si>
    <t xml:space="preserve">&lt;b&gt;Bayar faedah hilang upaya&lt;\/b&gt;: Ini bermakna bahawa terdapat 25 peratus kemungkinan bahawa seseorang yang telah memfailkan &lt;b&gt;tuntutan palsu&lt;\/b&gt; untuk faedah hilang upaya &lt;b&gt;dibayar faedah hilang upaya&lt;\/b&gt;. </t>
  </si>
  <si>
    <t>50 peratus kemungkinan bahawa orang ini telah memfailkan tuntutan yang &lt;b&gt;betul&lt;\/b&gt; untuk faedah hilang upaya.</t>
  </si>
  <si>
    <t>50 peratus kemungkinan bahawa orang ini telah memfailkan tuntutan &lt;b&gt;palsu&lt;\/b&gt; untuk faedah hilang upaya.</t>
  </si>
  <si>
    <t xml:space="preserve">&lt;b&gt;Jangan bayar faedah hilang upaya&lt;\/b&gt;: Ini bermakna bahawa terdapat 50 peratus kemungkinan bahawa seseorang yang telah memfailkan &lt;b&gt;tuntutan yang betul&lt;\/b&gt; untuk faedah hilang upaya, &lt;b&gt;tidak dibayar faedah hilang upaya&lt;\/b&gt;.  </t>
  </si>
  <si>
    <t xml:space="preserve">&lt;b&gt;Bayar faedah hilang upaya&lt;\/b&gt;: Ini bermakna bahawa terdapat 50 peratus kemungkinan bahawa seseorang yang telah memfailkan &lt;b&gt;tuntutan palsu&lt;\/b&gt; untuk faedah hilang upaya &lt;b&gt;dibayar faedah hilang upaya&lt;\/b&gt;. </t>
  </si>
  <si>
    <t>25 peratus kemungkinan bahawa orang ini telah memfailkan tuntutan yang &lt;b&gt;betul&lt;\/b&gt; untuk faedah hilang upaya.</t>
  </si>
  <si>
    <t>75 peratus kemungkinan bahawa orang ini telah memfailkan tuntutan &lt;b&gt;palsu&lt;\/b&gt; untuk faedah hilang upaya.</t>
  </si>
  <si>
    <t xml:space="preserve">&lt;b&gt;Jangan bayar faedah hilang upaya&lt;\/b&gt;: Ini bermakna bahawa terdapat 25 peratus kemungkinan bahawa seseorang yang telah memfailkan &lt;b&gt;tuntutan yang betul&lt;\/b&gt; untuk faedah hilang upaya, &lt;b&gt;tidak dibayar faedah hilang upaya&lt;\/b&gt;.  </t>
  </si>
  <si>
    <t xml:space="preserve">&lt;b&gt;Bayar faedah hilang upaya&lt;\/b&gt;: Ini bermakna bahawa terdapat 75 peratus kemungkinan bahawa seseorang yang telah memfailkan &lt;b&gt;tuntutan palsu&lt;\/b&gt; untuk faedah hilang upaya &lt;b&gt;dibayar faedah hilang upaya&lt;\/b&gt;. </t>
  </si>
  <si>
    <t>1 peratus kemungkinan bahawa orang ini telah memfailkan tuntutan yang &lt;b&gt;betul&lt;\/b&gt; untuk faedah hilang upaya.</t>
  </si>
  <si>
    <t>99 peratus kemungkinan bahawa orang ini telah memfailkan tuntutan &lt;b&gt;palsu&lt;\/b&gt; untuk faedah hilang upaya.</t>
  </si>
  <si>
    <t xml:space="preserve">&lt;b&gt;Jangan bayar faedah hilang upaya&lt;\/b&gt;: Ini bermakna bahawa terdapat 1 peratus kemungkinan bahawa seseorang yang telah memfailkan &lt;b&gt;tuntutan yang betul&lt;\/b&gt; untuk faedah hilang upaya, &lt;b&gt;tidak dibayar faedah hilang upaya&lt;\/b&gt;.  </t>
  </si>
  <si>
    <t xml:space="preserve">&lt;b&gt;Bayar faedah hilang upaya&lt;\/b&gt;: Ini bermakna bahawa terdapat 99 peratus kemungkinan bahawa seseorang yang telah memfailkan &lt;b&gt;tuntutan palsu&lt;\/b&gt; untuk faedah hilang upaya &lt;b&gt;dibayar faedah hilang upaya&lt;\/b&gt;. </t>
  </si>
  <si>
    <t xml:space="preserve">Pertimbangkan semua orang yang ketika ini memfailkan tuntutan untuk faedah hilang upaya di negara anda. </t>
  </si>
  <si>
    <t>Berapa peratus daripada orang yang memfailkan tuntutan untuk faedah hilang upaya yang anda percaya telah menyatakan secara salah bahawa mereka mempunyai keadaan perubatan yang menghalang mereka daripada bekerja?</t>
  </si>
  <si>
    <t>...peratus telah menyatakan secara salah bahawa mereka mempunyai keadaan perubatan yang menghalang mereka daripada bekerja.</t>
  </si>
  <si>
    <t>Faedah hilang upaya haruslah lebih banyak.</t>
  </si>
  <si>
    <t>Syarat-syarat untuk faedah hilang upaya perlu dijadikan lebih ketat.</t>
  </si>
  <si>
    <t>Tidak adil bahawa orang hilang upaya tidak diberikan pampasan sepenuhnya kerana kehilangan pendapatan mereka.</t>
  </si>
  <si>
    <t>Faedah hilang upaya yang banyak menjejaskan ekonomi.</t>
  </si>
  <si>
    <t>Sekarang anda akan membuat tiga keputusan yang melibatkan sejumlah besar wang yang mungkin menjejaskan anda dan juga peserta lain.</t>
  </si>
  <si>
    <t>Semua peserta yang menyelesaikan kajian akan dimasukkan ke dalam loteri.</t>
  </si>
  <si>
    <t>Loteri tersebut akan mencabut tiga peserta secara rawak.</t>
  </si>
  <si>
    <t>Ketiga-tiga peserta ini akan dipadankan dengan peserta tinjauan lain dan &lt;b&gt;satu daripada tiga pilihan mereka akan dilaksanakan&lt;\/b&gt;.</t>
  </si>
  <si>
    <t>Jika anda adalah salah seorang daripada tiga peserta ini, pampasan yang sepadan akan dibayar melalui penyedia tinjauan dalam tempoh tiga bulan dari tinjauan.</t>
  </si>
  <si>
    <t>Sila jawab semua soalan seolah-olah semua pilihan anda pasti akan dilaksanakan.</t>
  </si>
  <si>
    <t>Sesetengah soalan adalah ringkas, manakala yang lain lebih sukar.</t>
  </si>
  <si>
    <t>Anda diberikan ${e:\/\/Field\/SelfishMDisplay}.</t>
  </si>
  <si>
    <t>Peserta lain diberikan ${e:\/\/Field\/SelfishMDisplay}.</t>
  </si>
  <si>
    <t>Jika anda mahu, anda boleh menghantar &lt;b&gt;${e:\/\/Field\/Value0Display}, ${e:\/\/Field\/Send1Display}, atau ${e:\/\/Field\/Send2Display}&lt;\/b&gt; dari ${e:\/\/Field\/SelfishMDisplay} anda kepada peserta lain.</t>
  </si>
  <si>
    <t xml:space="preserve">Peserta lain akan dimaklumkan mengenai jumlah yang anda hantar. </t>
  </si>
  <si>
    <t>Anda akan menyimpan apa-apa yang anda tidak hantar.</t>
  </si>
  <si>
    <t>Pilihan anda hanya akan memberikan kesan kepada potensi pembayaran dan maklumat yang diterima oleh peserta lain.</t>
  </si>
  <si>
    <t>Pilihan anda adalah &lt;u&gt;tanpa nama sepenuhnya&lt;\/u&gt;, dan anda tidak akan berinteraksi dengan peserta ini lagi.</t>
  </si>
  <si>
    <t>Sila nyatakan alternatif mana yang anda pilih:</t>
  </si>
  <si>
    <t>Saya membiarkan seperti seadanya (Anda: ${e:\/\/Field\/SelfishMDisplay}, Mereka: ${e:\/\/Field\/SelfishMDisplay}.)</t>
  </si>
  <si>
    <t>Saya hantar ${e:\/\/Field\/Send1Display} kepada peserta lain (Anda: ${e:\/\/Field\/Send1YouEDisplay}, Mereka: ${e:\/\/Field\/Send1ThemEDisplay}.)</t>
  </si>
  <si>
    <t>Saya hantar ${e:\/\/Field\/Send2Display} kepada peserta lain (Anda: ${e:\/\/Field\/Send2YouEDisplay}, Mereka: ${e:\/\/Field\/Send2ThemEDisplay}.)</t>
  </si>
  <si>
    <t>Anda kini akan ditanya tentang situasi baharu dengan peserta yang berbeza.</t>
  </si>
  <si>
    <t>Di sini kami berminat dengan bagaimana anda menjangkakan peserta lain akan bertindak.</t>
  </si>
  <si>
    <t>Anda diberikan ${e:\/\/Field\/YDisplay}.</t>
  </si>
  <si>
    <t>Peserta lain diberikan ${e:\/\/Field\/XDisplay}.</t>
  </si>
  <si>
    <t>Jika anda mahu, anda boleh menghantar &lt;b&gt;${e:\/\/Field\/Value0Display}, ${e:\/\/Field\/Send1Display}, atau ${e:\/\/Field\/Send2Display}&lt;\/b&gt; dari ${e:\/\/Field\/YDisplay} anda kepada peserta lain.</t>
  </si>
  <si>
    <t>Selepas itu, peserta lain boleh memilih untuk mengambil ${e:\/\/Field\/StealAmountDisplay} daripada anda untuk menerima ${e:\/\/Field\/ReceiveAmountDisplay}.</t>
  </si>
  <si>
    <t>Sebentar lagi kami akan bertanya sama ada anda akan menghantar wang kepada peserta lain.</t>
  </si>
  <si>
    <t>Sebelum itu, kami berminat untuk mengetahui berapa kerap anda menjangkakan peserta lain akan mengambil wang daripada anda jika anda menghantar jumlah yang berbeza (${e:\/\/Field\/Value0Display}, ${e:\/\/Field\/Send1Display}, dan ${e:\/\/Field\/Send2Display}).</t>
  </si>
  <si>
    <t>&lt;b&gt;Jika anda menghantar peserta lain ${e:\/\/Field\/Value0Display}&lt;\/b&gt;, berikut ialah kemungkinan hasilnya:</t>
  </si>
  <si>
    <t>&lt;b&gt;Peserta lain mengambil&lt;\/b&gt; : Anda: ${e:\/\/Field\/YSteal0Display}, Mereka: ${e:\/\/Field\/XSteal0Display}.</t>
  </si>
  <si>
    <t>&lt;b&gt;Peserta lain tidak mengambil&lt;\/b&gt; : Anda: ${e:\/\/Field\/YDisplay}, Mereka: ${e:\/\/Field\/XDisplay}.</t>
  </si>
  <si>
    <t>Andaikan anda &lt;b&gt;menghantar ${e:\/\/Field\/Value0Display}&lt;\/b&gt;.</t>
  </si>
  <si>
    <t>Daripada 100 peserta lain, berapa ramai yang anda rasa akan mengambilnya dalam situasi ini?</t>
  </si>
  <si>
    <t>Sila masukkan nombor antara 0 dan 100.</t>
  </si>
  <si>
    <t>Anda menjangkakan ${q:\/\/QID510\/ChoiceTextEntryValue} daripada 100 peserta lain akan mengambil &lt;b&gt;jika anda menghantar ${e:\/\/Field\/Value0Display}&lt;\/b&gt;.</t>
  </si>
  <si>
    <t>&lt;b&gt;Jika anda menghantar responden lain ${e:\/\/Field\/Send1Display}&lt;\/b&gt;, berikut ialah kemungkinan hasilnya:</t>
  </si>
  <si>
    <t>&lt;b&gt;Peserta lain mengambil&lt;\/b&gt;: Anda: ${e:\/\/Field\/YSteal100Display}, Mereka: ${e:\/\/Field\/XSteal100Display}.</t>
  </si>
  <si>
    <t>&lt;b&gt;Peserta lain tidak mengambil&lt;\/b&gt;: Anda: ${e:\/\/Field\/Send1YouDisplay}, Mereka: ${e:\/\/Field\/Send1ThemDisplay}.</t>
  </si>
  <si>
    <t>Andaikan anda &lt;b&gt;menghantar ${e:\/\/Field\/Send1Display}&lt;\/b&gt;.</t>
  </si>
  <si>
    <t>Anda menjangkakan ${q:\/\/QID554\/ChoiceTextEntryValue} daripada 100 peserta lain akan mengambil &lt;b&gt;jika anda menghantar ${e:\/\/Field\/Send1Display}&lt;\/b&gt;.</t>
  </si>
  <si>
    <t>&lt;b&gt;Jika anda menghantar responden lain ${e:\/\/Field\/Send2Display}&lt;\/b&gt;, berikut ialah kemungkinan hasilnya:</t>
  </si>
  <si>
    <t>&lt;b&gt;Peserta lain mengambil&lt;\/b&gt;: Anda: ${e:\/\/Field\/YSteal200Display}, Mereka: ${e:\/\/Field\/XSteal200Display}.</t>
  </si>
  <si>
    <t>&lt;b&gt;Peserta lain tidak mengambil&lt;\/b&gt;: Anda: ${e:\/\/Field\/Send2YouDisplay}, Mereka: ${e:\/\/Field\/Send2ThemDisplay}.</t>
  </si>
  <si>
    <t>Andaikan anda &lt;b&gt;menghantar ${e:\/\/Field\/Send2Display}&lt;\/b&gt;.</t>
  </si>
  <si>
    <t>Anda sekarang akan &lt;b&gt;membuat keputusan pemindahan&lt;\/b&gt;.</t>
  </si>
  <si>
    <t>Sebagai peringatan, anda diberikan ${e:\/\/Field\/YDisplay}.</t>
  </si>
  <si>
    <t>Peserta tinjauan lain diberikan ${e:\/\/Field\/XDisplay}.</t>
  </si>
  <si>
    <t>Pilihan anda adalah tanpa nama sepenuhnya, dan anda tidak akan berinteraksi dengan peserta ini lagi.</t>
  </si>
  <si>
    <t>Saya membiarkan seperti seadanya (Anda: ${e:\/\/Field\/YDisplay}, Mereka: ${e:\/\/Field\/XDisplay}.)</t>
  </si>
  <si>
    <t>Saya hantar ${e:\/\/Field\/Send1Display} kepada peserta lain (Anda: ${e:\/\/Field\/Send1YouDisplay}, Mereka: ${e:\/\/Field\/Send1ThemDisplay}.)</t>
  </si>
  <si>
    <t>Saya hantar ${e:\/\/Field\/Send2Display} kepada peserta lain (Anda: ${e:\/\/Field\/Send2YouDisplay}, Mereka: ${e:\/\/Field\/Send2ThemDisplay}.)</t>
  </si>
  <si>
    <t>Anda diberikan ${e:\/\/Field\/SelfishHDisplay}.</t>
  </si>
  <si>
    <t>Peserta lain diberikan ${e:\/\/Field\/SelfishLDisplay}.</t>
  </si>
  <si>
    <t>Jika anda mahu, anda boleh menghantar &lt;b&gt;${e:\/\/Field\/Value0Display}, ${e:\/\/Field\/Send1Display}, atau ${e:\/\/Field\/Send2Display}&lt;\/b&gt; dari ${e:\/\/Field\/SelfishHDisplay} anda kepada peserta lain.</t>
  </si>
  <si>
    <t>Saya membiarkan seperti seadanya (Anda: ${e:\/\/Field\/SelfishHDisplay}, Mereka: ${e:\/\/Field\/SelfishLDisplay}.)</t>
  </si>
  <si>
    <t>Saya hantar ${e:\/\/Field\/Send1Display} kepada peserta lain (Anda: ${e:\/\/Field\/Send1YouUDisplay}, Mereka: ${e:\/\/Field\/Send1ThemUDisplay}.)</t>
  </si>
  <si>
    <t>Saya hantar ${e:\/\/Field\/Send2Display} kepada peserta lain (Anda: ${e:\/\/Field\/Send2YouUDisplay}, Mereka ${e:\/\/Field\/Send2ThemUDisplay}.)</t>
  </si>
  <si>
    <t>Ketidakadilan ekonomi yang lebih besar menyebabkan masyarakat berfungsi dengan &lt;b&gt;lebih teruk&lt;\/b&gt; secara keseluruhan.</t>
  </si>
  <si>
    <t>Di negara saya, perbezaan ekonomi antara golongan kaya dan miskin adalah &lt;b&gt;tidak adil&lt;\/b&gt;.</t>
  </si>
  <si>
    <t>Adalah tidak adil sesetengah orang mempunyai pendapatan yang lebih tinggi daripada orang lain</t>
  </si>
  <si>
    <t>Pengagihan semula pendapatan besar menjejaskan ekonomi</t>
  </si>
  <si>
    <t>Adalah lebih penting untuk menjaga diri sendiri berbanding memastikan keadilan bagi semua orang.</t>
  </si>
  <si>
    <t>Setakat manakah kesediaan anda untuk mengambil risiko, secara umumnya?</t>
  </si>
  <si>
    <t>Kesediaan untuk mengambil risiko</t>
  </si>
  <si>
    <t>Sama sekali tidak bersedia untuk mengambil risiko</t>
  </si>
  <si>
    <t>Bersedia sepenuhnya untuk mengambil risiko</t>
  </si>
  <si>
    <t>Kerajaan perlu mengurangkan ketaksamaan pendapatan dalam masyarakat.</t>
  </si>
  <si>
    <t>Adakah agama penting dalam hidup anda?</t>
  </si>
  <si>
    <t>Sangat penting</t>
  </si>
  <si>
    <t>Agak penting</t>
  </si>
  <si>
    <t>Tidak begitu penting</t>
  </si>
  <si>
    <t>Sama sekali tidak penting</t>
  </si>
  <si>
    <t>Setakat manakah kesediaan anda untuk menyumbang kepada tujuan murni tanpa mengharapkan apa-apa balasan?</t>
  </si>
  <si>
    <t>Sangat bersedia</t>
  </si>
  <si>
    <t>Agak bersedia</t>
  </si>
  <si>
    <t>Tidak begitu bersedia</t>
  </si>
  <si>
    <t>Sama sekali tidak bersedia</t>
  </si>
  <si>
    <t xml:space="preserve">Kami berminat sama ada anda berpendapat perbezaan ekonomi menyebabkan perubahan kepada masyarakat, dan jika ya, bagaimana. </t>
  </si>
  <si>
    <t>Di negara saya, perbezaan ekonomi antara golongan kaya dan miskin menyebabkan masyarakat berfungsi dengan lebih teruk.</t>
  </si>
  <si>
    <t>Perbezaan ekonomi yang lebih besar menyebabkan &lt;b&gt;lebih banyak&lt;\/b&gt; jenayah.</t>
  </si>
  <si>
    <t>Perbezaan ekonomi yang lebih besar menyebabkan &lt;b&gt;lebih banyak&lt;\/b&gt; pergolakan sosial.</t>
  </si>
  <si>
    <t>Perbezaan ekonomi yang lebih besar membawa kepada institusi kerajaan yang &lt;b&gt;lebih teruk&lt;\/b&gt;.</t>
  </si>
  <si>
    <t>Perbezaan ekonomi yang lebih besar membawa kepada negara yang &lt;b&gt;lebih&lt;\/b&gt; berpecah-belah.</t>
  </si>
  <si>
    <t>Perbezaan ekonomi yang lebih besar menyebabkan &lt;b&gt;lebih banyak&lt;\/b&gt; pertumbuhan ekonomi.</t>
  </si>
  <si>
    <t>Perbezaan ekonomi yang lebih besar menyebabkan &lt;b&gt;kurang&lt;\/b&gt; kepercayaan antara satu sama lain.</t>
  </si>
  <si>
    <t>Perbezaan ekonomi yang lebih besar menyebabkan &lt;b&gt;lebih banyak&lt;\/b&gt; rasuah.</t>
  </si>
  <si>
    <t xml:space="preserve">Perbezaan ekonomi yang lebih besar menyebabkan &lt;b&gt;lebih banyak&lt;\/b&gt; inovasi. </t>
  </si>
  <si>
    <t>Perbezaan ekonomi yang lebih besar membawa kepada sistem pendidikan yang &lt;b&gt;lebih teruk secara keseluruhan&lt;\/b&gt;.</t>
  </si>
  <si>
    <t>Perbezaan ekonomi yang lebih besar menyebabkan &lt;b&gt;kurang&lt;\/b&gt; pertumbuhan ekonomi.</t>
  </si>
  <si>
    <t>Saya biasanya mempercayai kerajaan kebangsaan untuk melakukan perkara yang betul.</t>
  </si>
  <si>
    <t xml:space="preserve">Golongan kaya di negara saya boleh mengasingkan diri mereka daripada golongan lain dalam masyarakat. </t>
  </si>
  <si>
    <t>Dalam beberapa bulan lalu, saya telah mendengar seseorang di negara saya mengatakan bahawa perbezaan ekonomi yang lebih besar menjadikan masyarakat berfungsi &lt;b&gt;lebih teruk&lt;\/b&gt; dalam sesetengah cara.</t>
  </si>
  <si>
    <t>Dalam beberapa bulan lalu, saya telah mendengar seseorang di negara saya mengatakan bahawa perbezaan ekonomi yang besar adalah &lt;b&gt;tidak adil&lt;\/b&gt;.</t>
  </si>
  <si>
    <t>Di negara saya, institusi kami adalah berdasarkan idea bahawa ketaksamaan ekonomi menjadikan masyarakat berfungsi dengan &lt;b&gt;lebih teruk&lt;\/b&gt;.</t>
  </si>
  <si>
    <t xml:space="preserve">Baru-baru ini, organisasi antarabangsa dan kerajaan telah mencadangkan cukai diselaraskan yang mensasarkan individu-individu terkaya di dunia.  </t>
  </si>
  <si>
    <t>Cukai ini mewajibkan mereka yang memiliki kekayaan melebihi AS $1 bilion, atau kira-kira 3,000 individu terkaya di dunia, untuk membayar minimum 2% daripada kekayaan mereka untuk cukai setiap tahun.</t>
  </si>
  <si>
    <t>Adakah anda menyokong atau menentang dasar ini?</t>
  </si>
  <si>
    <t>Agak menyokong</t>
  </si>
  <si>
    <t>Menyokong bukan, menentang pun bukan</t>
  </si>
  <si>
    <t>Agak menentang</t>
  </si>
  <si>
    <t>Sangat menentang</t>
  </si>
  <si>
    <t>Tidak faham</t>
  </si>
  <si>
    <t>Daripada 100 peserta yang menjawab soalan sebelumnya, berapa ramai yang anda rasa menyokong cukai diselaraskan terhadap individu-individu terkaya di dunia?</t>
  </si>
  <si>
    <t>Ia boleh diterima dari segi moral bahawa perniagaan menjual produk yang mereka tahu mendatangkan lebih banyak keburukan berbanding kebaikan kepada pengguna.</t>
  </si>
  <si>
    <t>Ia boleh diterima dari segi moral bahawa perniagaan memanipulasi maklumat mengenai produk mereka untuk menjual produk yang mereka tahu mendatangkan lebih banyak keburukan berbanding kebaikan kepada pengguna.</t>
  </si>
  <si>
    <t>Ia boleh diterima dari segi moral bahawa perniagaan menjual produk yang mereka tahu mendatangkan lebih banyak keburukan berbanding kebaikan kepada pengguna, asalkan mereka menyediakan semua maklumat yang relevan mengenai produk kepada pengguna.</t>
  </si>
  <si>
    <t>Perniagaan sering memanipulasi maklumat mengenai produk mereka untuk menjual produk yang mereka tahu mendatangkan lebih banyak keburukan berbanding kebaikan kepada pengguna.</t>
  </si>
  <si>
    <t>Kerajaan perlu mengenakan undang-undang perlindungan pengguna yang lebih ketat untuk mencegah perniagaan daripada menjual produk yang mereka tahu mendatangkan lebih banyak keburukan berbanding kebaikan kepada pengguna.</t>
  </si>
  <si>
    <t xml:space="preserve">Terima kasih kerana mengisi tinjauan! </t>
  </si>
  <si>
    <t xml:space="preserve">Jika anda mempunyai sebarang maklum balas tentang tinjauan secara keseluruhan, sila tuliskan di sini. </t>
  </si>
  <si>
    <t>Saya tidak mengundi</t>
  </si>
  <si>
    <t>Tidak rapat sama sekali</t>
  </si>
  <si>
    <t>Sangat rapat</t>
  </si>
  <si>
    <t>Sangat menyokong</t>
  </si>
  <si>
    <t>Pertimbangkan situasi seseorang telah memfailkan tuntutan untuk faedah hilang upaya.</t>
  </si>
  <si>
    <t>Situasi ${e:\/\/Field\/T12Q4Order}</t>
  </si>
  <si>
    <t>Maingat na pakibasa ang sumusunod na impormasyon.</t>
  </si>
  <si>
    <t>Maaaring nararapat ka para sa karagdagang rewards batay sa mga sagot mo sa survey na ito.</t>
  </si>
  <si>
    <t>Pakitandaan na ang lahat ng mga perang halaga ay babayaran sa parehong paraan tulad ng karaniwang mong rewards sa pagkumpleto ng mga survey na ito.</t>
  </si>
  <si>
    <t>Walang anumang direktang cash na bayad sa ekstrang rewards.</t>
  </si>
  <si>
    <t>Pakitandaan din na ang mga resulta ng pag-aaral na ito ay gagamitin sa akademikong pananaliksik at ang walang pagkikilanlan na data ay maaaring isapubliko.</t>
  </si>
  <si>
    <t>Walang personal na makikilalang impormasyon ang ilalathala, at ang data ay hindi maaaring matukoy pabalik sa iyo.</t>
  </si>
  <si>
    <t>Mangyaring tiyaking gumugol ng sapat na oras sa pagbabasa at pag-unawa sa mga tanong.</t>
  </si>
  <si>
    <t>Ang mababang kalidad na mga tugon ay maaaring humantong na ang mga respondent ay matanggal sa survey nang walang reward.</t>
  </si>
  <si>
    <t>Nauunawaan ko at nais kong lumahok.</t>
  </si>
  <si>
    <t>Ayaw kong lumahok.</t>
  </si>
  <si>
    <t>Upang matiyak na maingat mong basahin ang ibinigay na impormasyon, nais naming sagutin mo muna ang isang simpleng tanong.</t>
  </si>
  <si>
    <t>Alin sa sumusunod ay piraso ng muwebles na ginagamit mo para umupo sa isang lamesa?</t>
  </si>
  <si>
    <t>Silya</t>
  </si>
  <si>
    <t>Bisikleta</t>
  </si>
  <si>
    <t>Pakilagay ang iyong ID bilang tagapaglaan ng survey (dapat napunan na ang field na ito):</t>
  </si>
  <si>
    <t>Pagtatapos ng Survey</t>
  </si>
  <si>
    <t>Ayaw mong lumahok sa survey na ito.</t>
  </si>
  <si>
    <t>Hindi ka pumasa sa pagsusuri sa atensiyon.</t>
  </si>
  <si>
    <t>Pakisara ang survey na ito.</t>
  </si>
  <si>
    <t>Ano ang iyong kasarian?</t>
  </si>
  <si>
    <t>Lalaki</t>
  </si>
  <si>
    <t>Babae</t>
  </si>
  <si>
    <t>Iba Pa \/ Hindi Nakalista</t>
  </si>
  <si>
    <t>Ayaw sumagot</t>
  </si>
  <si>
    <t>Ano ang edad mo?</t>
  </si>
  <si>
    <t>Ano ang pinakamataas mong lebel ng edukasyon?</t>
  </si>
  <si>
    <t>Walang pormal na edukasyon (0 taon)</t>
  </si>
  <si>
    <t>Primaryang edukasyon (wala pang 7 taon)</t>
  </si>
  <si>
    <t>Mababang segundaryong edukasyon (7-10 taon)</t>
  </si>
  <si>
    <t>Mataas na segundaryong edukasyon (10-13 taon)</t>
  </si>
  <si>
    <t>Mas mataas na edukasyon (13+ taon, hal., unibersidad o kolehiyo)</t>
  </si>
  <si>
    <t>Kung mas bata ka sa legal na edad sa pagboto sa panahong iyon, pakipili ang maaaring ginawa mo kung hindi man.</t>
  </si>
  <si>
    <t>Pinaaalala namin sa iyo na ang &lt;u&gt;mga sagot sa survey na ito ay walang pagkakakilanlan.&lt;\/u&gt;</t>
  </si>
  <si>
    <t>Ano ang kabuuan mong kita ng sambahayan bago ang mga buwis sa 2023?</t>
  </si>
  <si>
    <t>Sa susunod na bahagi ng survey na ito, ilalarawan namin ang mga sitwasyon kabilang ang mga maliliit na halaga ng pera.</t>
  </si>
  <si>
    <t>Papipiliin ka rin namin kaugnay ng perang ito.</t>
  </si>
  <si>
    <t>&lt;b&gt;Random naming itatalaga ang isa sa bawat dalawampung respondent na maibayad ang mga halaga at matamo ang mga napili nila.&lt;\/b&gt;</t>
  </si>
  <si>
    <t>Para sa mga kalahok na ito, ang kanilang pagpili ay dedetermina kung gaano karaming pera ang binabayaran sa sarili nila at sa isa pang kalahok.</t>
  </si>
  <si>
    <t xml:space="preserve">Ang pera ay babayaran sa pamamagitan ng tagapaglaan ng survey sa loob ng tatlong buwan pagkatapos ng survey. </t>
  </si>
  <si>
    <t>Pakitandaan na ang pera ay ibabayad sa iyo sa parehong paraan tulad ng karaniwang mong rewards sa pagkumpleto ng mga survey na ito.</t>
  </si>
  <si>
    <t>Walang anumang direktang cash na bayad.</t>
  </si>
  <si>
    <t>Ipatatrabaho ka namin sa gawaing pagkilala ng kodigo.</t>
  </si>
  <si>
    <t>&lt;b&gt;Pakigawa ang lahat ng magagawa mo para tapusin ang gawain.&lt;\/b&gt;</t>
  </si>
  <si>
    <t>Napakahalaga nito para sa aming pananaliksik.</t>
  </si>
  <si>
    <t>I-click ang lahat ng mga paglabas ng numero: &lt;b&gt;${e:\/\/Field\/TargetCode1}&lt;\/b&gt;</t>
  </si>
  <si>
    <t>&lt;b&gt;Nakumpleto&lt;\/b&gt; mo ang gawain.</t>
  </si>
  <si>
    <t xml:space="preserve">Itutugma ka na ngayon sa ibang kalahok. </t>
  </si>
  <si>
    <t>Nakumpleto mo at ng kabilang kalahok ang gawain.</t>
  </si>
  <si>
    <t>Babayaran ka ng bonus na ${e:\/\/Field\/Value3Display} bilang bayad sa pagkumpleto ng gawain.</t>
  </si>
  <si>
    <t>Babayaran ang kabilang kalahok ng bonus na ${e:\/\/Field\/Value3Display} bilang bayad sa pagkumpleto ng gawain.</t>
  </si>
  <si>
    <t>&lt;b&gt;Nakumpleto&lt;\/b&gt; ng Kalahok A ang gawain.</t>
  </si>
  <si>
    <t>&lt;b&gt;Hindi tinrabaho&lt;\/b&gt; ng Kalahok B ang gawain.</t>
  </si>
  <si>
    <t>Binayaran ang Kalahok A &lt;b&gt;ng bonus na ${e:\/\/Field\/Value3Display}&lt;\/b&gt; bilang bayad sa pagkumpleto ng gawain.</t>
  </si>
  <si>
    <t>Binayaran ang Kalahok B &lt;b&gt;ng bonus na ${e:\/\/Field\/Value3Display}&lt;\/b&gt; kahit na hindi tinrabaho ang gawain.</t>
  </si>
  <si>
    <t>Kinumpleto ng kabilang kalahok ang gawain.</t>
  </si>
  <si>
    <t>Hindi ka nagtrabaho sa gawain.</t>
  </si>
  <si>
    <t>Babayaran ang kabilang kalahok ng bonus na ${e:\/\/Field\/Value6Display} bilang bayad sa pagkumpleto ng gawain.</t>
  </si>
  <si>
    <t>Hindi ka babayaran ng bonus dahil ang bonus ay bayad sa pagkumpleto ng gawain.</t>
  </si>
  <si>
    <t>&lt;b&gt;Nakumpleto&lt;\/b&gt; ng Kalahok A at Kalahok B ang gawain.</t>
  </si>
  <si>
    <t>Ang Kalahok A ay &lt;b&gt;hindi binayaran ng bonus&lt;\/b&gt; kahit na nakumpleto ang gawain.</t>
  </si>
  <si>
    <t>Binayaran ang Kalahok B &lt;b&gt;ng bonus na ${e:\/\/Field\/Value6Display}&lt;\/b&gt; bilang bayad sa pagkumpleto ng gawain.</t>
  </si>
  <si>
    <t>Nakumpleto mo ang gawain.</t>
  </si>
  <si>
    <t>Hindi tinrabaho ng kabilang kalahok ang gawain.</t>
  </si>
  <si>
    <t>Babayaran ang kabilang kalahok ng bonus na ${e:\/\/Field\/Value3Display} kahit na hindi tinrabaho ang gawain.</t>
  </si>
  <si>
    <t>Kapwa binayaran ang Kalahok A at Kalahok B &lt;b&gt;ng bonus na ${e:\/\/Field\/Value3Display}&lt;\/b&gt; bilang bayad sa pagkumpleto ng gawain.</t>
  </si>
  <si>
    <t>Hindi ka babayaran ng bonus kahit na nakumpleto ang gawain.</t>
  </si>
  <si>
    <t>&lt;b&gt;Hindi tinrabaho&lt;\/b&gt; ng Kalahok A ang gawain.</t>
  </si>
  <si>
    <t>&lt;b&gt;Nakumpleto&lt;\/b&gt; ng Kalahok B ang gawain.</t>
  </si>
  <si>
    <t>Tatanungin ka namin ngayon ng ilang mga simpleng tanong sa pag-unawa tungkol sa impormasyong ito.</t>
  </si>
  <si>
    <t>Background na Impormasyon:</t>
  </si>
  <si>
    <t>Kinumpleto mo ba ang gawain?</t>
  </si>
  <si>
    <t>Kinumpleto ba ng kabilang kalahok ang gawain?</t>
  </si>
  <si>
    <t>Oo</t>
  </si>
  <si>
    <t>Gaano kalaki ang iyong bonus?</t>
  </si>
  <si>
    <t>Gaano kalaki ang bonus ng kabilang kalahok?</t>
  </si>
  <si>
    <t xml:space="preserve">Ang mga tao ay may magkakaibang ideya tungkol sa kung ano ang patas at hindi patas. </t>
  </si>
  <si>
    <t>Hanggang saan ka sang-ayon o hindi sang-ayon sa sumusunod na pahayag:</t>
  </si>
  <si>
    <t>Ang bonus na bayad ay hindi patas na pinamahagi sa pagitan mo at ng kabilang kalahok.</t>
  </si>
  <si>
    <t>Madiing sumasang-ayon</t>
  </si>
  <si>
    <t>Medyo sumasang-ayon</t>
  </si>
  <si>
    <t>Hindi sang-ayon o tumatanggi</t>
  </si>
  <si>
    <t>Medyo tumatanggi</t>
  </si>
  <si>
    <t>Madiing tumatanggi</t>
  </si>
  <si>
    <t xml:space="preserve">Nais ka namin ngayon tanungin kung &lt;b&gt;gaano kalapit ang pakiramdam mo&lt;\/b&gt; sa kabilang kalahok. </t>
  </si>
  <si>
    <t>Pakigamit ang slider para piliin ang pares ng mga bilog na pinakamahusay na naglalarawan sa tugon mo.</t>
  </si>
  <si>
    <t>Ang bilog na may X ay kumakatawan sa kabilang kalahok.</t>
  </si>
  <si>
    <t>Tandaan na kinakatawan ng 1 ang: hindi talaga malapit, at 7: napakalapit.</t>
  </si>
  <si>
    <t>Gaano kalapit ang pakiramdam mo sa kabilang kalahok?</t>
  </si>
  <si>
    <t>Gagawa ka ngayon ng desisyon na maaaring makaapekto kapwa sa iyo at sa kabilang kalahok.</t>
  </si>
  <si>
    <t>Ang desisyon mo dito ay hindi makakaapekto sa anumang mga bonus na bayad mula sa nakaraang sitwasyon.</t>
  </si>
  <si>
    <t>Tinalagahan ka ng karagdagang ${e:\/\/Field\/Value5Display}.</t>
  </si>
  <si>
    <t>Ang kabilang kalahok ay tinalagahan din ng karagdagang ${e:\/\/Field\/Value5Display}.</t>
  </si>
  <si>
    <t>Tatanungin ka na ngayon kung gusto mong kumuha ng pagkakataon sa pamumuhunan.</t>
  </si>
  <si>
    <t>Maaari mong &lt;b&gt;ipuhunan&lt;\/b&gt; ang iyong ${e:\/\/Field\/Value5Display}.</t>
  </si>
  <si>
    <t>Kung mamuhunan ka ng pera, posible ang mga sumusunod na opsiyon:</t>
  </si>
  <si>
    <t>Kikita ka ng ${e:\/\/Field\/Value15Display} na may 50% pagkakataon.</t>
  </si>
  <si>
    <t>Kikita ka ng ${e:\/\/Field\/Value0Display} na may 50% pagkakataon.</t>
  </si>
  <si>
    <t>Kapag namuhunan ka, &lt;b&gt;mawawala sa kabilang kalahok ang ${e:\/\/Field\/Value5Display} na itinalaga sa kanila.&lt;\/b&gt;</t>
  </si>
  <si>
    <t>Kapag hindi ka namuhunan, mananatili kapwa sa iyo at sa kabilang kalahok ang karagdagan niyong ${e:\/\/Field\/Value5Display}.</t>
  </si>
  <si>
    <t>Hindi ka makikipag-ugnay sa kabilang kalahok muli matapos kang pumili.</t>
  </si>
  <si>
    <t>Mangyaring pumili.</t>
  </si>
  <si>
    <t>Pinuhunan ko ang pera, na nangangahulugan na mayroon akong 50% pagkakataon ng ${e:\/\/Field\/Value15Display} at 50% pagkakataon ng ${e:\/\/Field\/Value0Display}.</t>
  </si>
  <si>
    <t>Ang kabilang kalahok ay makakatanggap ng ${e:\/\/Field\/Value0Display}.</t>
  </si>
  <si>
    <t>Hindi ko pinuhunan ang pera.</t>
  </si>
  <si>
    <t>Kapwa ako at ang kabilang kalahok ay makakatanggap ng ${e:\/\/Field\/Value5Display}.</t>
  </si>
  <si>
    <t>Ano ang nagmotiba sa pinili mo?</t>
  </si>
  <si>
    <t>Pakipaliwanag sa mga sarili mong salita.</t>
  </si>
  <si>
    <t xml:space="preserve">Nakumpleto namin ang pag-aaral na ito kasama ang maraming kalahok sa inyong bansa. </t>
  </si>
  <si>
    <t>Mula sa 100 kalahok na nasa parehong sitwasyon katulad mo, ilan sa palagay mo ang namuhunan ng kanilang ${e:\/\/Field\/Value5Display} para potensiyal na kumita ng ${e:\/\/Field\/Value15Display} noong ang kabilang kalahok ay nawalan din ng kanilang ${e:\/\/Field\/Value5Display}?</t>
  </si>
  <si>
    <t>Pakisulat ng numero sa pagitan ng 0 at 100.</t>
  </si>
  <si>
    <t>Kung tama ang sagot mo, gagantimpalaan ka ng ${e:\/\/Field\/Value1Display}.</t>
  </si>
  <si>
    <t>Totoo ito para sa &lt;b&gt;lahat&lt;\/b&gt; ng mga kalahok.</t>
  </si>
  <si>
    <t>Ang ilang mga kalahok ay wala sa parehong sitwasyon tulad mo.</t>
  </si>
  <si>
    <t>Magtatanong kami ngayon ng ilang tanong tungkol sa mga kalahok na ito.</t>
  </si>
  <si>
    <t>Sa kaso nila, ang sitwasyon ay ang sumusunod:</t>
  </si>
  <si>
    <t>Ang natitira sa kanilang sitwasyon ay katulad ng iyo.</t>
  </si>
  <si>
    <t xml:space="preserve">Ang Kalahok A ay binigyan ng oportunidad na mamuhunan ng ${e:\/\/Field\/Value5Display} na may 50% pagkakataong kumita ng ${e:\/\/Field\/Value15Display} at 50% pagkakataong kumita ng ${e:\/\/Field\/Value0Display}. </t>
  </si>
  <si>
    <t>Kung namuhunan sila, nawala ng Kalahok B ang kanilang ${e:\/\/Field\/Value5Display}.</t>
  </si>
  <si>
    <t>Magtatanong muna kami ng ilang mga simpleng tanong sa pag-unawa tungkol sa impormasyong ito.</t>
  </si>
  <si>
    <t>Nakumpleto ba ng Kalahok A ang gawain?</t>
  </si>
  <si>
    <t>Nakumpleto ba ng Kalahok B ang gawain?</t>
  </si>
  <si>
    <t>Gaano kalaki ang bonus ng ni Kalahok A?</t>
  </si>
  <si>
    <t>Gaano kalaki ang bonus ng ni Kalahok B?</t>
  </si>
  <si>
    <t>Ang bonus na bayad ay hindi patas na pinamahagi sa pagitan mo at ni Kalahok A at Kalahok B.</t>
  </si>
  <si>
    <t>Gusto namin ngayong hulaan mo ang pag-uugali sa pamumuhunan ni Kalahok A.</t>
  </si>
  <si>
    <t>Mula sa 100 kalahok na nasa &lt;b&gt;Sitwasyon ni Kalahok A&lt;\/b&gt;, ilan sa iyong palagay ang &lt;b&gt;namuhunan&lt;\/b&gt; ${e:\/\/Field\/Value5Display} para potensiyal na makatanggap ng ${e:\/\/Field\/Value15Display} dahil ang Kalahok B ay mawawalan din ng kanilang ${e:\/\/Field\/Value5Display}?</t>
  </si>
  <si>
    <t>Bilang paalala, sinagot mo na ang ${q:\/\/QID581\/ChoiceTextEntryValue} (na) mga tao sa &lt;b&gt;sarili mong&lt;\/b&gt; sitwasyon ang mamumuhunan.</t>
  </si>
  <si>
    <t>Salamat. Lilipat kami ngayon sa bagong pangkat ng mga tanong sa bagong paksa.</t>
  </si>
  <si>
    <t xml:space="preserve">Hihilingin namin sa iyong pag-isipan kung ano ang gagawin mo kung magpasya ka kung ang tao ay babayaran ng mga benepisyo sa pagkawala ng trabaho. </t>
  </si>
  <si>
    <t>Napakahalaga na maingat mong basahin ang impormasyon sa ibaba.</t>
  </si>
  <si>
    <t>Nilalayon ang mga benepisyo sa pagkawala ng benepisyo para bahagyang bayaran ang mga tao na hindi boluntaryong nawalan ng trabaho para sa kawalan ng kita.</t>
  </si>
  <si>
    <t>Ang mga tao na hindi boluntaryong nawalan ng trabaho ay minsan nagsasampa ng hindi totoong paghabol sa mga benepisyo sa pagkawala ng trabaho sa pamamagitan ng maliing pagsaad na sila ay hindi boluntaryong walang trabaho.</t>
  </si>
  <si>
    <t>Sitwasyon ${e:\/\/Field\/T12Q1Order}</t>
  </si>
  <si>
    <t>Pag-isipan ang sitwasyon kung saan nagsampa ang tao ng paghabol para sa mga benepisyo sa pagkawala ng trabaho.</t>
  </si>
  <si>
    <t>Mayroong:</t>
  </si>
  <si>
    <t>99 porsiyentong pagkakataon na ang taong ito ay nagsampa ng &lt;b&gt;tamang&lt;\/b&gt; paghabol para sa mga benepisyo sa pagkawala ng trabaho.</t>
  </si>
  <si>
    <t>1 porsiyentong pagkakataon na ang taong ito ay nagsampa ng &lt;b&gt;maling&lt;\/b&gt; paghabol para sa mga benepisyo sa pagkawala ng trabaho.</t>
  </si>
  <si>
    <t>Hihilingin namin sa iyo ngayong pumili para sa taong ito.</t>
  </si>
  <si>
    <t xml:space="preserve"> Pakimarkahan ang desisyon mo:</t>
  </si>
  <si>
    <t xml:space="preserve">&lt;b&gt;Huwag bayaran ang mga benepisyo sa pagkawala ng trabaho&lt;\/b&gt;: Nangangahulugan ito na may 99 porsiyentong pagkakataon na ang taong nagsampa ng &lt;b&gt;tamang paghabol&lt;\/b&gt; para sa mga benepisyo sa pagkawala ng trabaho ay &lt;b&gt;hindi nabayaran ng mga benepisyo sa pagkawala ng trabaho&lt;\/b&gt;.  </t>
  </si>
  <si>
    <t xml:space="preserve">&lt;b&gt;Bayaran ang mga benepisyo sa pagkawala ng trabaho&lt;\/b&gt;: Nangangahulugan ito na may 1 porsiyentong pagkakataon na ang taong nagsampa ng &lt;b&gt;maling paghabol&lt;\/b&gt; para sa mga benepisyo sa pagkawala ng trabaho ay &lt;b&gt;nabayaran ng mga benepisyo sa pagkawala ng trabaho&lt;\/b&gt;. </t>
  </si>
  <si>
    <t>75 porsiyentong pagkakataon na ang taong ito ay nagsampa ng &lt;b&gt;tamang&lt;\/b&gt; paghabol para sa mga benepisyo sa pagkawala ng trabaho.</t>
  </si>
  <si>
    <t>25 porsiyentong pagkakataon na ang taong ito ay nagsampa ng &lt;b&gt;tamang&lt;\/b&gt; paghabol para sa mga benepisyo sa pagkawala ng trabaho.</t>
  </si>
  <si>
    <t xml:space="preserve">&lt;b&gt;Huwag bayaran ang mga benepisyo sa pagkawala ng trabaho&lt;\/b&gt;: Nangangahulugan ito na may 75 porsiyentong pagkakataon na ang taong nagsampa ng &lt;b&gt;tamang paghabol&lt;\/b&gt; para sa mga benepisyo sa pagkawala ng trabaho ay &lt;b&gt;hindi nabayaran ng mga benepisyo sa pagkawala ng trabaho&lt;\/b&gt;.  </t>
  </si>
  <si>
    <t>&lt;b&gt;Bayaran ang mga benepisyo sa pagkawala ng trabaho&lt;\/b&gt;: Nangangahulugan ito na may 25 porsiyentong pagkakataon na ang taong nagsampa ng &lt;b&gt;maling paghabol&lt;\/b&gt; para sa mga benepisyo sa pagkawala ng trabaho ay &lt;b&gt;nabayaran ng mga benepisyo sa pagkawala ng trabaho&lt;\/b&gt;.</t>
  </si>
  <si>
    <t>50 porsiyentong pagkakataon na ang taong ito ay nagsampa ng &lt;b&gt;tamang&lt;\/b&gt; paghabol para sa mga benepisyo sa pagkawala ng trabaho.</t>
  </si>
  <si>
    <t xml:space="preserve">&lt;b&gt;Huwag bayaran ang mga benepisyo sa pagkawala ng trabaho&lt;\/b&gt;: Nangangahulugan ito na may 50 porsiyentong pagkakataon na ang taong nagsampa ng &lt;b&gt;tamang paghabol&lt;\/b&gt; para sa mga benepisyo sa pagkawala ng trabaho ay &lt;b&gt;hindi nabayaran ng mga benepisyo sa pagkawala ng trabaho&lt;\/b&gt;.  </t>
  </si>
  <si>
    <t xml:space="preserve">&lt;b&gt;Bayaran ang mga benepisyo sa pagkawala ng trabaho&lt;\/b&gt;: Nangangahulugan ito na may 50 porsiyentong pagkakataon na ang taong nagsampa ng &lt;b&gt;maling paghabol&lt;\/b&gt; para sa mga benepisyo sa pagkawala ng trabaho ay &lt;b&gt;nabayaran ng mga benepisyo sa pagkawala ng trabaho&lt;\/b&gt;. </t>
  </si>
  <si>
    <t xml:space="preserve">&lt;b&gt;Huwag bayaran ang mga benepisyo sa pagkawala ng trabaho&lt;\/b&gt;: Nangangahulugan ito na may 25 porsiyentong pagkakataon na ang taong nagsampa ng &lt;b&gt;tamang paghabol&lt;\/b&gt; para sa mga benepisyo sa pagkawala ng trabaho ay &lt;b&gt;hindi nabayaran ng mga benepisyo sa pagkawala ng trabaho&lt;\/b&gt;.  </t>
  </si>
  <si>
    <t>&lt;b&gt;Bayaran ang mga benepisyo sa pagkawala ng trabaho&lt;\/b&gt;: Nangangahulugan ito na may 75 porsiyentong pagkakataon na ang taong nagsampa ng &lt;b&gt;maling paghabol&lt;\/b&gt; para sa mga benepisyo sa pagkawala ng trabaho ay &lt;b&gt;nabayaran ng mga benepisyo sa pagkawala ng trabaho&lt;\/b&gt;.</t>
  </si>
  <si>
    <t>1 porsiyentong pagkakataon na ang taong ito ay nagsampa ng &lt;b&gt;tamang&lt;\/b&gt; paghabol para sa mga benepisyo sa pagkawala ng trabaho.</t>
  </si>
  <si>
    <t xml:space="preserve">&lt;b&gt;Huwag bayaran ang mga benepisyo sa pagkawala ng trabaho&lt;\/b&gt;: Nangangahulugan ito na may 1 porsiyentong pagkakataon na ang taong nagsampa ng &lt;b&gt;tamang paghabol&lt;\/b&gt; para sa mga benepisyo sa pagkawala ng trabaho ay &lt;b&gt;hindi nabayaran ng mga benepisyo sa pagkawala ng trabaho&lt;\/b&gt;.  </t>
  </si>
  <si>
    <t xml:space="preserve">&lt;b&gt;Bayaran ang mga benepisyo sa pagkawala ng trabaho&lt;\/b&gt;: Nangangahulugan ito na may 99 porsiyentong pagkakataon na ang taong nagsampa ng &lt;b&gt;maling paghabol&lt;\/b&gt; para sa mga benepisyo sa pagkawala ng trabaho ay &lt;b&gt;nabayaran ng mga benepisyo sa pagkawala ng trabaho&lt;\/b&gt;. </t>
  </si>
  <si>
    <t xml:space="preserve">Pag-isipan ang lahat ng mga taong kasalukuyang nagsasampa ng paghabol para sa mga benepisyo sa pagkawala ng trabaho sa inyong bansa. </t>
  </si>
  <si>
    <t xml:space="preserve">Anong porsiyento ng mga taong nagsasampa ng paghabol para sa mga benepisyo sa pagkawala ng trabaho ang sa paniwala mo ay &lt;b&gt;maling nagsaad&lt;\/b&gt; na sila ay hindi boluntaryong walang trabaho? </t>
  </si>
  <si>
    <t>...porsiyento ay maling nagsaad na sila ay hindi boluntaryong walang trabaho.</t>
  </si>
  <si>
    <t>Hanggang saan ka sang-ayon o hindi sang-ayon sa mga sumusunod na pahayag:</t>
  </si>
  <si>
    <t>Ang mga benepisyo sa pagkawala ng trabaho ay dapat gawing mas galante.</t>
  </si>
  <si>
    <t>Ang mga inaatas para sa mga benepisyo sa pagkawala ng trabaho ay dapat gawing mas mahigpit.</t>
  </si>
  <si>
    <t>Hindi patas na ang hindi boluntaryong walang trabaho ay hindi lubusang babayayaran para sa kawalan nila ng kita.</t>
  </si>
  <si>
    <t>Mga galanteng benepisyo sa pagkawala ng trabaho ay nakakasakit sa ekonomiya.</t>
  </si>
  <si>
    <t>Hihilingin namin sa iyong pag-isipan kung ano ang gagawin mo kung magpasya ka kung ang tao ay babayaran ng mga benepisyo sa kapansanan.</t>
  </si>
  <si>
    <t>Ang mga benepisyo sa kapansanan ay inilaan upang bahagyang bayaran ang mga taong may kondisyong medikal na pumipigil sa kanila na magtrabaho para sa kanilang pagkawala ng kita.</t>
  </si>
  <si>
    <t>Ang mga taong walang kondisyong medikal na pumipigil sa kanila na magtrabaho kung minsan ay nagsasampa ng maling paghahabol para sa mga benepisyo sa kapansanan sa pamamagitan ng maling pagsasaad na pinipigilan silang magtrabaho dahil sa isang kondisyong medikal.</t>
  </si>
  <si>
    <t>99 porsiyentong pagkakataon na ang taong ito ay nagsampa ng &lt;b&gt;tamang&lt;\/b&gt; paghabol para sa mga benepisyo sa kapansanan.</t>
  </si>
  <si>
    <t>1 porsiyentong pagkakataon na ang taong ito ay nagsampa ng &lt;b&gt;tamang&lt;\/b&gt; paghabol para sa mga benepisyo sa kapansanan.</t>
  </si>
  <si>
    <t>75 porsiyentong pagkakataon na ang taong ito ay nagsampa ng &lt;b&gt;tamang&lt;\/b&gt; paghabol para sa mga benepisyo sa kapansanan.</t>
  </si>
  <si>
    <t>25 porsiyentong pagkakataon na ang taong ito ay nagsampa ng &lt;b&gt;tamang&lt;\/b&gt; paghabol para sa mga benepisyo sa kapansanan.</t>
  </si>
  <si>
    <t>50 porsiyentong pagkakataon na ang taong ito ay nagsampa ng &lt;b&gt;tamang&lt;\/b&gt; paghabol para sa mga benepisyo sa kapansanan.</t>
  </si>
  <si>
    <t xml:space="preserve">Pag-isipan ang lahat ng mga taong kasalukuyang nagsasampa ng paghabol para sa mga benepisyo sa kapansanan sa inyong bansa. </t>
  </si>
  <si>
    <t>Ilang porsiyento ng mga taong nagsampa ng paghabol para sa mga benepisyo sa kapansanan ang pinaniniwalaan mong ay maling nagsaad na mayroon silang kondisyong medikal na pumipigil sa kanila na magtrabaho?</t>
  </si>
  <si>
    <t>...porsiyento ay maling nagsaad na mayroon silang kondisyong medikal na pumipigil sa kanila na magtrabaho.</t>
  </si>
  <si>
    <t>Ang mga benepisyo sa kapansanan ay dapat gawing mas galante.</t>
  </si>
  <si>
    <t>Ang mga inaatas para sa mga benepisyo sa kapansanan ay dapat gawing mas mahigpit.</t>
  </si>
  <si>
    <t>Hindi patas na ang mga taong may kapansanan ay hindi lubusang babayayaran para sa kawalan nila ng kita.</t>
  </si>
  <si>
    <t>Mga galanteng benepisyo sa kapansanan ay nakakasakit sa ekonomiya.</t>
  </si>
  <si>
    <t>Gagawa ka na ngayon ng tatlong desisyon na may kinalaman sa malaking halaga ng pera na maaaring makaapekto sa iyo at sa isa pang kalahok.</t>
  </si>
  <si>
    <t>Ang lahat ng kalahok na makatapos ng pag-aaral ay ilalagay sa lottery.</t>
  </si>
  <si>
    <t>Ang lottery ay random na kukuha ng tatlong kalahok.</t>
  </si>
  <si>
    <t>Ang tatlong kalahok na ito ay itutugma sa iba pang kalahok sa survey at ipatupad ang &lt;b&gt;isa sa kanilang tatlong pagpipilian&lt;\/b&gt;.</t>
  </si>
  <si>
    <t>Kung isa ka sa tatlong kalahok na ito, ang kaukulang kabayaran ay babayaran sa pamamagitan ng tagapaglaan ng survey sa loob ng tatlong buwan ng survey.</t>
  </si>
  <si>
    <t>Mangyaring sagutin ang lahat ng mga tanong na parang ang lahat ng iyong mga pagpipilian ay tiyak na maipapatupad.</t>
  </si>
  <si>
    <t>Ang ilang mga katanungan ay simple, habang ang iba ay mas mahirap.</t>
  </si>
  <si>
    <t>Nakatalaga ka sa ${e:\/\/Field\/SelfishMDisplay}.</t>
  </si>
  <si>
    <t>Ang kabilang kalahok ay nakatalaga sa ${e:\/\/Field\/SelfishMDisplay}.</t>
  </si>
  <si>
    <t>Kung gusto mo, maaari kang magpadala ng &lt;b&gt;${e:\/\/Field\/Value0Display}, ${e:\/\/Field\/Send1Display}, o ${e:\/\/Field\/Send2Display}&lt;\/b&gt; mula sa iyong ${e:\/\/Field\/SelfishMDisplay} sa kabilang kalahok.</t>
  </si>
  <si>
    <t xml:space="preserve">Aabisuhan ang kabilang kalahok tungkol sa magkano ang ipadadala mo. </t>
  </si>
  <si>
    <t>Mananatili sa iyo ang anumang hindi mo pinadala.</t>
  </si>
  <si>
    <t>Ang iyong pinili ay makakaapekto lamang sa mga potensiyal na pagbabayad at sa impormasyong natatanggap ng ibang kalahok.</t>
  </si>
  <si>
    <t>Kung hindi, ang iyong pinili ay &lt;u&gt;ganap na walang pagkakakilanlan&lt;\/u&gt;, at hindi ka na muling makikipag-ugnayan sa kalahok na ito.</t>
  </si>
  <si>
    <t>Pakisaad kung alin sa mga alternatibo ang iyong pipiliin:</t>
  </si>
  <si>
    <t>Pinananatili ko ang mga bagay kung paano sila (You: ${e:\/\/Field\/SelfishMDisplay}, Sila: ${e:\/\/Field\/SelfishMDisplay}.)</t>
  </si>
  <si>
    <t>Nagpapadala ako ng ${e:\/\/Field\/Send1Display} sa kabilang kalahok (Ikaw: ${e:\/\/Field\/Send1YouEDisplay}, Sila: ${e:\/\/Field\/Send1ThemEDisplay}.)</t>
  </si>
  <si>
    <t>Nagpapadala ako ng ${e:\/\/Field\/Send2Display} sa kabilang kalahok (Ikaw: ${e:\/\/Field\/Send2YouEDisplay}, Sila: ${e:\/\/Field\/Send2ThemEDisplay}.)</t>
  </si>
  <si>
    <t>Tatanungin ka ngayon tungkol sa bagong sitwasyon na may ibang kalahok.</t>
  </si>
  <si>
    <t>Dito ay interesado kami sa kung paano mo inaasahan ang kabilang kalahok na kumilos.</t>
  </si>
  <si>
    <t>Nakatalaga ka sa ${e:\/\/Field\/YDisplay}.</t>
  </si>
  <si>
    <t>Ang kabilang kalahok ay nakatalaga sa ${e:\/\/Field\/XDisplay}.</t>
  </si>
  <si>
    <t>Kung gusto mo, maaari kang magpadala ng &lt;b&gt;${e:\/\/Field\/Value0Display}, ${e:\/\/Field\/Send1Display}, o ${e:\/\/Field\/Send2Display}&lt;\/b&gt; mula sa iyong ${e:\/\/Field\/YDisplay} sa kabilang kalahok.</t>
  </si>
  <si>
    <t>Pagkatapos, mapipili ng ibang kalahok na kunin ang ${e:\/\/Field\/StealAmountDisplay} mula sa iyo upang makatanggap ng ${e:\/\/Field\/ReceiveAmountDisplay}.</t>
  </si>
  <si>
    <t>Sa lalong madaling panahon tatanungin namin kung padadalhan mo ang ibang kalahok ng anumang pera.</t>
  </si>
  <si>
    <t>&lt;b&gt;Kung ipapadala mo sa ibang kalahok ang ${e:\/\/Field\/Value0Display}&lt;\/b&gt;, ito ang mga posibleng resulta:</t>
  </si>
  <si>
    <t>&lt;b&gt;Ang kabilang kalahok ay kumuha ng&lt;\/b&gt;: Ikaw: ${e:\/\/Field\/YSteal0Display}, Sila: ${e:\/\/Field\/XSteal0Display}.</t>
  </si>
  <si>
    <t>&lt;b&gt;Ang kabilang kalahok ay hindi kumuha ng&lt;\/b&gt;: Ikaw: ${e:\/\/Field\/YDisplay}, Sila: ${e:\/\/Field\/XDisplay}.</t>
  </si>
  <si>
    <t>Ipagpalagay na &lt;b&gt;nagpadala ka ng ${e:\/\/Field\/Value0Display}&lt;\/b&gt;.</t>
  </si>
  <si>
    <t>Sa 100 iba pang kalahok, ilan sa tingin mo ang kukuha sa sitwasyong ito?</t>
  </si>
  <si>
    <t>Pakilagay ang numero sa pagitan ng 0 at 100.</t>
  </si>
  <si>
    <t>Inaasahan mong kukuha ng ${q:\/\/QID510\/ChoiceTextEntryValue} sa 100 iba pang kalahok &lt;b&gt;kung nagpadala ka ng ${e:\/\/Field\/Value0Display}&lt;\/b&gt;.</t>
  </si>
  <si>
    <t>&lt;b&gt;Kung ipapadala mo sa ibang respondent ang ${e:\/\/Field\/Send1Display}&lt;\/b&gt;, ito ang mga posibleng resulta:</t>
  </si>
  <si>
    <t>&lt;b&gt;Ang kabilang kalahok ay kumuha ng&lt;\/b&gt;: Ikaw: ${e:\/\/Field\/YSteal100Display}, Sila: ${e:\/\/Field\/XSteal100Display}.</t>
  </si>
  <si>
    <t>&lt;b&gt;Ang kabilang kalahok ay hindi kumuha ng&lt;\/b&gt;: Ikaw: ${e:\/\/Field\/Send1YouDisplay}, Sila: ${e:\/\/Field\/Send1ThemDisplay}.</t>
  </si>
  <si>
    <t>Ipagpalagay na &lt;b&gt;nagpadala ka ng ${e:\/\/Field\/Send1Display}&lt;\/b&gt;.</t>
  </si>
  <si>
    <t>Inaasahan mong kukuha ng ${q:\/\/QID554\/ChoiceTextEntryValue} sa 100 iba pang kalahok &lt;b&gt;kung nagpadala ka ng ${e:\/\/Field\/Send1Display}&lt;\/b&gt;.</t>
  </si>
  <si>
    <t>&lt;b&gt;Kung ipapadala mo sa ibang respondent ang ${e:\/\/Field\/Send2Display}&lt;\/b&gt;, ito ang mga posibleng resulta:</t>
  </si>
  <si>
    <t>&lt;b&gt;Ang kabilang kalahok ay kumuha ng&lt;\/b&gt;: Ikaw: ${e:\/\/Field\/YSteal200Display}, Sila: ${e:\/\/Field\/XSteal200Display}.</t>
  </si>
  <si>
    <t>&lt;b&gt;Ang kabilang kalahok ay hindi kumuha ng&lt;\/b&gt;: Ikaw: ${e:\/\/Field\/Send2YouDisplay}, Sila: ${e:\/\/Field\/Send2ThemDisplay}.</t>
  </si>
  <si>
    <t>Ipagpalagay na &lt;b&gt;nagpadala ka ng ${e:\/\/Field\/Send2Display}&lt;\/b&gt;.</t>
  </si>
  <si>
    <t>Ikaw na ngayon ang &lt;b&gt;gagawa ng desisyon sa paglipat&lt;\/b&gt;.</t>
  </si>
  <si>
    <t>Bilang paalala, itinalaga sa iyo ang ${e:\/\/Field\/YDisplay}.</t>
  </si>
  <si>
    <t>Ang isa pang kalahok sa survey ang tinalagahan ng ${e:\/\/Field\/XDisplay}.</t>
  </si>
  <si>
    <t>Kung hindi, ang iyong pinili ay ganap na walang pagkakakilanlan, at hindi ka na muling makikipag-ugnayan sa kalahok na ito.</t>
  </si>
  <si>
    <t>Pinananatili ko ang mga bagay kung paano sila (You: ${e:\/\/Field\/YDisplay}, Sila: ${e:\/\/Field\/XDisplay}.)</t>
  </si>
  <si>
    <t>Nagpapadala ako ng ${e:\/\/Field\/Send1Display} sa kabilang kalahok (Ikaw: ${e:\/\/Field\/Send1YouDisplay}, Sila: ${e:\/\/Field\/Send1ThemDisplay}.)</t>
  </si>
  <si>
    <t>Nagpapadala ako ng ${e:\/\/Field\/Send2Display} sa kabilang kalahok (Ikaw: ${e:\/\/Field\/Send2YouDisplay}, Sila: ${e:\/\/Field\/Send2ThemDisplay}.)</t>
  </si>
  <si>
    <t>Nakatalaga ka sa ${e:\/\/Field\/SelfishHDisplay}.</t>
  </si>
  <si>
    <t>Ang kabilang kalahok ay nakatalaga sa ${e:\/\/Field\/SelfishLDisplay}.</t>
  </si>
  <si>
    <t>Kung gusto mo, maaari kang magpadala ng &lt;b&gt;${e:\/\/Field\/Value0Display}, ${e:\/\/Field\/Send1Display}, o ${e:\/\/Field\/Send2Display}&lt;\/b&gt; mula sa iyong ${e:\/\/Field\/SelfishHDisplay} sa kabilang kalahok.</t>
  </si>
  <si>
    <t>Pinananatili ko ang mga bagay kung paano sila (You: ${e:\/\/Field\/SelfishHDisplay}, Sila: ${e:\/\/Field\/SelfishLDisplay}.)</t>
  </si>
  <si>
    <t>Nagpapadala ako ng ${e:\/\/Field\/Send1Display} sa kabilang kalahok (Ikaw: ${e:\/\/Field\/Send1YouUDisplay}, Sila: ${e:\/\/Field\/Send1ThemUDisplay}.)</t>
  </si>
  <si>
    <t>Nagpapadala ako ng ${e:\/\/Field\/Send2Display} sa kabilang kalahok (Ikaw: ${e:\/\/Field\/Send2YouUDisplay}, Sila ${e:\/\/Field\/Send2ThemUDisplay}.)</t>
  </si>
  <si>
    <t>Dahil sa malaking kawalan ng katarungan sa ekonomiya, ang lipunan ay &lt;b&gt;mas masahol pa&lt;\/b&gt; sa pangkalahatan.</t>
  </si>
  <si>
    <t>Sa aking bansa, ang mga pagkakaiba sa ekonomiya sa pagitan ng mayaman at mahirap ay &lt;b&gt;hindi patas&lt;\/b&gt;.</t>
  </si>
  <si>
    <t>Hindi patas na ang ilang mga tao ay may mas mataas na kita kaysa sa iba.</t>
  </si>
  <si>
    <t>Ang malaking pamamahagi ng kita ay nakakasama sa ekonomiya.</t>
  </si>
  <si>
    <t>Mas mahalaga na bantayan ang sarili ko kaysa tiyakin ang pagiging patas para sa lahat.</t>
  </si>
  <si>
    <t>Gaano ka handa na makipagsapalaran, sa pangkalahatan?</t>
  </si>
  <si>
    <t>Pagiging payag na makipagsapalaran</t>
  </si>
  <si>
    <t>Hindi talaga payag na makipagsapalaran</t>
  </si>
  <si>
    <t>Ganap na handang makipagsapalaran</t>
  </si>
  <si>
    <t>Dapat bawasan ng pamahalaan ang pagiging hindi patas ng kita sa lipunan.</t>
  </si>
  <si>
    <t>Mahalaga ba ang relihiyon sa iyong buhay?</t>
  </si>
  <si>
    <t>Napakahalaga</t>
  </si>
  <si>
    <t>Medyo mahalaga</t>
  </si>
  <si>
    <t>Hindi masyadong mahalaga</t>
  </si>
  <si>
    <t>Hindi talaga mahalaga</t>
  </si>
  <si>
    <t>Gaano ka payag na magbigay ng mabubuting dahilan nang hindi inaasahan ang anumang bagay bilang kapalit?</t>
  </si>
  <si>
    <t>Payag na payag</t>
  </si>
  <si>
    <t>Medyo payag</t>
  </si>
  <si>
    <t>Hindi masyadong payag</t>
  </si>
  <si>
    <t>Hindi talaga payag</t>
  </si>
  <si>
    <t xml:space="preserve">Interesado kami kung sa palagay mo ang mga pagkakaiba sa ekonomiya ay nagdudulot ng mga pagbabago sa lipunan, at kung gayon, paano. </t>
  </si>
  <si>
    <t>Sa aking bansa, ang mga pagkakaiba sa ekonomiya sa pagitan ng mayaman at mahirap ay sanhi sa mas masamang pagganap ng lipunan.</t>
  </si>
  <si>
    <t>Ang mas malaking kaibahan sa ekonomiya ay sanhi ng &lt;b&gt;mas maraming&lt;\/b&gt; krimen.</t>
  </si>
  <si>
    <t>Ang mas malaking kaibahan sa ekonomiya ay sanhi ng &lt;b&gt;mas maraming&lt;\/b&gt; kawalan ng kapayapaan sa lipunan.</t>
  </si>
  <si>
    <t>Ang mas malaking kaibahan sa ekonomiya ay nagdudulot ng &lt;b&gt;mas masahol&lt;\/b&gt; na mga institusyon ng pamahalaan.</t>
  </si>
  <si>
    <t>Ang mas malaking kaibahan sa ekonomiya ay nagdudulot ng &lt;b&gt;mas&lt;\/b&gt; hati-hating bansa.</t>
  </si>
  <si>
    <t>Ang mas malaking kaibahan sa ekonomiya ay sanhi ng &lt;b&gt;higit na&lt;\/b&gt; paglago ng ekonomiya.</t>
  </si>
  <si>
    <t>Ang mas malaking kaibahan sa ekonomiya ay sanhi ng &lt;b&gt;mas kaunting&lt;\/b&gt; tiwala sa pagitan ng mga tao.</t>
  </si>
  <si>
    <t>Ang mas malaking kaibahan sa ekonomiya ay sanhi ng &lt;b&gt;mas maraming&lt;\/b&gt; katiwalian.</t>
  </si>
  <si>
    <t xml:space="preserve">Ang mas malaking kaibahan sa ekonomiya ay sanhi ng &lt;b&gt;mas maraming&lt;\/b&gt; inobasyon. </t>
  </si>
  <si>
    <t>Ang mas malaking kaibahan sa ekonomiya ay nagdudulot ng &lt;b&gt;kabuuang mas masahol&lt;\/b&gt; na mga sistema ng edukasyon.</t>
  </si>
  <si>
    <t>Ang mas malaking kaibahan sa ekonomiya ay sanhi ng &lt;b&gt;mas kaunting&lt;\/b&gt; paglago ng ekonomiya.</t>
  </si>
  <si>
    <t>Karaniwan ay may tiwala akong gagawin ng pambansang pamahalaan ang tama.</t>
  </si>
  <si>
    <t xml:space="preserve">Kayang ihiwalay ng mga mayayaman sa aking bansa ang kanilang sarili mula sa iba pang lipunan. </t>
  </si>
  <si>
    <t>Sa nakalipas na ilang buwan, narinig kong may nagsabi sa aking bansa na ang malalaking pagkakaiba sa ekonomiya ay &lt;b&gt;nagpapalala&lt;\/b&gt; sa paggana ng lipunan sa ilang paraan.</t>
  </si>
  <si>
    <t>Sa nakalipas na ilang buwan, narinig kong may nagsabi sa aking bansa na ang malaking pagkakaiba sa ekonomiya ay &lt;b&gt;hindi patas&lt;\/b&gt;.</t>
  </si>
  <si>
    <t>Sa aking bansa, ang mga institusyon natin ay batay sa ideya na ang kawalan ng pagkapatas sa ekonomiya ay &lt;b&gt;nagpapalala&lt;\/b&gt; sa paggana ng lipunan.</t>
  </si>
  <si>
    <t>Kamakailan ay iminungkahi ng mga internasyonal na organisasyon at pamahalaan ang isang kinoordinang buwis na nagta-target sa pinakamayayamang indibiduwal sa mundo.</t>
  </si>
  <si>
    <t>Ang buwis na ito ay mangangailangan sa mga may kayamanan na lampas sa US $1 bilyon, o ang humigit-kumulang 3000 pinakamayamang indibiduwal sa mundo, na magbayad ng minimum na 2% ng kanilang kayamanan sa mga buwis bawat taon.</t>
  </si>
  <si>
    <t>Sinusuportahan mo ba o tinatanggihan ang polisiyang ito?</t>
  </si>
  <si>
    <t>Medyo sinusuportahan</t>
  </si>
  <si>
    <t>Hindi alinman sa sinusuportahan o tinatanggihan</t>
  </si>
  <si>
    <t>Medyo tinatanggihan</t>
  </si>
  <si>
    <t>Matinding tinatanggihan</t>
  </si>
  <si>
    <t>Hindi nauunawaan</t>
  </si>
  <si>
    <t>Sa 100 kalahok na sumagot sa nakaraang tanong, ilan sa palagay mo ang sumusuporta sa kinoordinang buwis sa pinakamayayamang indibiduwal sa mundo?</t>
  </si>
  <si>
    <t>Moral na katanggap-tanggap na ang mga negosyo ay nagbebenta ng mga produkto na alam nilang mas mainam na bilhin ng mga mamimili.</t>
  </si>
  <si>
    <t>Moral na katanggap-tanggap na ang mga negosyo ay magmanipula ng impormasyon tungkol sa kanilang mga produkto para magbenta ng mga produkto na alam nilang mas mainam na bilhin ng mga mamimili.</t>
  </si>
  <si>
    <t>Moral na katanggap-tanggap na ang mga negosyo ay nagbebenta ng mga produkto na alam nilang mas mainam na bilhin ng mga mamimili, sa kundisyon na ilaan nila ang lahat ng makabuluhang impormasyon tungkol sa produkto sa mamimili.</t>
  </si>
  <si>
    <t>Madala minamanipula ng mga negosyo ng impormasyon tungkol sa kanilang mga produkto para magbenta ng mga produkto na alam nilang mas mainam na bilhin ng mga mamimili.</t>
  </si>
  <si>
    <t>Ang pamahalaan ay dapat magpataw ng mas mahigpit na mga batas sa proteksiyon ng mga mamimili upang maiwasan ang mga negosyo na magbenta ng mga produkto na alam nilang mas mainam hindi bilhin ng mga mamimili.</t>
  </si>
  <si>
    <t xml:space="preserve">Salamat sa pagpuno ng survey! </t>
  </si>
  <si>
    <t xml:space="preserve">Kung may anumang pagpuna ka sa survey bilang kabuuan, pakisulat ito dito. </t>
  </si>
  <si>
    <t>Hindi ako bumoto</t>
  </si>
  <si>
    <t>Hindi talaga malapit</t>
  </si>
  <si>
    <t>Napakalapit</t>
  </si>
  <si>
    <t>Madiing sinusuportahan</t>
  </si>
  <si>
    <t>Pag-isipan ang sitwasyon kung saan nagsampa ang tao ng paghabol para sa mga benepisyo sa kapansanan.</t>
  </si>
  <si>
    <t>Sitwasyon ${e:\/\/Field\/T12Q4Order}</t>
  </si>
  <si>
    <t>Sino ang binoto mo noong 2022 na Halalan para sa Presidente?</t>
  </si>
  <si>
    <t>Demokratiese Alliansie (DA)</t>
  </si>
  <si>
    <t>Spies van die Nasie (M.K.)</t>
  </si>
  <si>
    <t>Ekonomiese Vryheidsvegters (EFF)</t>
  </si>
  <si>
    <t>Vir wie het u in die 2024- nasionale verkiesing gestem?</t>
  </si>
  <si>
    <t>var formattedNumber = number.toLocaleString('ro-RO');</t>
  </si>
  <si>
    <t>Bago iyon, interesado kami sa kung gaano kadalas mo inaasahan na kukuha sa iyo ng pera ang ibang kalahok kung nagpadala ka ng iba't ibang halaga (${e:\/\/Field\/Value0Display}, ${e:\/\/Field\/Send1Display}, at ${e:\/\/Field\/Send2Display}).</t>
  </si>
  <si>
    <t>var formattedNumber = number.toLocaleString('ko-KR');</t>
  </si>
  <si>
    <t>var formattedNumber = number.toLocaleString('ja-JP');</t>
  </si>
  <si>
    <t>var formattedNumber = number.toLocaleString('pl-PL');</t>
  </si>
  <si>
    <t>Hazámban a gazdagok és szegények közötti gazdasági különbségek miatt a társadalom &lt;b&gt;rosszabbul&lt;\/b&gt; működik.</t>
  </si>
  <si>
    <t>99 százalék a valószínűsége annak, hogy ez a személy &lt;b&gt;helyes&lt;\/b&gt; keresetet nyújtott be a munkanélküli ellátásokért.</t>
  </si>
  <si>
    <t>1 százalék a valószínűsége annak, hogy ez a személy &lt;b&gt;hamis&lt;\/b&gt; keresetet nyújtott be a munkanélküli ellátásokért.</t>
  </si>
  <si>
    <t>25 százalék a valószínűsége annak, hogy ez a személy &lt;b&gt;helyes&lt;\/b&gt; keresetet nyújtott be a munkanélküli ellátásokért.</t>
  </si>
  <si>
    <t>99 százalék a valószínűsége annak, hogy ez a személy &lt;b&gt;helyes&lt;\/b&gt; keresetet nyújtott be a rokkantsági ellátásokért.</t>
  </si>
  <si>
    <t>${e:\/\/Field\/T12Q1Order}. helyzet</t>
  </si>
  <si>
    <t>var formattedNumber = number.toLocaleString('hu-HU');</t>
  </si>
  <si>
    <t>var formattedNumber = number.toLocaleString('it-IT');</t>
  </si>
  <si>
    <t>var formattedNumber = number.toLocaleString('hi-IN');</t>
  </si>
  <si>
    <t>var formattedNumber = number.toLocaleString('es-AR');</t>
  </si>
  <si>
    <t>var formattedNumber = number.toLocaleString('es-CO');</t>
  </si>
  <si>
    <t>var formattedNumber = number.toLocaleString('es-ES');</t>
  </si>
  <si>
    <t>¿Por quién votó en las Elecciones Legislativas de Colombia de 2022?</t>
  </si>
  <si>
    <t>Por favor, lea detenidamente la siguiente información.</t>
  </si>
  <si>
    <t>Las recompensas extras no se pagarán directamente en metálico.</t>
  </si>
  <si>
    <t>No se publicará información personal que lo pueda identifcar y los datos no se pueden vincular a su persona.</t>
  </si>
  <si>
    <t>¿Cuál de las siguientes opciones es un mueble que se utiliza para sentarse a la mesa?</t>
  </si>
  <si>
    <t>Prefiero no responder</t>
  </si>
  <si>
    <t>Indique su nivel de estudios terminado más alto</t>
  </si>
  <si>
    <t>Si en ese momento aún era menor de edad, indique a quién habría votado.</t>
  </si>
  <si>
    <t xml:space="preserve">Su encuestadora le pagará el dinero en un plazo de tres meses desde que finalice el estudio. </t>
  </si>
  <si>
    <t>El participante B ha recibido &lt;b&gt;un premio de ${e:\/\/Field\/Value3Display}&lt;\/b&gt; a pesar de no haber hecho la tarea.</t>
  </si>
  <si>
    <t>Ambos participantes, A y B, &lt;b&gt;han terminado&lt;\/b&gt; la tarea.</t>
  </si>
  <si>
    <t>¿Ha terminado la tarea el otro participante?</t>
  </si>
  <si>
    <t>Algo de acuerdo</t>
  </si>
  <si>
    <t>Algo en desacuerdo</t>
  </si>
  <si>
    <t>A continuación le preguntaremos si desea aceptar una oferta de inversión.</t>
  </si>
  <si>
    <t>La situación del resto era idéntica a la suya.</t>
  </si>
  <si>
    <t>¿Terminó la tarea el participante A?</t>
  </si>
  <si>
    <t>¿Terminó la tarea el participante B?</t>
  </si>
  <si>
    <t>Le recordamos que ha indicado que ${q:\/\/QID581\/ChoiceTextEntryValue} personas en &lt;b&gt;su misma&lt;\/b&gt; situación invertirían el dinero.</t>
  </si>
  <si>
    <t xml:space="preserve">A continuación le pediremos que piense en lo que haría si tuviera que decidir si una persona debe cobrar una prestación por desempleo. </t>
  </si>
  <si>
    <t>La prestación por desempleo está destinada a compensar parcialmente la pérdida de ingresos de aquellas personas que están desempleadas de forma involuntaria.</t>
  </si>
  <si>
    <t>Algunas personas que están desempleadas de forma voluntaria presentan solicitudes fraudulentas de prestación por desempleo afirmando que se encuentran en situación de desempleo de forma involuntaria.</t>
  </si>
  <si>
    <t>Piense en una situación en la que una persona ha presentado una solicitud de prestación por desempleo.</t>
  </si>
  <si>
    <t>un 99 por ciento de probabilidades de que esa persona haya presentado una solicitud &lt;b&gt;lícita&lt;\/b&gt; de prestación por desempleo.</t>
  </si>
  <si>
    <t>un 1 por ciento de probabilidades de que esa persona haya presentado una solicitud &lt;b&gt;fraudulenta&lt;\/b&gt; de prestación por desempleo.</t>
  </si>
  <si>
    <t xml:space="preserve">&lt;b&gt;No pagar la prestación por desempleo&lt;\/b&gt;: Esto significa que existe un 99 por ciento de probabilidades de que una persona que haya presentado una &lt;b&gt;solicitud lícita&lt;\/b&gt; de prestación por desempleo &lt;b&gt;no reciba la prestación por desempleo&lt;\/b&gt;.  </t>
  </si>
  <si>
    <t xml:space="preserve">&lt;b&gt;Pagar la prestación por desempleo&lt;\/b&gt;: Esto significa que existe un 1 por ciento de probabilidades de que una persona que haya presentado una &lt;b&gt;solicitud fraudulenta&lt;\/b&gt; de prestación por desempleo &lt;b&gt;reciba la prestación por desempleo&lt;\/b&gt;. </t>
  </si>
  <si>
    <t>un 75 por ciento de probabilidades de que esa persona haya presentado una solicitud &lt;b&gt;lícita&lt;\/b&gt; de prestación por desempleo.</t>
  </si>
  <si>
    <t>un 25 por ciento de probabilidades de que esa persona haya presentado una solicitud &lt;b&gt;fraudulenta&lt;\/b&gt; de prestación por desempleo.</t>
  </si>
  <si>
    <t xml:space="preserve">&lt;b&gt;No pagar la prestación por desempleo&lt;\/b&gt;: Esto significa que existe un 75 por ciento de probabilidades de que una persona que haya presentado una &lt;b&gt;solicitud lícita&lt;\/b&gt; de prestación por desempleo &lt;b&gt;no reciba la prestación por desempleo&lt;\/b&gt;.  </t>
  </si>
  <si>
    <t>&lt;b&gt;Pagar la prestación por desempleo&lt;\/b&gt;: Esto significa que existe un 25 por ciento de probabilidades de que una persona que haya presentado una &lt;b&gt;solicitud fraudulenta&lt;\/b&gt; de prestación por desempleo &lt;b&gt; reciba la prestación por desempleo&lt;\/b&gt;.</t>
  </si>
  <si>
    <t>un 50 por ciento de probabilidades de que esa persona haya presentado una solicitud &lt;b&gt;lícita&lt;\/b&gt; de prestación por desempleo.</t>
  </si>
  <si>
    <t>un 50 por ciento de probabilidades de que esa persona haya presentado una solicitud &lt;b&gt;fraudulenta&lt;\/b&gt; de prestación por desempleo.</t>
  </si>
  <si>
    <t xml:space="preserve">&lt;b&gt;No pagar la prestación por desempleo&lt;\/b&gt;: Esto significa que existe un 50 por ciento de probabilidades de que una persona que haya presentado una &lt;b&gt;solicitud lícita&lt;\/b&gt; de prestación por desempleo &lt;b&gt;no reciba la prestación por desempleo&lt;\/b&gt;.  </t>
  </si>
  <si>
    <t xml:space="preserve">&lt;b&gt;Pagar la prestación por desempleo&lt;\/b&gt;: Esto significa que existe un 50 por ciento de probabilidades de que una persona que haya presentado una &lt;b&gt;solicitud fraudulenta&lt;\/b&gt; de prestación por desempleo &lt;b&gt; reciba la prestación por desempleo&lt;\/b&gt;. </t>
  </si>
  <si>
    <t>un 25 por ciento de probabilidades de que esa persona haya presentado una solicitud &lt;b&gt;lícita&lt;\/b&gt; de prestación por desempleo.</t>
  </si>
  <si>
    <t>un 75 por ciento de probabilidades de que esa persona haya presentado una solicitud &lt;b&gt;fraudulenta&lt;\/b&gt; de prestación por desempleo.</t>
  </si>
  <si>
    <t xml:space="preserve">&lt;b&gt;No pagar la prestación por desempleo&lt;\/b&gt;: Esto significa que existe un 25 por ciento de probabilidades de que una persona que haya presentado una &lt;b&gt;solicitud lícita&lt;\/b&gt; de prestación por desempleo &lt;b&gt;no reciba la prestación por desempleo&lt;\/b&gt;.  </t>
  </si>
  <si>
    <t>&lt;b&gt;Pagar la prestación por desempleo&lt;\/b&gt;: Esto significa que existe un 75 por ciento de probabilidades de que una persona que haya presentado una &lt;b&gt;solicitud fraudulenta&lt;\/b&gt; de prestación por desempleo &lt;b&gt; reciba la prestación por desempleo&lt;\/b&gt;.</t>
  </si>
  <si>
    <t>un 1 por ciento de probabilidades de que esa persona haya presentado una solicitud &lt;b&gt;lícita&lt;\/b&gt; de prestación por desempleo.</t>
  </si>
  <si>
    <t>un 99 por ciento de probabilidades de que esa persona haya presentado una solicitud &lt;b&gt;fraudulenta&lt;\/b&gt; de prestación por desempleo.</t>
  </si>
  <si>
    <t xml:space="preserve">&lt;b&gt;No pagar la prestación por desempleo&lt;\/b&gt;: Esto significa que existe un 1 por ciento de probabilidades de que una persona que haya presentado una &lt;b&gt;solicitud lícita&lt;\/b&gt; de prestación por desempleo &lt;b&gt;no reciba la prestación por desempleo&lt;\/b&gt;.  </t>
  </si>
  <si>
    <t xml:space="preserve">&lt;b&gt;Pagar la prestación por desempleo&lt;\/b&gt;: Esto significa que existe un 99 por ciento de probabilidades de que una persona que haya presentado una &lt;b&gt;solicitud fraudulenta&lt;\/b&gt; de prestación por desempleo &lt;b&gt; reciba la prestación por desempleo&lt;\/b&gt;. </t>
  </si>
  <si>
    <t xml:space="preserve">Piense en todas las personas que actualmente presentan solicitudes de prestación por desempleo en su país. </t>
  </si>
  <si>
    <t xml:space="preserve">¿Qué porcentaje de personas que presentan solicitudes de prestación por desempleo cree usted que han &lt;b&gt;declarado de forma fraudulenta&lt;\/b&gt; que se encuentran en situación de desempleo de forma involuntaria? </t>
  </si>
  <si>
    <t>La prestación por desempleo debería ser más alta.</t>
  </si>
  <si>
    <t>Se deberían endurecer los requisitos para percibir la prestación por desempleo.</t>
  </si>
  <si>
    <t>Las prestaciones por desempleo muy elevadas son perjudiciales para la economía.</t>
  </si>
  <si>
    <t>Algunas personas que no tienen ninguna afección médica que les impida trabajar presentan una solicitud fraudulenta de prestación de incapacidad afirmando que sufren una afección médica que les impide trabajar.</t>
  </si>
  <si>
    <t>¿Qué porcentaje de personas que presentan una solicitud de prestación de incapacidad cree usted que ha afirmado de forma fraudulenta que sufre una afección médica que les impide trabajar?</t>
  </si>
  <si>
    <t>La prestación de incapacidad debería ser más alta.</t>
  </si>
  <si>
    <t>No es justo que no se compense la totalidad de la pérdida de ingresos de las personas con incapacidad laboral.</t>
  </si>
  <si>
    <t>Todos los participantes que completen el estudio participarán en un sorteo.</t>
  </si>
  <si>
    <t>Estos tres participantes quedarán emparejados con otros participantes del sorteo y &lt;b&gt;una de sus tres decisiones se hará realidad&lt;\/b&gt;.</t>
  </si>
  <si>
    <t>Si usted es uno de esos tres participantes, su encuestadora le pagará la correspondiente recompensa en un plazo de tres meses desde que finalice el estudio.</t>
  </si>
  <si>
    <t>&lt;b&gt;Si usted envía al otro participante ${e:\/\/Field\/Value0Display}&lt;\/b&gt;, estas serían las opciones:</t>
  </si>
  <si>
    <t>Suponga que usted &lt;b&gt;envía ${e:\/\/Field\/Value0Display}&lt;\/b&gt;.</t>
  </si>
  <si>
    <t>&lt;b&gt;Si usted envía al otro participante ${e:\/\/Field\/Send1Display}&lt;\/b&gt;, estas serían las opciones:</t>
  </si>
  <si>
    <t>Suponga que usted &lt;b&gt;envía ${e:\/\/Field\/Send1Display}&lt;\/b&gt;.</t>
  </si>
  <si>
    <t>&lt;b&gt;Si usted envía al otro participante ${e:\/\/Field\/Send2Display}&lt;\/b&gt;, estas serían las opciones:</t>
  </si>
  <si>
    <t>Suponga que usted &lt;b&gt;envía ${e:\/\/Field\/Send2Display}&lt;\/b&gt;.</t>
  </si>
  <si>
    <t>Mayores injusticias económicas hacen que la economía funcione &lt;b&gt; peor &lt;\/b&gt; en general</t>
  </si>
  <si>
    <t>Es injusto que algunas personas tengan una renta superior a otras.</t>
  </si>
  <si>
    <t>Una mayor redistribución de la renta es perjudicial para la economía.</t>
  </si>
  <si>
    <t>Es más importante cuidar de mí mismo que garantizar justicia para todos.</t>
  </si>
  <si>
    <t>El Gobierno debería reducir la desigualdad de renta en la sociedad.</t>
  </si>
  <si>
    <t>¿Es la religión importante para usted?</t>
  </si>
  <si>
    <t>Las grandes diferencias económicas provocan el &lt;b&gt;aumento&lt;\/b&gt; de la criminalidad.</t>
  </si>
  <si>
    <t>En los últimos meses, he oído a alguien en mi país decir que las grandes diferencias económicas hacen que la sociedad funcione &lt;b&gt;peor&lt;\/b&gt; en algún sentido.</t>
  </si>
  <si>
    <t>En los últimos meses, he oído a alguien en mi país decir que las grandes diferencias económicas son &lt;b&gt;injustas&lt;\/b&gt;.</t>
  </si>
  <si>
    <t>Algunas organizaciones internacionales y gobiernos han propuesto recientemente un impuesto común dirigido a las personas más ricas del mundo.</t>
  </si>
  <si>
    <t>Este impuesto obligaría a aquellas personas con un patrimonio superior a 1.000 millones de dólares estadounidenses (aproximadamente las tres mil personas más ricas del mundo) a pagar cada año un mínimo del 2 % de su patrimonio en impuestos.</t>
  </si>
  <si>
    <t>Es moralmente aceptable que las empresas vendan productos sobre los que saben que no comprarlos sería mejor para los consumidores.</t>
  </si>
  <si>
    <t>Es moralmente aceptable que las empresas manipulen información sobre sus productos para vender productos sobre los que saben que no comprarlos sería mejor para los consumidores.</t>
  </si>
  <si>
    <t>Es moralmente aceptable que las empresas vendan productos sobre los que saben que no comprarlos sería mejor para los consumidores, siempre que proporcionen a los consumidores toda la información relevante sobre el producto.</t>
  </si>
  <si>
    <t>Las empresas suelen manipular la información sobre sus productos para vender productos sobre los que saben queno comprarlos sería mejor para los consumidores.</t>
  </si>
  <si>
    <t>El gobierno debería aprobar leyes de protección de los consumidores más estrictas para evitar que las empresas vendan productos sobre los que saben que no comprarlos sería mejor  para los consumidores.</t>
  </si>
  <si>
    <t>Imagine una situación en la que una persona ha presentado una solicitud de prestación por incapacidad.</t>
  </si>
  <si>
    <t>Prosimy o uważne zapoznanie się z poniższymi informacjami.</t>
  </si>
  <si>
    <t>Proszę kliknąć na wszystkie pola z liczbą: &lt;b&gt;${e:\/\/Field\/TargetCode1}&lt;\/b&gt;</t>
  </si>
  <si>
    <t xml:space="preserve">Osoby, które nie są na przymusowym bezrobociu czasami składają fałszywe oświadczenia o przymusowym bezrobociu, aby uzyskać zasiłek dla bezrobotnych. </t>
  </si>
  <si>
    <t xml:space="preserve">Jaki procent osób, które składają wnioski o zasiłek dla bezrobotnych Pani\/a zdaniem &lt;b&gt;złożyło fałszywe oświadczenie&lt;\/b&gt;, że w chwili obecnej są one na przymusowym bezrobociu? </t>
  </si>
  <si>
    <t>...procent złożyło fałszywe oświadczenie, że są na przymusowym bezrobociu.</t>
  </si>
  <si>
    <t>To niesprawiedliwe, gdy osoba na przymusowym bezrobociu nie może otrzymać rekompensaty za utratę przychodu.</t>
  </si>
  <si>
    <t>To niesprawiedliwe, że niektórzy ludzie mają wyższy dochód niż inni.</t>
  </si>
  <si>
    <t>Duża redystrybucja dochodu jest szkodliwa dla gospodarki.</t>
  </si>
  <si>
    <t>Skłonność do podejmowania ryzyka</t>
  </si>
  <si>
    <t>Nie mam w ogóle skłonności do podejmowania ryzyka</t>
  </si>
  <si>
    <t>Mam pełną skłonność do podejmowania ryzyka</t>
  </si>
  <si>
    <t>Rząd powinien ograniczyć w społeczeństwie nierówności dochodowe.</t>
  </si>
  <si>
    <t>Duże różnice ekonomiczne powodują, że społeczeństwo działa &lt;b&gt;gorzej&lt;\/b&gt;.</t>
  </si>
  <si>
    <t>Zgodnie z tymi ustaleniami najbogatsze osoby, których majątek przekracza 1 miliard dolarów amerykańskich, czyli w przybliżeniu 3000 najbogatszych ludzi na świecie, powinno płacić przynajmniej 2% podatku od wartości ich majątku każdego roku.</t>
  </si>
  <si>
    <t>Jest moralnie akceptowalne, że firmy sprzedają produkty, co do których wiedzą, że lepiej by było, gdyby konsumenci ich nie kupowali, o ile dostarczają konsumentom wszystkie ważne informacje o produktach.</t>
  </si>
  <si>
    <t>Rządy powinny wprowadzić bardziej surowe przepisy ochrony konsumentów, aby zapobiegać sprzedawaniu produktów, co do których firmy wiedzą, że byłoby lepiej, gdyby konsumenci ich nie kupowali.</t>
  </si>
  <si>
    <t>Na kogo głosował(a) Pan(i) w wyborach parlamentarnych w Polsce w 2023 roku?</t>
  </si>
  <si>
    <t>Las grandes diferencias económicas provocan un &lt;b&gt;menor&lt;\/b&gt; crecimiento económico.</t>
  </si>
  <si>
    <t>Col$</t>
  </si>
  <si>
    <t>Mex$</t>
  </si>
  <si>
    <t>Invierto el dinero, lo que significa que tengouna probabilidad del 50 % de recibir ${e:\/\/Field\/Value15Display} y una probabilidad del 50 % de recibir ${e:\/\/Field\/Value0Display}.</t>
  </si>
  <si>
    <t>&lt;b&gt;El otro participante no le quita dinero&lt;\/b&gt;: usted: ${e:\/\/Field\/YDisplay}, el otro participante: ${e:\/\/Field\/XDisplay}.</t>
  </si>
  <si>
    <t>&lt;b&gt;El otro participante le quita dinero&lt;\/b&gt;: usted: ${e:\/\/Field\/YSteal0Display}, el otro participante: ${e:\/\/Field\/XSteal0Display}.</t>
  </si>
  <si>
    <t>var formattedNumber = number.toLocaleString('en-MX');</t>
  </si>
  <si>
    <t xml:space="preserve">Se ofreció al participante A la oportunidad de invertir ${e:\/\/Field\/Value5Display}, con una probabilidad del 50 % de ganar ${e:\/\/Field\/Value15Display} y una probabilidad del 50 % de ganar ${e:\/\/Field\/Value0Display}. </t>
  </si>
  <si>
    <t>Zasiłek dla bezrobotnych jest częściowo rekompensatą z tytułu utraty przychodów dla osób, które są na przymusowym bezrobociu.</t>
  </si>
  <si>
    <t>Jest mi niezwykle blisko</t>
  </si>
  <si>
    <t>A feladat teljesítéséért az A résztvevő &lt;b&gt;${e:\/\/Field\/Value3Display} összegű bónuszt kapott&lt;\/b&gt;.</t>
  </si>
  <si>
    <t>var formattedNumber = number.toLocaleString('en-PK');</t>
  </si>
  <si>
    <t>Jeg investerer pengene, som betyr at jeg mottar ${e:\/\/Field\/Value15Display} med 50% sannsynlighet og ${e:\/\/Field\/Value0Display} med 50% sannsynlighet.</t>
  </si>
  <si>
    <t>Personer som ikke er ufrivillig arbeidsledige, sender noen ganger inn et falskt krav om arbeidsledighetstrygd ved feilaktig å oppgi at de er ufrivillig arbeidsledige.</t>
  </si>
  <si>
    <t>Des différences économiques plus importantes &lt;b&gt;nuisent&lt;\/b&gt; au fonctionnement général de la société.</t>
  </si>
  <si>
    <t>Enseignement secondaire inférieur - collège (7-10 ans)</t>
  </si>
  <si>
    <t>Enseignement secondaire supérieur - lycée (10-13 ans)</t>
  </si>
  <si>
    <t xml:space="preserve">Quel pourcentage des personnes qui déposent une demande d’allocations de chômage pensez-vous ont &lt;b&gt;faussement déclaré&lt;\/b&gt; qu’elles sont involontairement au chômage ? </t>
  </si>
  <si>
    <t>Il est plus important de m’occuper de moi-même que de garantir l’équité pour tous.</t>
  </si>
  <si>
    <t>Soutien fortement</t>
  </si>
  <si>
    <t>Die Extraprämien werden nicht in bar ausgezahlt.</t>
  </si>
  <si>
    <t>Wie hoch war 2023 Ihr gesamtes jährliches Haushaltseinkommen vor Steuern?</t>
  </si>
  <si>
    <t>Wir werden Sie bitten, in Hinblick auf dieses Geld gewisse Entscheidungen zu treffen.</t>
  </si>
  <si>
    <t>&lt;b&gt;Einem von zwanzig Teilnehmern werden per Zufallsprinzip seine Beträge ausgezahlt und seine Entscheidungen umgesetzt.&lt;\/b&gt;</t>
  </si>
  <si>
    <t>Bei diesen Teilnehmern bestimmt deren Entscheidung, wie viel Geld er und ein anderer Teilnehmer erhalten.</t>
  </si>
  <si>
    <t>Als Entschädigung für die Erledigung der Aufgabe erhalten Sie eine Prämie in Höhe von ${e:\/\/Field\/Value3Display}.</t>
  </si>
  <si>
    <t>Der andere Teilnehmer erhält als Entschädigung für die Erledigung der Aufgabe eine Prämie in Höhe von ${e:\/\/Field\/Value3Display}.</t>
  </si>
  <si>
    <t>Teilnehmer B hat die Aufgabe &lt;b&gt;nicht erledigt&lt;\/b&gt;.</t>
  </si>
  <si>
    <t>Sie haben die Aufgabe nicht erledigt.</t>
  </si>
  <si>
    <t>Der andere Teilnehmer erhält als Entschädigung für die Erledigung der Aufgabe eine Prämie in Höhe von ${e:\/\/Field\/Value6Display}.</t>
  </si>
  <si>
    <t>Teilnehmer B hat &lt;b&gt;eine Prämie in Höhe von ${e:\/\/Field\/Value6Display}&lt;\/b&gt; als Entschädigung für die Erledigung der Aufgabe erhalten.</t>
  </si>
  <si>
    <t>Der andere Teilnehmer hat die Aufgabe nicht erledigt.</t>
  </si>
  <si>
    <t>Der andere Teilnehmer erhält eine Prämie in Höhe von ${e:\/\/Field\/Value3Display}, obwohl er die Aufgabe nicht erledigt hat.</t>
  </si>
  <si>
    <t>Teilnehmer A und Teilnehmer B haben &lt;b&gt;eine Prämie in Höhe von ${e:\/\/Field\/Value3Display}&lt;\/b&gt; als Entschädigung für die Erledigung der Aufgabe erhalten.</t>
  </si>
  <si>
    <t>Teilnehmer A hat die Aufgabe &lt;b&gt;nicht erledigt&lt;\/b&gt;.</t>
  </si>
  <si>
    <t>Sie werden jetzt gefragt, ob Sie eine Investitionsgelegenheit nutzen möchten.</t>
  </si>
  <si>
    <t>Bitte treffen Sie Ihre Entscheidung.</t>
  </si>
  <si>
    <t>Ich investiere das Geld nicht.</t>
  </si>
  <si>
    <t>Erklären Sie dies bitte in ihren eigenen Worten.</t>
  </si>
  <si>
    <t>Die Prämienzahlung war ungerecht verteilt zwischen Teilnehmer A und Teilnehmer B.</t>
  </si>
  <si>
    <t>Stellen Sie sich eine Situation vor, in der eine Person einen Antrag auf Arbeitslosengeld gestellt hat.</t>
  </si>
  <si>
    <t>Invalidenrente soll Menschen, die aufgrund einer Erkrankung nicht arbeiten können, teilweise für ihre Einkommensverluste entschädigen.</t>
  </si>
  <si>
    <t>Invalidenrente sollte großzügiger ausfallen.</t>
  </si>
  <si>
    <t>Die Voraussetzungen für eine Invalidenrente sollten strenger sein.</t>
  </si>
  <si>
    <t>Eine großzügige Invalidenrente schadet der Wirtschaft.</t>
  </si>
  <si>
    <t>Sie &lt;b&gt;treffen jetzt die Entscheidung wieviel Sie an den anderen Teilnehmer senden.&lt;\/b&gt;.</t>
  </si>
  <si>
    <t>Es ist wichtiger, sich um mich zu kümmern, als für die Gerechtigkeit aller zu sorgen.</t>
  </si>
  <si>
    <t>Die Regierung sollte die Einkommensungleichheit in der Gesellschaft reduzieren.</t>
  </si>
  <si>
    <t>Größere wirtschaftliche Unterschiede führen zu &lt;b&gt;mehr&lt;\/b&gt; Kriminalität.</t>
  </si>
  <si>
    <t>Größere wirtschaftliche Unterschiede führen zu &lt;b&gt;mehr&lt;\/b&gt; Unruhe in der Gesellschaft.</t>
  </si>
  <si>
    <t>Größere wirtschaftliche Unterschiede führen zu &lt;b&gt;minderwertigeren&lt;\/b&gt; Regierungseinrichtungen.</t>
  </si>
  <si>
    <t>Größere wirtschaftliche Unterschiede führen zu einem &lt;b&gt;stärker&lt;\/b&gt; gespaltenen Land.</t>
  </si>
  <si>
    <t>Größere wirtschaftliche Unterschiede führen zu &lt;b&gt;mehr&lt;\/b&gt; Wirtschaftswachstum.</t>
  </si>
  <si>
    <t>Größere wirtschaftliche Unterschiede führen zu &lt;b&gt;weniger&lt;\/b&gt; Vertrauen unter den Menschen.</t>
  </si>
  <si>
    <t>Größere wirtschaftliche Unterschiede führen zu &lt;b&gt;mehr&lt;\/b&gt; Korruption.</t>
  </si>
  <si>
    <t>Größere wirtschaftliche Unterschiede führen zu &lt;b&gt;insgesamt minderwertigeren&lt;\/b&gt; Bildungssystemen.</t>
  </si>
  <si>
    <t>Größere wirtschaftliche Unterschiede führen zu &lt;b&gt;weniger&lt;\/b&gt; Wirtschaftswachstum.</t>
  </si>
  <si>
    <t>var formattedNumber = number.toLocaleString('de-DE');</t>
  </si>
  <si>
    <t>var formattedNumber = number.toLocaleString('de-AT');</t>
  </si>
  <si>
    <t>var formattedNumber = number.toLocaleString('cs-CZ');</t>
  </si>
  <si>
    <t>var formattedNumber = number.toLocaleString('fi-FI');</t>
  </si>
  <si>
    <t>var formattedNumber = number.toLocaleString('nl-NL');</t>
  </si>
  <si>
    <t>Hvis du var under 18 på valgdatoen, vennligst velg det du tror du ellers ville ha gjort.</t>
  </si>
  <si>
    <t>De tre deltakerne vil bli matchet med andre undersøkelsesdeltakere og få &lt;b&gt;et av deres tre valg implementert&lt;\/b&gt;.</t>
  </si>
  <si>
    <t>Barneskole (mindre enn 7 år)</t>
  </si>
  <si>
    <t>Czy drugi uczestnik ukończył zadanie?</t>
  </si>
  <si>
    <t xml:space="preserve">&lt;b&gt;Wypłacić świadczenie dla niepełnosprawnych&lt;\/b&gt;: To oznacza, że istnieje 99-procentowe prawdopodobieństwo, że osoba, która złożyła &lt;b&gt;fałszywy wniosek&lt;\/b&gt; o świadczenie dla niepełnosprawnych &lt;b&gt;otrzyma świadczenie&lt;\/b&gt;. </t>
  </si>
  <si>
    <t>Czy popiera Pan(i) tą politykę?</t>
  </si>
  <si>
    <t>初中教育（7 至 9 年）</t>
  </si>
  <si>
    <t>高中教育（10 至 12 年）</t>
  </si>
  <si>
    <t>经济差距越大，社会整体上就&lt;b&gt;越&lt;\/b&gt;运作不畅。</t>
  </si>
  <si>
    <t xml:space="preserve">请考虑某人已经申请领取伤残福利金的情景。 </t>
  </si>
  <si>
    <t>براہ کرم مندرجہ ذیل معلومات کا بغور مطالعہ کریں۔</t>
  </si>
  <si>
    <t>اس سروے میں اپنے جوابات کی بنا پر آپ اضافی انعامات کے اہل ہو سکتے ہیں۔</t>
  </si>
  <si>
    <t>براہ کرم نوٹ فرما لیں کہ تمام مالی رقوم اسی طریقے سے ادا کی جائیں گی جس طریقے سے ان سرویز کو مکمل کرنے پر آپ کے عمومی انعامات ادا کیے جاتے ہیں۔</t>
  </si>
  <si>
    <t>اضافی انعامات کے لیے کوئی براہ راست نقد ادائیگی نہیں کی جائے گی۔</t>
  </si>
  <si>
    <t>براہ کرم یہ بھی نوٹ فرما لیں کہ اس مطالعے کے نتائج کو تعلیمی تحقیق میں استعمال کیا جائے گا اور یہ کہ بے نام ڈیٹا عوام کے لیے دستیاب کیا جا سکتا ہے۔</t>
  </si>
  <si>
    <t>ذاتی طور پر قابل شناخت کوئی بھی معلومات شائع نہیں کی جائیں گی، اور ڈیٹا سے آپ کی شناخت نہیں کی جا سکتی۔</t>
  </si>
  <si>
    <t>براہ کرم سوالات کو پڑھنے اور سمجھنے کے لیے معقول وقت صرف کرنے کو یقینی بنائیں۔</t>
  </si>
  <si>
    <t>غیر معیاری جوابات کے نتیجے میں جواب دہندگان کو بغیر انعام کے سروے سے خارج کیا جا سکتا ہے۔</t>
  </si>
  <si>
    <t>میں سمجھتا\/سمجھتی ہوں اور شرکت کرنا چاہوں گا\/گی۔</t>
  </si>
  <si>
    <t>میں شرکت نہیں کرنا چاہوں گا\/گی۔</t>
  </si>
  <si>
    <t>اس یقین دہانی کے لیے کہ آپ نے فراہم شدہ معلومات کا بغور مطالعہ کر لیا ہے، ہم چاہتے ہیں کہ آپ پہلے ایک سادہ سے سوال کا جواب دیں۔</t>
  </si>
  <si>
    <t>مندرجہ ذیل میں کون سا فرنیچر کا وہ حصہ ہے جسے آپ میز پر بیٹھنے کے لیے استعمال کرتے ہیں؟</t>
  </si>
  <si>
    <t>ریفریجیریٹر</t>
  </si>
  <si>
    <t>کرسی</t>
  </si>
  <si>
    <t>بائی سائیکل</t>
  </si>
  <si>
    <t>ٹوسٹر</t>
  </si>
  <si>
    <t>براہ کرم اپنے سروے کے فراہم کنندہ کی ID درج کریں (یہ فیلڈ پہلے سے ہی پُر ہونی چاہیئے):</t>
  </si>
  <si>
    <t>سروے کا اختتام</t>
  </si>
  <si>
    <t>آپ اس سروے میں شرکت کے خواہشمند نہیں ہیں۔</t>
  </si>
  <si>
    <t>آپ توجہ کے جائزے میں کامیاب نہیں ہوئے۔</t>
  </si>
  <si>
    <t>براہ کرم اس سروےکو بند کر دیں۔</t>
  </si>
  <si>
    <t>آپ کی صنف کیا ہے؟</t>
  </si>
  <si>
    <t>مرد</t>
  </si>
  <si>
    <t>عورت</t>
  </si>
  <si>
    <t>دیگر \/ غیر فہرست شدہ</t>
  </si>
  <si>
    <t>جواب نہ دینے کو ترجیح دیتے ہیں</t>
  </si>
  <si>
    <t>آپ کی عمر کیا ہے؟</t>
  </si>
  <si>
    <t>آپ کا سب سے اعلیٰ تعلیمی درجہ کون سا ہے؟</t>
  </si>
  <si>
    <t>کوئی باقاعدہ تعلیم نہیں (0 سال)</t>
  </si>
  <si>
    <t>ابتدائی تعلیم (7 سال سے کم)</t>
  </si>
  <si>
    <t>کم سطح کی ثانوی تعلیم (10-7 سال)</t>
  </si>
  <si>
    <t>اعلیٰ سطح کی ثانوی تعلیم (13-10 سال)</t>
  </si>
  <si>
    <t>اعلیٰ تعلیم +13 سال، مثلاً یونیورسٹی یا کالج)</t>
  </si>
  <si>
    <t>اگر اس وقت آپ کی عمر قانونی طور پر ووٹ دینے کی عمر سے کم ہوتی، تو براہ کرم منتخب کریں کہ بصورتِ دیگر آپ نے کیا کیا ہوتا۔</t>
  </si>
  <si>
    <t>ہم آپ کو یاددہانی کرواتے ہیں کہ &lt;u&gt;اس سروے کے جوابات گمنام ہوتے ہیں۔&lt;\/u&gt;</t>
  </si>
  <si>
    <t>ٹیکسز کی ادائیگی سے قبل 2023 میں آپ کے گھرانے کی کُل آمدن کتنی تھی؟</t>
  </si>
  <si>
    <t>اس سروے کے اگلے حصے میں، ہم پیسے کی معمولی رقوم کی حامل صورت حالوں کو بیان کریں گے۔</t>
  </si>
  <si>
    <t>ہم آپ سے اس پیسے کے حوالے سے انتخاب کرنے کی درخواست کریں گے۔</t>
  </si>
  <si>
    <t xml:space="preserve">&lt;b&gt;ہم ہر بیس جواب دہندگان میں سے بلاترتیب کسی ایک کو رقوم کی ادائیگی اور ان کے انتخابات کو حقیقت کا روپ دینے کے لیے تفویض کریں گے۔ &lt;\/b&gt;
</t>
  </si>
  <si>
    <t>ان شرکت کنندگان کے لیے، ان کا انتخاب اس بات کا تعین کرے گا کہ انہیں اور کسی دوسرے شرکت کنندہ کو کتنی رقم ادا کی جائے گی۔</t>
  </si>
  <si>
    <t>اس پیسے کی ادائیگی اس سروے کے تین ماہ کے اندر سروے فراہم کنندہ کی جانب سے کی جائے گی۔</t>
  </si>
  <si>
    <t>براہ کرم یاد رکھیں کہ آپ کو اس پیسے کی ادائیگی اسی طریقے سے کی جائے گی جس طرح ان سرویز کو مکمل کرنے پر آپ کے عمومی انعامات ادا کیے جاتے ہیں۔</t>
  </si>
  <si>
    <t>کوئی براہ راست نقد ادائیگیاں نہیں کی جائیں گی۔</t>
  </si>
  <si>
    <t>ہم آپ سے کوڈ کی شناخت پر مبنی ٹاسک پر کام کرنے کی درخواست کرتے ہیں۔</t>
  </si>
  <si>
    <t>&lt;b&gt;براہ کرم اس ٹاسک کو مکمل کرنے کے لیے اپنی بہترین کوشش کریں۔&lt;\/b&gt;</t>
  </si>
  <si>
    <t>یہ ہماری تحقیق کے لیے بہت اہمیت رکھتا ہے۔</t>
  </si>
  <si>
    <t>اس نمبر کی حامل تمام جگہوں پر کلک کریں:
&lt;b&gt;${e:\/\/Field\/TargetCode1}&lt;\/b&gt;</t>
  </si>
  <si>
    <t>آپ یہ ٹاسک &lt;b&gt;مکمل&lt;\/b&gt; کر چکے ہیں۔</t>
  </si>
  <si>
    <t>اب کسی دوسرے شرکت کنندہ سے آپ کا موازنہ کیا جائے گا۔</t>
  </si>
  <si>
    <t>آپ اور دوسرے شرکت کنندہ دونوں نے اس ٹاسک کو مکمل کیا ہے۔</t>
  </si>
  <si>
    <t>آپ کو اس ٹاسک کو مکمل کرنے کے معاوضے کے طور پر ${e:\/\/Field\/Value3Display} مالیت کے بونس کی ادائیگی کی جائے گی۔</t>
  </si>
  <si>
    <t>دوسرے شرکت کنندہ کو اس ٹاسک کو مکمل کرنے کے معاوضے کے طور پر ${e:\/\/Field\/Value3Display} مالیت کے بونس کی ادائیگی کی جائے گی۔</t>
  </si>
  <si>
    <t>شرکت کنندہ A نے اس ٹاسک کو &lt;b&gt;مکمل کیا&lt;\/b&gt; تھا۔</t>
  </si>
  <si>
    <t>شرکت کنندہ B نے اس ٹاسک پر &lt;b&gt;کام نہیں کیا&lt;\/b&gt; تھا۔</t>
  </si>
  <si>
    <t>شرکت کنندہ A کو اس ٹاسک کو مکمل کرنے کے معاوضے کے طور پر &lt;b&gt;ایک ${e:\/\/Field\/Value3Display} مالیت کے بونس&lt;\/b&gt; کی ادائیگی کی گئی تھی۔</t>
  </si>
  <si>
    <t>شرکت کنندہ B کو اس ٹاسک پر کام نہ کرنے کے باوجود &lt;b&gt;ایک ${e:\/\/Field\/Value3Display} مالیت کے بونس&lt;\/b&gt; کی ادائیگی کی گئی تھی۔</t>
  </si>
  <si>
    <t>دوسرے شرکت کنندہ نے ایک ٹاسک مکمل کیا تھا۔</t>
  </si>
  <si>
    <t>آپ نے اس ٹاسک پر کام نہیں کیا تھا۔</t>
  </si>
  <si>
    <t>دوسرے شرکت کنندہ کو اس ٹاسک کو مکمل کرنے کے معاوضے کے طور پر ${e:\/\/Field\/Value6Display} مالیت کے بونس کی ادائیگی کی جائے گی۔</t>
  </si>
  <si>
    <t>آپ کو بونس کی ادائیگی نہیں کی جائے گی کیونکہ یہ بونس اس ٹاسک کو مکمل کرنے کا معاوضہ ہوتا ہے۔</t>
  </si>
  <si>
    <t>شرکت کنندہ A اور شرکت کنندہ B دونوں نے اس ٹاسک کو &lt;b&gt;مکمل کیا&lt;\/b&gt; تھا۔</t>
  </si>
  <si>
    <t>یہ ٹاسک مکمل کرنے کے باوجود شرکت کنندہ A کو &lt;b&gt;بونس کی ادائیگی نہیں کی گئی&lt;\/b&gt;۔</t>
  </si>
  <si>
    <t>شرکت کنندہ B کو اس ٹاسک کو مکمل کرنے کے معاوضے کے طور پر &lt;b&gt;ایک ${e:\/\/Field\/Value6Display} مالیت کے بونس&lt;\/b&gt; کی ادائیگی کی گئی۔</t>
  </si>
  <si>
    <t>آپ نے یہ ٹاسک مکمل کیا تھا۔</t>
  </si>
  <si>
    <t>دوسرے شرکت کنندہ نے اس ٹاسک پر کام نہیں کیا تھا۔</t>
  </si>
  <si>
    <t>دوسرے شرکت کنندہ کو اس ٹاسک پر کام نہ کرنے کے باوجود ${e:\/\/Field\/Value3Display} مالیت کے بونس کی ادائیگی کی جائے گی۔</t>
  </si>
  <si>
    <t>شرکت کنندہ A اور شرکت کنندہ B دونوں کو اس ٹاسک کو مکمل کرنے کے معاوضے کے طور پر &lt;b&gt; ایک ${e:\/\/Field\/Value3Display} مالیت کے بونس&lt;\/b&gt; کی ادائیگی کی گئی۔</t>
  </si>
  <si>
    <t>یہ ٹاسک مکمل کرنے کے باوجود آپ کو بونس کی ادائیگی نہیں کی جائے گی۔</t>
  </si>
  <si>
    <t>شرکت کنندہ A نے اس ٹاسک پر &lt;b&gt;کام نہیں کیا&lt;\/b&gt; تھا۔</t>
  </si>
  <si>
    <t>شرکت کنندہ B نے اس ٹاسک کو &lt;b&gt;مکمل کیا&lt;\/b&gt; تھا۔</t>
  </si>
  <si>
    <t>شرکت کنندہ A کو &lt;b&gt;بونس کی ادائیگی نہیں کی گئی&lt;\/b&gt; کیونکہ یہ بونس اس ٹاسک کو مکمل کرنے کا معاوضہ ہوتا ہے۔</t>
  </si>
  <si>
    <t>اب ہم آپ سے ان معلومات سے متعلق کچھ سادہ ادراکی سوالات پوچھیں گے۔</t>
  </si>
  <si>
    <t>پس منظر کی معلومات:</t>
  </si>
  <si>
    <t>کیا آپ نے یہ ٹاسک مکمل کیا تھا؟</t>
  </si>
  <si>
    <t>کیا دوسرے شرکت کنندہ نے یہ ٹاسک مکمل کیا تھا؟</t>
  </si>
  <si>
    <t>آپ کا بونس کتنا بڑا تھا؟</t>
  </si>
  <si>
    <t>دوسرے شرکت کنندہ کا بونس کتنا بڑا تھا؟</t>
  </si>
  <si>
    <t>لوگ چیزوں کے منصفانہ اور غیر منصفانہ ہونے کے بارے میں مختلف تصورات رکھتے ہیں۔</t>
  </si>
  <si>
    <t>آپ مندرجہ ذیل بیان سے کس قدر متفق یا غیر متفق ہیں:</t>
  </si>
  <si>
    <t>آپ اور دوسرے شرکت کنندہ کے درمیان بونس کی رقم غیر منصفانہ انداز میں تقسیم کی گئی تھی۔</t>
  </si>
  <si>
    <t>بھرپور متفق</t>
  </si>
  <si>
    <t>کسی حد تک متفق</t>
  </si>
  <si>
    <t>نہ متفق نہ غیرمتفق</t>
  </si>
  <si>
    <t>کسی حد تک غیرمتفق</t>
  </si>
  <si>
    <t>بھرپور غیرمتفق</t>
  </si>
  <si>
    <t>اب ہم آپ سے دریافت کرنا چاہیں گے کہ آپ خود کو دوسرے شرکت کنندہ سے &lt;b&gt;کس قدر قریب محسوس&lt;\/b&gt; کرتے ہیں۔</t>
  </si>
  <si>
    <t>براہ کرم سلائیڈر کے استعمال سے دائروں کے اس جوڑے کا انتخاب کریں جو آپ کے جواب کی بہترین وضاحت کرتا ہے۔</t>
  </si>
  <si>
    <t>X کا حامل دائرہ دوسرے شرکت کنندہ کی نمائندگی کرتا ہے۔</t>
  </si>
  <si>
    <t>نوٹ فرما لیں کہ 1: قطعی قریب نہیں، اور 7: انتہائی قریب کی نمائندگی کرتے ہیں۔</t>
  </si>
  <si>
    <t>آپ خود کو دوسرے شرکت کنندہ سے کس قدر قریب محسوس کرتے ہیں؟</t>
  </si>
  <si>
    <t>اب آپ ایک ایسا فیصلہ کریں گے جو آپ اور دوسرے شرکت کنندہ دونوں کو متاثر کر سکتا ہے۔</t>
  </si>
  <si>
    <t>یہاں کیا جانے والا آپ کا فیصلہ گزشتہ صورت کے حوالے سے کسی بونس ادائیگیوں کو متاثر نہیں کرے گا۔</t>
  </si>
  <si>
    <t>آپ کو اضافی ${e:\/\/Field\/Value5Display} تفویض کیے گئے ہیں۔</t>
  </si>
  <si>
    <t>دوسرے شرکت کنندہ کو بھی اضافی ${e:\/\/Field\/Value5Display} تفویض کیے گئے ہیں۔</t>
  </si>
  <si>
    <t>اب آپ سے پوچھا جائے گا کہ آیا آپ سرمایہ کاری کا ایک موقع حاصل کرنا چاہیں گے۔</t>
  </si>
  <si>
    <t>آپ اپنے ${e:\/\/Field\/Value5Display} کی &lt;b&gt;سرمایہ کاری&lt;\/b&gt; کر سکتے ہیں۔</t>
  </si>
  <si>
    <t>اگر آپ اس رقم کی سرمایہ کاری کرتے ہیں، تو مندرجہ ذیل اختیارات کا امکان پایا جاتا ہے:</t>
  </si>
  <si>
    <t>آپ 50% امکان کے ساتھ ${e:\/\/Field\/Value15Display} کمائیں گے۔</t>
  </si>
  <si>
    <t>آپ 50% امکان کے ساتھ ${e:\/\/Field\/Value0Display} کمائیں گے۔</t>
  </si>
  <si>
    <t>اگر آپ سرمایہ کاری کرتے ہیں، &lt;b&gt;تو دوسرا شرکت کنندہ وہ ${e:\/\/Field\/Value5Display} کھو دیتا ہے جو انہیں تفویض کیے گئے تھے۔&lt;\/b&gt;</t>
  </si>
  <si>
    <t>اگر آپ سرمایہ کاری نہیں کرتے، تو آپ اور دوسرا شرکت کنندہ دونوں اپنے اضافی ${e:\/\/Field\/Value5Display} برقرار رکھیں گے۔</t>
  </si>
  <si>
    <t>آپ اپنا انتخاب کر لینے کے بعد دوسرے شرکت کنندہ سے دوبارہ بات چیت نہیں کریں گے۔</t>
  </si>
  <si>
    <t>براہ کرم اپنا انتخاب کریں۔</t>
  </si>
  <si>
    <t>میں اس پیسے کی سرمایہ کاری کرتا\/کرتی ہوں، جس کا مطلب یہ ہے کہ میرے لیے 50% امکان ${e:\/\/Field\/Value15Display} حاصل کرنے کا ہے اور 50% امکان ${e:\/\/Field\/Value0Display} حاصل کرنے کا ہے۔</t>
  </si>
  <si>
    <t>دوسرا شرکت کنندہ ${e:\/\/Field\/Value0Display} وصول کرے گا۔</t>
  </si>
  <si>
    <t>میں اس پیسے کی سرمایہ کاری نہیں کرتا\/کرتی۔</t>
  </si>
  <si>
    <t>میں اور دوسرا شرکت کنندہ دونوں ${e:\/\/Field\/Value5Display} وصول کرتے ہیں۔</t>
  </si>
  <si>
    <t>اپنے انتخاب میں آپ کو کس بات سے رغبت ملی؟</t>
  </si>
  <si>
    <t>براہ کرم اپنے ذاتی الفاظ میں وضاحت کریں۔</t>
  </si>
  <si>
    <t>ہم نے آپ کے ملک میں شرکت کنندگان کی بڑی تعداد کے ساتھ اس مطالعے کو مکمل کیا ہے۔</t>
  </si>
  <si>
    <t>بالکل آپ کے جیسی صورت حال میں موجود 100 شرکت کنندگان میں سے، آپ کے خیال سے کتنے افراد نے اپنے ${e:\/\/Field\/Value5Display} کی سرمایہ کاری کی تھی تاکہ ممکنہ طور پر ${e:\/\/Field\/Value15Display} کما سکیں جب کہ دوسرے شرکت کنندہ نے اپنے ${e:\/\/Field\/Value5Display} بھی کھو دیے تھے؟</t>
  </si>
  <si>
    <t>براہ کرم 0 اور 100 کے درمیان کوئی نمبر تحریر کریں۔</t>
  </si>
  <si>
    <t>اگر آپ کا جواب درست ہوا، تو آپ کو ${e:\/\/Field\/Value1Display} بطور انعام دیے جائیں گے۔</t>
  </si>
  <si>
    <t>اس کا اطلاق &lt;b&gt;تمام&lt;\/b&gt; شرکت کنندگان پر ہوتا ہے۔</t>
  </si>
  <si>
    <t>کچھ شرکت کنندگان آپ سے مماثل صورت حال میں نہیں تھے۔</t>
  </si>
  <si>
    <t>اب ہم ان شرکت کنندگان سے متعلق چند سوالات پوچھیں گے۔</t>
  </si>
  <si>
    <t>ان کے معاملے میں، صورت حال کچھ ایسی تھی:</t>
  </si>
  <si>
    <t>ان کی بقیہ صورت حال آپ سے یکساں تھی۔</t>
  </si>
  <si>
    <t>شرکت کنندہ A کو ${e:\/\/Field\/Value15Display} کمانے کے 50% امکان اور ${e:\/\/Field\/Value0Display} کمانے کے 50% امکان کے ساتھ ${e:\/\/Field\/Value5Display} کی سرمایہ کاری کرنے کا موقع فراہم کیا گیا تھا۔</t>
  </si>
  <si>
    <t>اگر انہوں نے سرمایہ کاری کی تھی، تو شرکت کنندہ B نے اپنے ${e:\/\/Field\/Value5Display} کھو دیے تھے۔</t>
  </si>
  <si>
    <t>ان معلومات سے متعلق، پہلے ہم کچھ سادہ ادراکی سوالات پوچھیں گے۔</t>
  </si>
  <si>
    <t>کیا شرکت کنندہ A نے یہ ٹاسک مکمل کیا تھا؟</t>
  </si>
  <si>
    <t>کیا شرکت کنندہ B نے یہ ٹاسک مکمل کیا تھا؟</t>
  </si>
  <si>
    <t>شرکت کنندہ A کا بونس کتنا بڑا تھا؟</t>
  </si>
  <si>
    <t>شرکت کنندہ B کا بونس کتنا بڑا تھا؟</t>
  </si>
  <si>
    <t>بونس کی رقم شرکت کنندہ A اور شرکت کنندہ B میں غیر منصفانہ طور پر تقسیم کی گئی تھی۔</t>
  </si>
  <si>
    <t>ہم چاہتے ہیں کہ اب آپ شرکت کنندہ A کی سرمایہ کاری کے رویے کی پیشگوئی کریں۔</t>
  </si>
  <si>
    <t>یاددہانی کے طور پر، آپ نے جواب دیا تھا کہ &lt;b&gt;بالکل آپ کی&lt;\/b&gt; صورت حال میں موجود ${q:\/\/QID581\/ChoiceTextEntryValue} افراد نے سرمایہ کاری کی ہو گی۔</t>
  </si>
  <si>
    <t>آپ کا شکریہ۔ اب ہم ایک نئے موضوع سے متعلق سوالات کے نئے مجموعے کی جانب بڑھیں گے۔</t>
  </si>
  <si>
    <t>اب ہم آپ سے اس بارے میں غور کرنے کے لیے استفسار کریں گے کہ اگر آپ کو یہ فیصلہ کرنا ہوتا کہ آیا ایک فرد کو بے روزگاری کی مراعات دی جائیں تو آپ کیا کرتے۔</t>
  </si>
  <si>
    <t>یہ امر انتہائی اہم ہے کہ آپ ذیل میں درج معلومات کا بغور مطالعہ کریں۔</t>
  </si>
  <si>
    <t>بے روزگاری کی مراعات کا مقصد ان افراد کو آمدنی کھو دینے کے عوض جزوی معاوضے کی ادائیگی ہے جو غیررضاکارانہ طور پر بے روزگار ہیں۔</t>
  </si>
  <si>
    <t>وہ افراد جو کہ غیررضاکارانہ طور پر بے روزگار نہیں، بعض اوقات یہ غلط بیانی کرتے ہوئے جھوٹا دعویٰ دائر کر دیتے ہیں کہ وہ غیررضاکارانہ طور پر بے روزگار ہیں۔</t>
  </si>
  <si>
    <t>صورت حال ${e:\/\/Field\/T12Q1Order}</t>
  </si>
  <si>
    <t>ایک ایسی صورت حال فرض کریں کہ جس میں کسی فرد نے بے روزگاری کی مراعات کے لیے دعویٰ دائر کر رکھا ہو۔</t>
  </si>
  <si>
    <t>اس صورت میں:</t>
  </si>
  <si>
    <t>99 فیصد امکان یہ ہے کہ اس فرد نے بے روزگاری کی مراعات کے لیے &lt;b&gt;درست&lt;\/b&gt; دعویٰ دائر کر رکھا ہے۔</t>
  </si>
  <si>
    <t>1 فیصد امکان یہ ہے کہ اس فرد نے بے روزگاری کی مراعات کے لیے &lt;b&gt;غلط&lt;\/b&gt; دعویٰ دائر کر رکھا ہے۔</t>
  </si>
  <si>
    <t>اب ہم آپ سے اس فرد کے بارے میں ایک انتخاب کرنے کے لیے استفسار کریں گے۔</t>
  </si>
  <si>
    <t>براہِ کرم اپنے فیصلے کو نشان زد کریں:</t>
  </si>
  <si>
    <t>&lt;b&gt;بے روزگاری کی مراعات ادا نہ کی جائیں&lt;\/b&gt;: اس سے مراد ہے کہ اس بات کا 99 فیصد امکان ہوتا ہے کہ جس فرد نے بے روزگاری کی مراعات کے لیے &lt;b&gt;درست دعویٰ&lt;\/b&gt; دائر کر رکھا ہے اسے &lt;b&gt;بے روزگاری کی مراعات ادا نہیں کی جاتیں&lt;\/b&gt;۔</t>
  </si>
  <si>
    <t>&lt;b&gt;بے روزگاری کی مراعات ادا کی جائیں&lt;\/b&gt;: اس سے مراد ہے کہ اس بات کا 1 فیصد امکان ہوتا ہے کہ جس فرد نے بے روزگاری کی مراعات کے لیے &lt;b&gt;غلط دعویٰ&lt;\/b&gt; دائر کر رکھا ہے اسے &lt;b&gt;بے روزگاری کی مراعات ادا کی جاتی ہیں&lt;\/b&gt;۔</t>
  </si>
  <si>
    <t>75 فیصد امکان یہ ہے کہ اس فرد نے بے روزگاری کی مراعات کے لیے &lt;b&gt;درست&lt;\/b&gt; دعویٰ دائر کر رکھا ہے۔</t>
  </si>
  <si>
    <t>25 فیصد امکان یہ ہے کہ اس فرد نے بے روزگاری کی مراعات کے لیے &lt;b&gt;غلط&lt;\/b&gt; دعویٰ دائر کر رکھا ہے۔</t>
  </si>
  <si>
    <t>&lt;b&gt;بے روزگاری کی مراعات ادا نہ کی جائیں&lt;\/b&gt;: اس سے مراد ہے کہ اس بات کا 75 فیصد امکان ہوتا ہے کہ جس فرد نے بے روزگاری کی مراعات کے لیے &lt;b&gt;درست دعویٰ&lt;\/b&gt; دائر کر رکھا ہے اسے &lt;b&gt;بے روزگاری کی مراعات ادا نہیں کی جاتیں&lt;\/b&gt;۔</t>
  </si>
  <si>
    <t>&lt;b&gt;بے روزگاری کی مراعات ادا کی جائیں&lt;\/b&gt;: اس سے مراد ہے کہ اس بات کا 25 فیصد امکان ہوتا ہے کہ جس فرد نے بے روزگاری کی مراعات کے لیے &lt;b&gt;غلط دعویٰ&lt;\/b&gt; دائر کر رکھا ہے اسے &lt;b&gt;بے روزگاری کی مراعات ادا کی جاتی ہیں&lt;\/b&gt;۔</t>
  </si>
  <si>
    <t>50 فیصد امکان یہ ہے کہ اس فرد نے بے روزگاری کی مراعات کے لیے &lt;b&gt;درست&lt;\/b&gt; دعویٰ دائر کر رکھا ہے۔</t>
  </si>
  <si>
    <t>50 فیصد امکان یہ ہے کہ اس فرد نے بے روزگاری کی مراعات کے لیے &lt;b&gt;غلط&lt;\/b&gt; دعویٰ دائر کر رکھا ہے۔</t>
  </si>
  <si>
    <t>&lt;b&gt;بے روزگاری کی مراعات ادا نہ کی جائیں&lt;\/b&gt;: اس سے مراد ہے کہ اس بات کا 50 فیصد امکان ہوتا ہے کہ جس فرد نے بے روزگاری کی مراعات کے لیے &lt;b&gt;درست دعویٰ&lt;\/b&gt; دائر کر رکھا ہے اسے &lt;b&gt;بے روزگاری کی مراعات ادا نہیں کی جاتیں&lt;\/b&gt;۔</t>
  </si>
  <si>
    <t>&lt;b&gt;بے روزگاری کی مراعات ادا کی جائیں&lt;\/b&gt;: اس سے مراد ہے کہ اس بات کا 50 فیصد امکان ہوتا ہے کہ جس فرد نے بے روزگاری کی مراعات کے لیے &lt;b&gt;غلط دعویٰ&lt;\/b&gt; دائر کر رکھا ہے اسے &lt;b&gt;بے روزگاری کی مراعات ادا کی جاتی ہیں&lt;\/b&gt;۔</t>
  </si>
  <si>
    <t>25 فیصد امکان یہ ہے کہ اس فرد نے بے روزگاری کی مراعات کے لیے &lt;b&gt;درست&lt;\/b&gt; دعویٰ دائر کر رکھا ہے۔</t>
  </si>
  <si>
    <t>75 فیصد امکان یہ ہے کہ اس فرد نے بے روزگاری کی مراعات کے لیے &lt;b&gt;غلط&lt;\/b&gt; دعویٰ دائر کر رکھا ہے۔</t>
  </si>
  <si>
    <t>&lt;b&gt;بے روزگاری کی مراعات ادا نہ کی جائیں&lt;\/b&gt;: اس سے مراد ہے کہ اس بات کا 25 فیصد امکان ہوتا ہے کہ جس فرد نے بے روزگاری کی مراعات کے لیے &lt;b&gt;درست دعویٰ&lt;\/b&gt; دائر کر رکھا ہے اسے &lt;b&gt;بے روزگاری کی مراعات ادا نہیں کی جاتیں&lt;\/b&gt;۔</t>
  </si>
  <si>
    <t>&lt;b&gt;بے روزگاری کی مراعات ادا کی جائیں&lt;\/b&gt;: اس سے مراد ہے کہ اس بات کا 75 فیصد امکان ہوتا ہے کہ جس فرد نے بے روزگاری کی مراعات کے لیے &lt;b&gt;غلط دعویٰ&lt;\/b&gt; دائر کر رکھا ہے اسے &lt;b&gt;بے روزگاری کی مراعات ادا کی جاتی ہیں&lt;\/b&gt;۔</t>
  </si>
  <si>
    <t>1 فیصد امکان یہ ہے کہ اس فرد نے بے روزگاری کی مراعات کے لیے &lt;b&gt;درست&lt;\/b&gt; دعویٰ دائر کر رکھا ہے۔</t>
  </si>
  <si>
    <t>99 فیصد امکان یہ ہے کہ اس فرد نے بے روزگاری کی مراعات کے لیے &lt;b&gt;غلط&lt;\/b&gt; دعویٰ دائر کر رکھا ہے۔</t>
  </si>
  <si>
    <t>&lt;b&gt;بے روزگاری کی مراعات ادا نہ کی جائیں&lt;\/b&gt;: اس سے مراد ہے کہ اس بات کا 1 فیصد امکان ہوتا ہے کہ جس فرد نے بے روزگاری کی مراعات کے لیے &lt;b&gt;درست دعویٰ&lt;\/b&gt; دائر کر رکھا ہے اسے &lt;b&gt;بے روزگاری کی مراعات ادا نہیں کی جاتیں&lt;\/b&gt;۔</t>
  </si>
  <si>
    <t>&lt;b&gt;بے روزگاری کی مراعات ادا کی جائیں&lt;\/b&gt;: اس سے مراد ہے کہ اس بات کا 99 فیصد امکان ہوتا ہے کہ جس فرد نے بے روزگاری کی مراعات کے لیے &lt;b&gt;غلط دعویٰ&lt;\/b&gt; دائر کر رکھا ہے اسے &lt;b&gt;بے روزگاری کی مراعات ادا کی جاتی ہیں&lt;\/b&gt;۔</t>
  </si>
  <si>
    <t>ان تمام افراد کے بارے میں سوچیں جو آپ کے ملک میں بے روزگاری کی مراعات کے لیے فی الوقت دعویٰ دائر کرتے ہیں۔</t>
  </si>
  <si>
    <t>آپ کے خیال سے بے روزگاری کی مراعات کے لیے دعویٰ دائر کرنے والوں میں سے کتنے فیصد افراد نے &lt;b&gt;غلط بیانی&lt;\/b&gt; کی ہے کہ وہ غیر رضاکارانہ طور پر بے روزگار ہیں؟</t>
  </si>
  <si>
    <t>...فیصد نے غلط بیانی کی ہے کہ وہ غیر رضاکارانہ طور پر بے روزگار ہیں۔</t>
  </si>
  <si>
    <t>مندرجہ ذیل بیانات سے آپ کس حد تک متفق یا غیر متفق ہیں:</t>
  </si>
  <si>
    <t>بے روزگاری کی مراعات زیادہ فراخدلی کے ساتھ ہونی چاہیئیں۔</t>
  </si>
  <si>
    <t>بے روزگاری کی مراعات کے تقاضے زیادہ سخت ہونے چاہیئیں۔</t>
  </si>
  <si>
    <t>یہ غیر منصفانہ ہے کہ غیر رضاکارانہ طور پر بے روزگار افراد کی آمدنی کے نقصان کا مکمل طور پر ازالہ نہیں کیا جاتا۔</t>
  </si>
  <si>
    <t>فراخدلی کے ساتھ بے روزگاری کی مراعات معیشت کو نقصان پہنچاتی ہیں۔</t>
  </si>
  <si>
    <t>اب ہم آپ سے اس بارے میں غور کرنے کے لیے استفسار کریں گے کہ اگر آپ کو یہ فیصلہ کرنا ہوتا کہ آیا ایک فرد کو معذوری کی مراعات دی جائیں تو آپ کیا کرتے۔ یہ امر انتہائی اہم ہے کہ آپ ذیل میں درج معلومات کا بغور مطالعہ کریں۔</t>
  </si>
  <si>
    <t>معذوری کی مراعات کا مقصد ان افراد کو آمدنی کھو دینے کے عوض جزوی معاوضے کی ادائیگی ہے جن کے اندر کوئی ایسی طبی کیفیت موجود ہے جو کہ انہیں کام کرنے سے روکتی ہے۔</t>
  </si>
  <si>
    <t>وہ افراد جن میں ایسی کوئی طبی کیفیت موجود نہیں ہوتی کہ جو انہیں کام کرنے سے روکے بعض اوقات یہ غلط بیانی کرتے ہوئے جھوٹا دعویٰ دائر کر دیتے ہیں کہ ان کی طبی کیفیت انہیں کام کرنے سے روکتی ہے۔</t>
  </si>
  <si>
    <t>99 فیصد امکان یہ ہے کہ اس فرد نے معذوری کی مراعات کے لیے &lt;b&gt;درست&lt;\/b&gt; دعویٰ دائر کر رکھا ہے۔</t>
  </si>
  <si>
    <t>1 فیصد امکان یہ ہے کہ اس فرد نے معذوری کی مراعات کے لیے &lt;b&gt;غلط&lt;\/b&gt; دعویٰ دائر کر رکھا ہے۔</t>
  </si>
  <si>
    <t>&lt;b&gt;معذوری کی مراعات ادا نہ کی جائیں&lt;\/b&gt;: اس سے مراد ہے کہ اس بات کا 99 فیصد امکان ہوتا ہے کہ جس فرد نے معذوری کی مراعات کے لیے &lt;b&gt;درست دعویٰ&lt;\/b&gt; دائر کر رکھا ہے اسے &lt;b&gt;معذوری کی مراعات ادا نہیں کی جاتیں&lt;\/b&gt;۔</t>
  </si>
  <si>
    <t>&lt;b&gt;معذوری کی مراعات ادا کی جائیں&lt;\/b&gt;: اس سے مراد ہے کہ اس بات کا 1 فیصد امکان ہوتا ہے کہ جس فرد نے معذوری کی مراعات کے لیے &lt;b&gt;غلط دعویٰ&lt;\/b&gt; دائر کر رکھا ہے اسے &lt;b&gt;معذوری کی مراعات ادا کی جاتی ہیں&lt;\/b&gt;۔</t>
  </si>
  <si>
    <t>75 فیصد امکان یہ ہے کہ اس فرد نے معذوری کی مراعات کے لیے &lt;b&gt;درست&lt;\/b&gt; دعویٰ دائر کر رکھا ہے۔</t>
  </si>
  <si>
    <t>25 فیصد امکان یہ ہے کہ اس فرد نے معذوری کی مراعات کے لیے &lt;b&gt;غلط&lt;\/b&gt; دعویٰ دائر کر رکھا ہے۔</t>
  </si>
  <si>
    <t>&lt;b&gt;معذوری کی مراعات ادا نہ کی جائیں&lt;\/b&gt;: اس سے مراد ہے کہ اس بات کا 75 فیصد امکان ہوتا ہے کہ جس فرد نے معذوری کی مراعات کے لیے &lt;b&gt;درست دعویٰ&lt;\/b&gt; دائر کر رکھا ہے اسے &lt;b&gt;معذوری کی مراعات ادا نہیں کی جاتیں&lt;\/b&gt;۔</t>
  </si>
  <si>
    <t>&lt;b&gt;معذوری کی مراعات ادا کی جائیں&lt;\/b&gt;: اس سے مراد ہے کہ اس بات کا 25 فیصد امکان ہوتا ہے کہ جس فرد نے معذوری کی مراعات کے لیے &lt;b&gt;غلط دعویٰ&lt;\/b&gt; دائر کر رکھا ہے اسے &lt;b&gt;معذوری کی مراعات ادا کی جاتی ہیں&lt;\/b&gt;۔</t>
  </si>
  <si>
    <t>50 فیصد امکان یہ ہے کہ اس فرد نے معذوری کی مراعات کے لیے &lt;b&gt;درست&lt;\/b&gt; دعویٰ دائر کر رکھا ہے۔</t>
  </si>
  <si>
    <t>50 فیصد امکان یہ ہے کہ اس فرد نے معذوری کی مراعات کے لیے &lt;b&gt;غلط&lt;\/b&gt; دعویٰ دائر کر رکھا ہے۔</t>
  </si>
  <si>
    <t>&lt;b&gt;معذوری کی مراعات ادا نہ کی جائیں&lt;\/b&gt;: اس سے مراد ہے کہ اس بات کا 50 فیصد امکان ہوتا ہے کہ جس فرد نے معذوری کی مراعات کے لیے &lt;b&gt;درست دعویٰ&lt;\/b&gt; دائر کر رکھا ہے اسے &lt;b&gt;معذوری کی مراعات ادا نہیں کی جاتیں&lt;\/b&gt;۔</t>
  </si>
  <si>
    <t>&lt;b&gt;معذوری کی مراعات ادا کی جائیں&lt;\/b&gt;: اس سے مراد ہے کہ اس بات کا 50 فیصد امکان ہوتا ہے کہ جس فرد نے معذوری کی مراعات کے لیے &lt;b&gt;غلط دعویٰ&lt;\/b&gt; دائر کر رکھا ہے اسے &lt;b&gt;معذوری کی مراعات ادا کی جاتی ہیں&lt;\/b&gt;۔</t>
  </si>
  <si>
    <t>25 فیصد امکان یہ ہے کہ اس فرد نے معذوری کی مراعات کے لیے &lt;b&gt;درست&lt;\/b&gt; دعویٰ دائر کر رکھا ہے۔</t>
  </si>
  <si>
    <t>75 فیصد امکان یہ ہے کہ اس فرد نے معذوری کی مراعات کے لیے &lt;b&gt;غلط&lt;\/b&gt; دعویٰ دائر کر رکھا ہے۔</t>
  </si>
  <si>
    <t>&lt;b&gt;معذوری کی مراعات ادا نہ کی جائیں&lt;\/b&gt;: اس سے مراد ہے کہ اس بات کا 25 فیصد امکان ہوتا ہے کہ جس فرد نے معذوری کی مراعات کے لیے &lt;b&gt;درست دعویٰ&lt;\/b&gt; دائر کر رکھا ہے اسے &lt;b&gt;معذوری کی مراعات ادا نہیں کی جاتیں&lt;\/b&gt;۔</t>
  </si>
  <si>
    <t>&lt;b&gt;معذوری کی مراعات ادا کی جائیں&lt;\/b&gt;: اس سے مراد ہے کہ اس بات کا 75 فیصد امکان ہوتا ہے کہ جس فرد نے معذوری کی مراعات کے لیے &lt;b&gt;غلط دعویٰ&lt;\/b&gt; دائر کر رکھا ہے اسے &lt;b&gt;معذوری کی مراعات ادا کی جاتی ہیں&lt;\/b&gt;۔</t>
  </si>
  <si>
    <t>1 فیصد امکان یہ ہے کہ اس فرد نے معذوری کی مراعات کے لیے &lt;b&gt;درست&lt;\/b&gt; دعویٰ دائر کر رکھا ہے۔</t>
  </si>
  <si>
    <t>99 فیصد امکان یہ ہے کہ اس فرد نے معذوری کی مراعات کے لیے &lt;b&gt;غلط&lt;\/b&gt; دعویٰ دائر کر رکھا ہے۔</t>
  </si>
  <si>
    <t>&lt;b&gt;معذوری کی مراعات ادا نہ کی جائیں&lt;\/b&gt;: اس سے مراد ہے کہ اس بات کا 1 فیصد امکان ہوتا ہے کہ جس فرد نے معذوری کی مراعات کے لیے &lt;b&gt;درست دعویٰ&lt;\/b&gt; دائر کر رکھا ہے اسے &lt;b&gt;معذوری کی مراعات ادا نہیں کی جاتیں&lt;\/b&gt;۔</t>
  </si>
  <si>
    <t>&lt;b&gt;معذوری کی مراعات ادا کی جائیں&lt;\/b&gt;: اس سے مراد ہے کہ اس بات کا 99 فیصد امکان ہوتا ہے کہ جس فرد نے معذوری کی مراعات کے لیے &lt;b&gt;غلط دعویٰ&lt;\/b&gt; دائر کر رکھا ہے اسے &lt;b&gt;معذوری کی مراعات ادا کی جاتی ہیں&lt;\/b&gt;۔</t>
  </si>
  <si>
    <t>ان تمام افراد کے بارے میں سوچیں جو آپ کے ملک میں معذوری کی مراعات کے لیے فی الوقت دعویٰ دائر کرتے ہیں۔</t>
  </si>
  <si>
    <t>آپ کے خیال سے معذوری کی مراعات کے لیے دعویٰ دائر کرنے والوں میں سے کتنے فیصد افراد نے غلط بیانی کی ہے کہ وہ کسی ایسی طبی کیفیت کا شکار ہیں جو انہیں کام کرنے سے روکتی ہے؟</t>
  </si>
  <si>
    <t>...فیصد نے غلط بیانی کی ہے کہ وہ کسی ایسی طبی کیفیت کا شکار ہیں جو انہیں کام کرنے سے روکتی ہے۔</t>
  </si>
  <si>
    <t>معذوری کی مراعات زیادہ فراخدلی کے ساتھ ہونی چاہیئیں۔</t>
  </si>
  <si>
    <t>معذوری کی مراعات کے تقاضے زیادہ سخت ہونے چاہیئیں۔</t>
  </si>
  <si>
    <t>یہ غیر منصفانہ ہے کہ معذور افراد کی آمدنی کے نقصان کا مکمل طور پر ازالہ نہیں کیا جاتا۔</t>
  </si>
  <si>
    <t>فراخدلی کے ساتھ معذوری کی مراعات معیشت کو نقصان پہنچاتی ہیں۔</t>
  </si>
  <si>
    <t>اب آپ پیسے کی بڑی رقوم پر مبنی ایسے تین فیصلے کریں گے جو آپ اور کسی دوسرے شرکت کنندہ دونوں کو متاثر کر سکتے ہیں۔</t>
  </si>
  <si>
    <t>اس مطالعے کو مکمل کرنے والے تمام شرکت کنندگان کو ایک لاٹری میں شامل کیا جائے گا۔</t>
  </si>
  <si>
    <t>یہ لاٹری بلاترتیب انداز میں تین شرکت کنندگان کا چناؤ کرے گی۔</t>
  </si>
  <si>
    <t>ان تینوں شرکت کنندگان کو سروے کے دیگر شرکت کنندگان سے جوڑا جائے گا اور &lt;b&gt;ان کے تین انتخابات میں سے کسی ایک کا نفاذ کیا جائے گا&lt;\/b&gt;۔</t>
  </si>
  <si>
    <t>اگر آپ ان تین شرکت کنندگان میں سے ایک ہیں، تو سروے کے تین ماہ کے اندر سروے فراہم کنندہ کے ذریعے متعلقہ معاوضہ ادا کر دیا جائے گا۔</t>
  </si>
  <si>
    <t>براہ کرم یہ فرض کرتے ہوئے تمام سوالات کے جوابات دیں کہ آپ کے تمام انتخابات کا یقینی طور پر نفاذ کیا جانا تھا۔</t>
  </si>
  <si>
    <t>کچھ سوالات سادہ ہیں، جبکہ دیگر زیادہ مشکل ہیں۔</t>
  </si>
  <si>
    <t>آپ کو ${e:\/\/Field\/SelfishMDisplay} تفویض کیے گئے ہیں۔</t>
  </si>
  <si>
    <t>دوسرے شرکت کنندہ کو ${e:\/\/Field\/SelfishMDisplay} تفویض کیے گئے ہیں۔</t>
  </si>
  <si>
    <t>اگر آپ چاہیں، تو آپ اپنے ${e:\/\/Field\/SelfishMDisplay} میں سے &lt;b&gt;${e:\/\/Field\/Value0Display}، ${e:\/\/Field\/Send1Display}، یا ${e:\/\/Field\/Send2Display}&lt;\/b&gt; دوسرے شرکت کنندہ کو بھیج سکتے ہیں۔</t>
  </si>
  <si>
    <t>دوسرے شرکت کنندہ کو اس بارے میں مطلع کیا جائے گا کہ آپ نے کتنی رقم بھیجی ہے۔</t>
  </si>
  <si>
    <t>جو رقم آپ نہیں بھیجیں گے وہ تمام آپ کے پاس برقرار رہے گی۔</t>
  </si>
  <si>
    <t>آپ کا انتخاب صرف ممکنہ ادائیگیوں اور دوسرے شرکت کنندہ کو موصول ہونے والی معلومات کو متاثر کرے گا۔</t>
  </si>
  <si>
    <t>اس کے علاوہ، آپ کا انتخاب &lt;u&gt;مکمل طور پر گمنام&lt;\/u&gt; ہوتا ہے، اور آپ اس شرکت کنندہ سے دوبارہ بات چیت نہیں کریں گے۔</t>
  </si>
  <si>
    <t>براہ کرم بتائیں کہ مندرجہ ذیل اختیارات میں سے آپ کس کا انتخاب کرتے ہیں:</t>
  </si>
  <si>
    <t>میں چیزوں کو جوں کا توں برقرار رکھتا\/رکھتی ہوں (آپ کے پاس: ${e:\/\/Field\/SelfishMDisplay}، ان کے پاس: ${e:\/\/Field\/SelfishMDisplay}۔)</t>
  </si>
  <si>
    <t>میں دوسرے شرکت کنندہ کو ${e:\/\/Field\/Send1Display} بھیجتا\/بھیجتی ہوں (آپ کے پاس: ${e:\/\/Field\/Send1YouEDisplay}، ان کے پاس: ${e:\/\/Field\/Send1ThemEDisplay}۔)</t>
  </si>
  <si>
    <t>میں دوسرے شرکت کنندہ کو ${e:\/\/Field\/Send2Display} بھیجتا\/بھیجتی ہوں (آپ کے پاس: ${e:\/\/Field\/Send2YouEDisplay}، ان کے پاس: ${e:\/\/Field\/Send2ThemEDisplay}۔)</t>
  </si>
  <si>
    <t>اب آپ سے کسی اور شرکت کنندہ کے ساتھ نئی صورت حال کے حوالے سے استفسار کیا جائے گا۔</t>
  </si>
  <si>
    <t>یہاں ہم یہ جاننے میں دلچسپی رکھتے ہیں کہ آپ دوسرے شرکت کنندہ سے کس طور پر عمل کرنے کی توقع رکھتے ہیں۔</t>
  </si>
  <si>
    <t>آپ کو ${e:\/\/Field\/YDisplay} تفویض کیے گئے ہیں۔</t>
  </si>
  <si>
    <t>دوسرے شرکت کنندہ کو ${e:\/\/Field\/XDisplay} تفویض کیے گئے ہیں۔</t>
  </si>
  <si>
    <t>اگر آپ چاہیں، تو آپ اپنے ${e:\/\/Field\/YDisplay} میں سے &lt;b&gt;${e:\/\/Field\/Value0Display}، ${e:\/\/Field\/Send1Display}، یا ${e:\/\/Field\/Send2Display}&lt;\/b&gt; دوسرے شرکت کنندہ کو بھیج سکتے ہیں۔</t>
  </si>
  <si>
    <t>اس کے بعد، دوسرا شرکت کنندہ ${e:\/\/Field\/ReceiveAmountDisplay} وصول کرنے کے لیے آپ سے ${e:\/\/Field\/StealAmountDisplay} لینے کا انتخاب کر سکتا ہے۔</t>
  </si>
  <si>
    <t>جلد ہی ہم دریافت کریں گے کہ آیا آپ دوسرے شرکت کنندہ کو کوئی رقم بھیجیں گے\/گی یا نہیں۔</t>
  </si>
  <si>
    <t>اس سے قبل، ہم یہ جاننے میں دلچسپی رکھتے ہیں کہ اگر آپ مختلف رقوم (${e:\/\/Field\/Value0Display}، ${e:\/\/Field\/Send1Display}، اور ${e:\/\/Field\/Send2Display}) بھیجتے ہیں تو آپ دوسرے شرکت کنندہ سے کس تواتر سے آپ سے پیسے لینے کی توقع رکھتے ہیں۔</t>
  </si>
  <si>
    <t>&lt;b&gt;اگر آپ دوسرے شرکت کنندہ کو ${e:\/\/Field\/Value0Display} بھیجتے ہیں&lt;\/b&gt;، تو اس کے ممکنہ نتائج درج ذیل ہوتے ہیں:</t>
  </si>
  <si>
    <t>&lt;b&gt;دوسرا شرکت کنندہ لے لیتا ہے&lt;\/b&gt; : آپ کے پاس: ${e:\/\/Field\/YSteal0Display}، ان کے پاس: ${e:\/\/Field\/XSteal0Display}۔</t>
  </si>
  <si>
    <t>&lt;b&gt;دوسرا شرکت کنندہ نہیں لیتا&lt;\/b&gt; : آپ کے پاس: ${e:\/\/Field\/YDisplay}، ان کے پاس: ${e:\/\/Field\/XDisplay}۔</t>
  </si>
  <si>
    <t>فرض کریں کہ آپ نے &lt;b&gt; ${e:\/\/Field\/Value0Display} بھیجے تھے&lt;\/b&gt;۔</t>
  </si>
  <si>
    <t>دیگر 100 شرکت کنندگان میں سے، آپ کے خیال سے ایسی صورت حال میں کتنے افراد رقم لیں گے؟</t>
  </si>
  <si>
    <t>براہ کرم 0 اور 100 کے درمیان کوئی نمبر درج کریں۔</t>
  </si>
  <si>
    <t>&lt;b&gt;اگر آپ ${e:\/\/Field\/Value0Display} بھیجتے&lt;\/b&gt;، تو آپ کو 100 دیگر شرکت کنندگان سے ${q:\/\/QID510\/ChoiceTextEntryValue} لے لینے کی توقع تھی۔</t>
  </si>
  <si>
    <t>&lt;b&gt;اگر آپ دوسرے جواب دہندہ کو ${e:\/\/Field\/Send1Display} بھیجیتے ہیں&lt;\/b&gt;، تو اس کے ممکنہ نتائج درج ذیل ہوتے ہیں:</t>
  </si>
  <si>
    <t>&lt;b&gt;دوسرا شرکت کنندہ لے لیتا ہے&lt;\/b&gt; : آپ کے پاس: ${e:\/\/Field\/YSteal100Display}، ان کے پاس: ${e:\/\/Field\/XSteal100Display}۔</t>
  </si>
  <si>
    <t>&lt;b&gt;دوسرا شرکت کنندہ نہیں لیتا&lt;\/b&gt; : آپ کے پاس: ${e:\/\/Field\/Send1YouDisplay}، ان کے پاس: ${e:\/\/Field\/Send1ThemDisplay}۔</t>
  </si>
  <si>
    <t>فرض کریں کہ آپ نے &lt;b&gt;${e:\/\/Field\/Send1Display} بھیجے تھے&lt;\/b&gt;۔</t>
  </si>
  <si>
    <t>&lt;b&gt;اگر آپ ${e:\/\/Field\/Send1Display} بھیجتے&lt;\/b&gt;، تو آپ کو 100 دیگر شرکت کنندگان سے ${q:\/\/QID554\/ChoiceTextEntryValue} لے لینے کی توقع تھی۔</t>
  </si>
  <si>
    <t>&lt;b&gt;اگر آپ دوسرے جواب دہندہ کو ${e:\/\/Field\/Send2Display} بھیجیتے ہیں&lt;\/b&gt;، تو اس کے ممکنہ نتائج درج ذیل ہوتے ہیں:</t>
  </si>
  <si>
    <t>&lt;b&gt;دوسرا شرکت کنندہ لے لیتا ہے&lt;\/b&gt; : آپ کے پاس: ${e:\/\/Field\/YSteal200Display}، ان کے پاس: ${e:\/\/Field\/XSteal200Display}۔</t>
  </si>
  <si>
    <t>&lt;b&gt;دوسرا شرکت کنندہ نہیں لیتا&lt;\/b&gt; : آپ کے پاس: ${e:\/\/Field\/Send2YouDisplay}، ان کے پاس: ${e:\/\/Field\/Send2ThemDisplay}۔</t>
  </si>
  <si>
    <t>فرض کریں کہ آپ نے &lt;b&gt;${e:\/\/Field\/Send2Display} بھیجے تھے&lt;\/b&gt;۔</t>
  </si>
  <si>
    <t>اب آپ اسے &lt;b&gt;منتقل کرنے کا فیصلہ کریں گے&lt;\/b&gt;۔</t>
  </si>
  <si>
    <t>یاددہانی کے طور پر، آپ کو ${e:\/\/Field\/YDisplay} تفویض کیے گئے تھے۔</t>
  </si>
  <si>
    <t>سروے کے ایک اور شرکت کنندہ کو ${e:\/\/Field\/XDisplay} تفویض کیے گئے تھے۔</t>
  </si>
  <si>
    <t>اس کے علاوہ، آپ کا انتخاب مکمل طور پر گمنام ہوتا ہے، اور آپ اس شرکت کنندہ سے دوبارہ بات چیت نہیں کریں گے۔</t>
  </si>
  <si>
    <t>میں چیزوں کو جوں کا توں برقرار رکھتا\/رکھتی ہوں (آپ کے پاس: ${e:\/\/Field\/YDisplay}، ان کے پاس: ${e:\/\/Field\/XDisplay}۔)</t>
  </si>
  <si>
    <t>میں دوسرے شرکت کنندہ کو ${e:\/\/Field\/Send1Display} بھیجتا\/بھیجتی ہوں (آپ کے پاس: ${e:\/\/Field\/Send1YouDisplay}، ان کے پاس: ${e:\/\/Field\/Send1ThemDisplay}۔)</t>
  </si>
  <si>
    <t>میں دوسرے شرکت کنندہ کو ${e:\/\/Field\/Send2Display} بھیجتا\/بھیجتی ہوں (آپ کے پاس: ${e:\/\/Field\/Send2YouDisplay}، ان کے پاس: ${e:\/\/Field\/Send2ThemDisplay}۔)</t>
  </si>
  <si>
    <t>آپ کو ${e:\/\/Field\/SelfishHDisplay} تفویض کیے گئے ہیں۔</t>
  </si>
  <si>
    <t>دوسرے شرکت کنندہ کو ${e:\/\/Field\/SelfishLDisplay} تفویض کیے گئے ہیں۔</t>
  </si>
  <si>
    <t>میں چیزوں کو جوں کا توں برقرار رکھتا\/رکھتی ہوں (آپ کے پاس: ${e:\/\/Field\/SelfishHDisplay}، ان کے پاس: ${e:\/\/Field\/SelfishLDisplay}۔)</t>
  </si>
  <si>
    <t>میں دوسرے شرکت کنندہ کو ${e:\/\/Field\/Send2Display} بھیجتا\/بھیجتی ہوں (آپ کے پاس: ${e:\/\/Field\/Send2YouUDisplay}، ان کے پاس: ${e:\/\/Field\/Send2ThemUDisplay}۔)</t>
  </si>
  <si>
    <t>وسیع تر معاشی عدم انصاف معاشرے کی فعالیت کو مجموعی طور پر &lt;b&gt;ابتر&lt;\/b&gt; کر دیتا ہے۔</t>
  </si>
  <si>
    <t>میرے ملک میں امیر اور غریب کے درمیان معاشی تفاوتیں &lt;b&gt;غیر منصفانہ&lt;\/b&gt; ہیں۔</t>
  </si>
  <si>
    <t>یہ امر غیر منصفانہ ہے کہ بعض افراد کی آمدنی دیگر کے مقابلے میں زیادہ ہوتی ہے۔</t>
  </si>
  <si>
    <t>بڑے پیمانے پر آمدنی کی دوبارہ تقسیم معیشت کو نقصان پہنچاتی ہے۔</t>
  </si>
  <si>
    <t>ہر کسی کے لیے انصاف کو یقینی بنانے کی نسبت مجھے اپنی ذات کے لیے اسے تلاش کرنا زیادہ اہم ہے۔</t>
  </si>
  <si>
    <t>عمومی لحاظ سے، آپ خطرات مول لینے کے لیے کس قدر آمادہ رہتے ہیں؟</t>
  </si>
  <si>
    <t>خطرہ مول لینے پر آمادگی</t>
  </si>
  <si>
    <t>خطرات مول لینے کے لیے بالکل آمادہ نہیں ہوں</t>
  </si>
  <si>
    <t>خطرات مول لینے کے لیے مکمل تیار ہوں</t>
  </si>
  <si>
    <t>حکومت کو معاشرے میں آمدنی میں عدم مساوات میں تخفیف کرنی چاہیئے۔</t>
  </si>
  <si>
    <t>کیا مذہب آپ کی زندگی میں اہم ہے؟</t>
  </si>
  <si>
    <t>بہت اہم ہے</t>
  </si>
  <si>
    <t>کسی حد تک اہم ہے</t>
  </si>
  <si>
    <t>زیادہ اہم نہیں ہے</t>
  </si>
  <si>
    <t>بالکل بھی اہم نہیں ہے</t>
  </si>
  <si>
    <t>آپ کسی بدلے کے عوض اچھے مقاصد کے لیے عطیہ کرنے پر کس حد تک آمادہ ہیں؟</t>
  </si>
  <si>
    <t>بہت آمادہ ہوں</t>
  </si>
  <si>
    <t>کسی حد تک آمادہ ہوں</t>
  </si>
  <si>
    <t>زیادہ آمادہ نہیں ہوں</t>
  </si>
  <si>
    <t>بالکل بھی آمادہ نہیں ہوں</t>
  </si>
  <si>
    <t>ہم یہ جاننے میں دلچسپی رکھتے ہیں کہ آیا آپ کے خیال سے معاشی تفاوتیں معاشرے میں تبدیلیوں کا باعث بنتی ہیں، اور اگر ایسا ہے، تو کس طرح۔</t>
  </si>
  <si>
    <t>میرے ملک میں، امیر اور غریب کے درمیان معاشی تفاوتیں معاشرے کی فعالیت کو ابتر کر رہی ہیں۔</t>
  </si>
  <si>
    <t>โปรดอ่านข้อมูลต่อไปนี้อย่างละเอียด</t>
  </si>
  <si>
    <t>คุณอาจมีสิทธิ์ได้รับรางวัลเพิ่มเติมจากการตอบแบบสำรวจนี้</t>
  </si>
  <si>
    <t>โปรดทราบว่ายอดเงินทั้งหมดจะชำระให้ในลักษณะเดียวกันกับรางวัลที่ได้รับจากแบบสำรวจเหล่านี้</t>
  </si>
  <si>
    <t>จะไม่มีการมอบรางวัลเพิ่มเติมเป็นเงินสดโดยตรง</t>
  </si>
  <si>
    <t>และโปรดทราบว่าผลลัพธ์ของการศึกษาวิจัยนี้จะใช้สำหรับการวิจัยทางวิชาการ และข้อมูลที่ไม่ระบุตัวตนเหล่านี้อาจออกไปสู่สาธารณะได้</t>
  </si>
  <si>
    <t>จะไม่มีการเผยแพร่ข้อมูลส่วนบุคคลที่ระบุตัวตนได้ และข้อมูลจะไม่สามารถติดตามกลับไปหาตัวคุณได้</t>
  </si>
  <si>
    <t>โปรดตรวจสอบว่าได้ใช้เวลาอ่านและทำความเข้าใจคำถามอย่างเพียงพอ</t>
  </si>
  <si>
    <t>คำตอบที่ไม่มีคุณภาพอาจนำไปสู่การตัดผู้ตอบออกจากแบบสำรวจโดยที่คุณจะไม่ได้รับรางวัล</t>
  </si>
  <si>
    <t>ฉันเข้าใจและต้องการร่วมตอบแบบสำรวจ</t>
  </si>
  <si>
    <t>ฉันไม่ต้องการร่วมตอบแบบสำรวจ</t>
  </si>
  <si>
    <t>เราขอถามคำถามง่ายๆ หนึ่งข้อเพื่อให้มั่นใจว่าคุณได้อ่านข้อมูลที่ระบุไว้ให้อย่างครบถ้วน</t>
  </si>
  <si>
    <t>คุณใช้เฟอร์นิเจอร์ชิ้นใดในการนั่งที่โต๊ะ</t>
  </si>
  <si>
    <t>ตู้เย็น</t>
  </si>
  <si>
    <t>เก้าอี้</t>
  </si>
  <si>
    <t>จักรยาน</t>
  </si>
  <si>
    <t>เครื่องปิ้งขนมปัง</t>
  </si>
  <si>
    <t>โปรดป้อน ID ของผู้ให้บริการแบบสำรวจ (ช่องนี้ควรมีข้อมูลกรอกไว้แล้ว):</t>
  </si>
  <si>
    <t>จบแบบสำรวจ</t>
  </si>
  <si>
    <t>คุณไม่ต้องการร่วมตอบแบบสำรวจนี้</t>
  </si>
  <si>
    <t>คุณไม่ผ่านการตรวจสอบความตั้งใจ</t>
  </si>
  <si>
    <t>โปรดปิดแบบสำรวจนี้</t>
  </si>
  <si>
    <t>โปรดระบุเพศของคุณ</t>
  </si>
  <si>
    <t>ชาย</t>
  </si>
  <si>
    <t>หญิง</t>
  </si>
  <si>
    <t>อื่นๆ \/ ไม่มีระบุไว้</t>
  </si>
  <si>
    <t>ไม่ประสงค์ให้คำตอบ</t>
  </si>
  <si>
    <t>โปรดระบุอายุของคุณ</t>
  </si>
  <si>
    <t>โปรดระบุระดับการศึกษาสูงสุด</t>
  </si>
  <si>
    <t>ไม่ได้รับการศึกษาในระบบ (0 ปี)</t>
  </si>
  <si>
    <t>ระดับประถมศึกษา (น้อยกว่า 7 ปี)</t>
  </si>
  <si>
    <t>ระดับมัธยมศึกษาตอนต้น (7-10 ปี)</t>
  </si>
  <si>
    <t>ระดับมัธยมศึกษาตอนปลาย (10-13 ปี)</t>
  </si>
  <si>
    <t>ระดับอุดมศึกษา (13 ปีขึ้นไป เช่น มหาวิทยาลัยหรือวิทยาลัย)</t>
  </si>
  <si>
    <t>หากคุณมีอายุต่ำกว่าเกณฑ์การเลือกตั้งตามที่กฎหมายกำหนดในขณะนั้น โปรดเลือกสิ่งที่คุณจะทำ</t>
  </si>
  <si>
    <t>ขอย้ำอีกครั้งว่า&lt;u&gt;คำตอบในแบบสำรวจนี้จะเป็นแบบไม่ระบุตัวตน&lt;\/u&gt;</t>
  </si>
  <si>
    <t>รายได้ของครัวเรือนก่อนหักภาษีในปี 2023 อยู่ที่เท่าใด</t>
  </si>
  <si>
    <t>ในส่วนถัดไปของแบบสำรวจ เราจะอธิบายถึงสถานการณ์ที่มีจำนวนเงินเล็กน้อยมาเกี่ยวข้อง</t>
  </si>
  <si>
    <t>เราจะขอให้คุณตัดสินใจกับยอดเงินจำนวนนี้</t>
  </si>
  <si>
    <t>&lt;b&gt;เราจะสุ่มกำหนดให้ผู้ตอบคนหนึ่งจาก 20 คนได้รับเงินรางวัลจริงตามคำตอบที่ระบุไว้ &lt;\/b&gt;</t>
  </si>
  <si>
    <t>สำหรับผู้เข้าร่วมเหล่านี้ สิ่งที่เลือกจะเป็นตัวกำหนดยอดเงินที่ชำระให้กับตนเองและผู้เข้าร่วมคนอื่นๆ</t>
  </si>
  <si>
    <t xml:space="preserve">ระบบจะชำระยอดเงินจำนวนนี้ให้ผ่านทางผู้ให้บริการแบบสำรวจภายใน 3 เดือนหลังจากการตอบแบบสำรวจนี้ </t>
  </si>
  <si>
    <t>โปรดทราบว่ายอดเงินจะชำระให้ในลักษณะเดียวกันกับรางวัลที่ได้รับจากแบบสำรวจเหล่านี้</t>
  </si>
  <si>
    <t>จะไม่มีการชำระเป็นเงินสดโดยตรง</t>
  </si>
  <si>
    <t>เราจะขอให้คุณทำงานที่เกี่ยวข้องกับหลักจรรยาบรรณ</t>
  </si>
  <si>
    <t>&lt;b&gt;โปรดทำงานนี้ให้เสร็จอย่างดีที่สุด&lt;\/b&gt;</t>
  </si>
  <si>
    <t>เนื่องจากมีความสำคัญกับการศึกษาวิจัยของเรา</t>
  </si>
  <si>
    <t>คลิกทุกรายการที่มีหมายเลข: &lt;b&gt;${e:\/\/Field\/TargetCode1}&lt;\/b&gt;</t>
  </si>
  <si>
    <t>คุณ&lt;b&gt;ทำงานเสร็จ&lt;\/b&gt;แล้ว</t>
  </si>
  <si>
    <t xml:space="preserve">คุณจะได้จับคู่กับผู้เข้าร่วมอีกคน </t>
  </si>
  <si>
    <t>ทั้งคุณและผู้เข้าร่วมอีกคนทำงานเสร็จแล้ว</t>
  </si>
  <si>
    <t>คุณจะได้รับโบนัส ${e:\/\/Field\/Value3Display} เป็นเงินตอบแทนสำหรับการทำงานเสร็จ</t>
  </si>
  <si>
    <t>ผู้เข้าร่วมอีกคนจะได้รับโบนัส ${e:\/\/Field\/Value3Display} เป็นเงินตอบแทนสำหรับการทำงานเสร็จ</t>
  </si>
  <si>
    <t>ผู้เข้าร่วม A &lt;b&gt;ทำงานเสร็จ&lt;\/b&gt;แล้ว</t>
  </si>
  <si>
    <t>ผู้เข้าร่วม B &lt;b&gt;ไม่ได้ทำงาน&lt;\/b&gt;</t>
  </si>
  <si>
    <t>ผู้เข้าร่วมอีกคนทำงานเสร็จ</t>
  </si>
  <si>
    <t>คุณไม่ได้ทำงาน</t>
  </si>
  <si>
    <t>ผู้เข้าร่วมอีกคนจะได้รับโบนัส ${e:\/\/Field\/Value6Display} เป็นเงินตอบแทนสำหรับการทำงานเสร็จ</t>
  </si>
  <si>
    <t>คุณจะไม่ได้รับโบนัส เนื่องจากโบนัสเป็นเงินตอบแทนของการทำงานเสร็จ</t>
  </si>
  <si>
    <t>ทั้งผู้เข้าร่วม A และผู้เข้าร่วม B &lt;b&gt;ทำงานเสร็จ&lt;\/b&gt;</t>
  </si>
  <si>
    <t>ผู้เข้าร่วม A &lt;b&gt;ไม่ได้รับโบนัส&lt;\/b&gt;แม้จะทำงานเสร็จก็ตาม</t>
  </si>
  <si>
    <t>ผู้เข้าร่วม B &lt;b&gt;ได้รับโบนัส ${e:\/\/Field\/Value6Display}&lt;\/b&gt; เป็นเงินตอบแทนสำหรับการทำงานเสร็จ</t>
  </si>
  <si>
    <t>คุณทำงานเสร็จ</t>
  </si>
  <si>
    <t>ผู้เข้าร่วมอีกคนไม่ได้ทำงาน</t>
  </si>
  <si>
    <t>ผู้เข้าร่วมอีกคนจะได้รับโบนัส ${e:\/\/Field\/Value3Display} แม้จะไม่ได้ทำงานก็ตาม</t>
  </si>
  <si>
    <t>ทั้งผู้เข้าร่วม A และผู้เข้าร่วม B ได้รับ&lt;b&gt;โบนัส ${e:\/\/Field\/Value3Display}&lt;\/b&gt; เป็นเงินตอบแทนสำหรับการทำงานเสร็จ</t>
  </si>
  <si>
    <t>คุณจะไม่ได้รับโบนัสแม้จะทำงานเสร็จก็ตาม</t>
  </si>
  <si>
    <t>ผู้เข้าร่วม A &lt;b&gt;ไม่ได้ทำงาน&lt;\/b&gt;</t>
  </si>
  <si>
    <t>ผู้เข้าร่วม B &lt;b&gt;ทำงานเสร็จ&lt;\/b&gt;แล้ว</t>
  </si>
  <si>
    <t>ผู้เข้าร่วม A &lt;b&gt;ไม่ได้รับโบนัส&lt;\/b&gt; เนื่องจากโบนัสเป็นเงินตอบแทนของการทำงานเสร็จ</t>
  </si>
  <si>
    <t>ตอนนี้เราจะขอถามคำถามแสดงความเข้าใจบางอย่างเกี่ยวกับข้อมูลนี้</t>
  </si>
  <si>
    <t>ข้อมูลประวัติ:</t>
  </si>
  <si>
    <t>คุณทำงานเสร็จหรือไม่</t>
  </si>
  <si>
    <t>ผู้เข้าร่วมอีกคนทำงานเสร็จหรือไม่</t>
  </si>
  <si>
    <t>ใช่</t>
  </si>
  <si>
    <t>ไม่ใช่</t>
  </si>
  <si>
    <t>โบนัสของคุณเป็นจำนวนเท่าไร</t>
  </si>
  <si>
    <t>โบนัสของผู้เข้าร่วมอีกคนเป็นจำนวนเท่าไร</t>
  </si>
  <si>
    <t xml:space="preserve">ผู้คนมีแนวคิดเรื่องความยุติธรรมและความไม่ยุติธรรมแตกต่างกันไป </t>
  </si>
  <si>
    <t>คุณเห็นด้วยหรือไม่เห็นด้วยมากน้อยเพียงใดกับข้อความต่อไปนี้:</t>
  </si>
  <si>
    <t>มีการให้โบนัสอย่างไม่ยุติธรรมระหว่างคุณกับผู้เข้าร่วมอีกคน</t>
  </si>
  <si>
    <t>เห็นด้วยอย่างยิ่ง</t>
  </si>
  <si>
    <t>ค่อนข้างเห็นด้วย</t>
  </si>
  <si>
    <t>เฉยๆ</t>
  </si>
  <si>
    <t>ค่อนข้างไม่เห็นด้วย</t>
  </si>
  <si>
    <t>ไม่เห็นด้วยอย่างยิ่ง</t>
  </si>
  <si>
    <t xml:space="preserve">ตอนนี้เราจะถามคุณถึง&lt;b&gt;ระดับความใกล้ชิด&lt;\/b&gt;กับผู้เข้าร่วมอีกคน </t>
  </si>
  <si>
    <t>โปรดใช้แถบเลื่อนเพื่อเลือกคู่ของแวดวงที่ตรงกับคำตอบของคุณมากที่สุด</t>
  </si>
  <si>
    <t>แวดวงที่มี X หมายถึงผู้เข้าร่วมอีกคน</t>
  </si>
  <si>
    <t>คุณรู้สึกใกล้ชิดกับผู้เข้าร่วมอีกคนมากเพียงใด</t>
  </si>
  <si>
    <t>คุณจะต้องดำเนินการตัดสินใจที่อาจส่งผลต่อทั้งคุณและผู้เข้าร่วมอีกคน</t>
  </si>
  <si>
    <t>การตัดสินใจในที่นี้จะไม่ส่งผลต่อโบนัสจากสถานการณ์ก่อนหน้า</t>
  </si>
  <si>
    <t>คุณได้รับโบนัสเพิ่มเติม ${e:\/\/Field\/Value5Display}</t>
  </si>
  <si>
    <t>ผู้เข้าร่วมอีกคนก็ได้รับโบนัสเพิ่มเติม ${e:\/\/Field\/Value5Display}</t>
  </si>
  <si>
    <t>ระบบจะถามว่าคุณต้องการรับโอกาสในการลงทุนหรือไม่</t>
  </si>
  <si>
    <t>คุณสามารถ&lt;b&gt;ลงทุน&lt;\/b&gt;ด้วย ${e:\/\/Field\/Value5Display}</t>
  </si>
  <si>
    <t>หากคุณลงทุนด้วยเงินนั้น โอกาสดังต่อไปนี้อาจเกิดขึ้นจริงได้</t>
  </si>
  <si>
    <t>คุณมีโอกาส 50% ที่จะได้รับ ${e:\/\/Field\/Value15Display}</t>
  </si>
  <si>
    <t>คุณมีโอกาส 50% ที่จะได้รับ ${e:\/\/Field\/Value0Display}</t>
  </si>
  <si>
    <t>หากคุณลงทุน &lt;b&gt;ผู้เข้าร่วมอีกคนจะเสีย ${e:\/\/Field\/Value5Display} ที่ได้รับมา&lt;\/b&gt;</t>
  </si>
  <si>
    <t>หากคุณไม่ลงทุน ทั้งคุณและผู้เข้าร่วมอีกคนจะเก็บ ${e:\/\/Field\/Value5Display} ที่ให้เพิ่มเติมไว้ได้</t>
  </si>
  <si>
    <t>คุณจะไม่ได้โต้ตอบกับผู้เข้าร่วมอีกคนอีกหลังจากทำการตัดสินใจ</t>
  </si>
  <si>
    <t>โปรดตัดสินใจ</t>
  </si>
  <si>
    <t>ฉันลงทุน ซึ่งหมายความว่าฉันมีโอกาส 50% ที่จะได้รับ ${e:\/\/Field\/Value15Display} และ 50% ที่จะได้รับ ${e:\/\/Field\/Value0Display}</t>
  </si>
  <si>
    <t>ผู้เข้าร่วมอีกคนจะได้รับ ${e:\/\/Field\/Value0Display}</t>
  </si>
  <si>
    <t>ฉันไม่ลงทุน</t>
  </si>
  <si>
    <t>ทั้งฉันและผู้เข้าร่วมอีกคนจะได้รับ ${e:\/\/Field\/Value5Display}</t>
  </si>
  <si>
    <t>ข้อใดเป็นแรงผลักดันให้เลือกตัวเลือกนี้</t>
  </si>
  <si>
    <t>โปรดอธิบายด้วยคำพูดของคุณเอง</t>
  </si>
  <si>
    <t xml:space="preserve">เราได้ทำการศึกษาวิจัยนี้กับผู้เข้าร่วมกลุ่มใหญ่ในประเทศของคุณ </t>
  </si>
  <si>
    <t>จากผู้เข้าร่วม 100 คนในสถานการณ์เดียวกัน คุณคิดว่ามีกี่คนที่ลงทุน ${e:\/\/Field\/Value5Display} เพื่อมีโอกาสรับ ${e:\/\/Field\/Value15Display} ขณะที่คนอื่นสูญเสีย ${e:\/\/Field\/Value5Display}</t>
  </si>
  <si>
    <t>โปรดเขียนตัวเลขระหว่าง 0 ถึง 100</t>
  </si>
  <si>
    <t>หากคำตอบถูกต้อง คุณจะได้รับ ${e:\/\/Field\/Value1Display}</t>
  </si>
  <si>
    <t>ข้อนี้เป็นจริงสำหรับผู้เข้าร่วม&lt;b&gt;ทั้งหมด&lt;\/b&gt;</t>
  </si>
  <si>
    <t>ผู้เข้าร่วมบางคนอาจอยู่ในสถานการณ์ที่ต่างจากคุณ</t>
  </si>
  <si>
    <t>เราจะขอถามคำถามไม่กี่ข้อเกี่ยวกับผู้เข้าร่วมเหล่านี้</t>
  </si>
  <si>
    <t>ในกรณีของพวกเขา สถานการณ์จะเป็นไปดังนี้</t>
  </si>
  <si>
    <t>สถานการณ์ที่เหลือจะมีลักษณะเดียวกันกับคุณ</t>
  </si>
  <si>
    <t xml:space="preserve">ผู้เข้าร่วม A มีโอกาสลงทุน ${e:\/\/Field\/Value5Display} ซึ่งมีโอกาส 50% ในการรับ ${e:\/\/Field\/Value15Display} และมีโอกาส 50% ในการรับ ${e:\/\/Field\/Value0Display} </t>
  </si>
  <si>
    <t>หากผู้เข้าร่วม A ลงทุน ผู้เข้าร่วม B จะเสีย ${e:\/\/Field\/Value5Display}</t>
  </si>
  <si>
    <t>เราจะขอถามคำถามแสดงความเข้าใจบางอย่างเกี่ยวกับข้อมูลนี้</t>
  </si>
  <si>
    <t>ผู้เข้าร่วม A ทำงานเสร็จหรือไม่</t>
  </si>
  <si>
    <t>ผู้เข้าร่วม B ทำงานเสร็จหรือไม่</t>
  </si>
  <si>
    <t>โบนัสของผู้เข้าร่วม A เป็นจำนวนเท่าไร</t>
  </si>
  <si>
    <t>โบนัสของผู้เข้าร่วม B เป็นจำนวนเท่าไร</t>
  </si>
  <si>
    <t>มีการให้โบนัสอย่างไม่ยุติธรรมระหว่างผู้เข้าร่วม A กับผู้เข้าร่วม B</t>
  </si>
  <si>
    <t>ตอนนี้เราต้องการให้คุณคาดการณ์ลักษณะการลงทุนของผู้เข้าร่วม A</t>
  </si>
  <si>
    <t>จากผู้เข้าร่วม 100 คนใน&lt;b&gt;สถานการณ์เดียวกันกับผู้เข้าร่วม A&lt;\/b&gt; คุณคิดว่ามีกี่คนที่&lt;b&gt;ลงทุน&lt;\/b&gt; ${e:\/\/Field\/Value5Display} เพื่อมีโอกาสรับ ${e:\/\/Field\/Value15Display} ขณะที่ผู้เข้าร่วม B สูญเสีย ${e:\/\/Field\/Value5Display}</t>
  </si>
  <si>
    <t>เพื่อเป็นการเตือนความจำ คุณได้ตอบว่า ${q:\/\/QID581\/ChoiceTextEntryValue} คนในสถานการณ์ของ&lt;b&gt;ตัวคุณเอง&lt;\/b&gt;จะเลือกลงทุน</t>
  </si>
  <si>
    <t>ขอขอบคุณ เราจะไปต่อกันที่ชุดคำถามถัดไปในหัวข้อใหม่</t>
  </si>
  <si>
    <t xml:space="preserve">ตอนนี้เราจะขอให้คุณพิจารณาว่าจะทำอย่างไรหากต้องตัดสินใจว่าบุคคลดังกล่าวจะได้รับสวัสดิการประโยชน์ทดแทนในกรณีว่างงานหรือไม่ </t>
  </si>
  <si>
    <t>คุณจำเป็นต้องอ่านข้อมูลด้านล่างอย่างละเอียดถี่ถ้วน</t>
  </si>
  <si>
    <t>สวัสดิการประโยชน์ทดแทนในกรณีว่างงานมีวัตถุประสงค์เพื่อให้เงินชดเชยบางส่วนแก่ผู้ที่ว่างงานโดยไม่สมัครใจเพื่อช่วยเหลือจากการสูญเสียรายได้</t>
  </si>
  <si>
    <t>บางครั้งผู้ที่มิได้ว่างงานโดยไม่สมัครใจก็ยื่นคำร้องเท็จเพื่อขอรับสวัสดิการประโยชน์ทดแทนในกรณีว่างงาน โดยตั้งใจโกหกว่าตนเองว่างงานโดยไม่สมัครใจ</t>
  </si>
  <si>
    <t>สถานการณ์ ${e:\/\/Field\/T12Q1Order}</t>
  </si>
  <si>
    <t>เมื่อพิจารณาถึงกรณีที่มีคนยื่นคำร้องขอสวัสดิการประโยชน์ทดแทนในกรณีว่างงาน</t>
  </si>
  <si>
    <t>มีโอกาส</t>
  </si>
  <si>
    <t>เป็นไปได้ 99 เปอร์เซ็นต์ที่บุคคลนี้ส่งคำร้องที่&lt;b&gt;เป็นจริง&lt;\/b&gt;เพื่อขอรับสวัสดิการประโยชน์ทดแทนในกรณีว่างงาน</t>
  </si>
  <si>
    <t>เป็นไปได้ 1 เปอร์เซ็นต์ที่บุคคลนี้ส่งคำร้องที่&lt;b&gt;เป็นเท็จ&lt;\/b&gt;เพื่อขอรับสวัสดิการประโยชน์ทดแทนในกรณีว่างงาน</t>
  </si>
  <si>
    <t>ตอนนี้เราจะขอให้คุณตัดสินใจให้กับบุคคลนี้</t>
  </si>
  <si>
    <t xml:space="preserve"> โปรดทำเครื่องหมายที่การตัดสินใจของคุณ:</t>
  </si>
  <si>
    <t xml:space="preserve">&lt;b&gt;ไม่อนุมัติสวัสดิการประโยชน์ทดแทนในกรณีว่างงาน&lt;\/b&gt;: ตัวเลือกนี้หมายความว่ามีความเป็นไปได้ 99 เปอร์เซ็นต์ที่บุคคลที่ได้ส่ง&lt;b&gt;คำร้องที่เป็นจริง&lt;\/b&gt;เพื่อขอรับสวัสดิการประโยชน์ทดแทนในกรณีว่างงาน จะ&lt;b&gt;ไม่ได้รับสวัสดิการประโยชน์ทดแทนในกรณีว่างงาน&lt;\/b&gt;  </t>
  </si>
  <si>
    <t xml:space="preserve">&lt;b&gt;อนุมัติสวัสดิการประโยชน์ทดแทนในกรณีว่างงาน&lt;\/b&gt;: ตัวเลือกนี้หมายความว่ามีความเป็นไปได้ 1 เปอร์เซ็นต์ที่บุคคลที่ได้ส่ง&lt;b&gt;คำร้องที่เป็นเท็จ&lt;\/b&gt;เพื่อขอรับสวัสดิการประโยชน์ทดแทนในกรณีว่างงาน จะ&lt;b&gt;ได้รับสวัสดิการประโยชน์ทดแทนในกรณีว่างงาน&lt;\/b&gt; </t>
  </si>
  <si>
    <t>เป็นไปได้ 75 เปอร์เซ็นต์ที่บุคคลนี้ส่งคำร้องที่&lt;b&gt;เป็นจริง&lt;\/b&gt;เพื่อขอรับสวัสดิการประโยชน์ทดแทนในกรณีว่างงาน</t>
  </si>
  <si>
    <t>เป็นไปได้ 25 เปอร์เซ็นต์ที่บุคคลนี้ส่งคำร้องที่&lt;b&gt;เป็นเท็จ&lt;\/b&gt;เพื่อขอรับสวัสดิการประโยชน์ทดแทนในกรณีว่างงาน</t>
  </si>
  <si>
    <t xml:space="preserve">&lt;b&gt;ไม่อนุมัติสวัสดิการประโยชน์ทดแทนในกรณีว่างงาน&lt;\/b&gt;: ตัวเลือกนี้หมายความว่ามีความเป็นไปได้ 75 เปอร์เซ็นต์ที่บุคคลที่ได้ส่ง&lt;b&gt;คำร้องที่เป็นจริง&lt;\/b&gt;เพื่อขอรับสวัสดิการประโยชน์ทดแทนในกรณีว่างงาน จะ&lt;b&gt;ไม่ได้รับสวัสดิการประโยชน์ทดแทนในกรณีว่างงาน&lt;\/b&gt;  </t>
  </si>
  <si>
    <t>&lt;b&gt;อนุมัติสวัสดิการประโยชน์ทดแทนในกรณีว่างงาน&lt;\/b&gt;: ตัวเลือกนี้หมายความว่ามีความเป็นไปได้ 25 เปอร์เซ็นต์ที่บุคคลที่ได้ส่ง&lt;b&gt;คำร้องที่เป็นเท็จ&lt;\/b&gt;เพื่อขอรับสวัสดิการประโยชน์ทดแทนในกรณีว่างงาน จะ&lt;b&gt;ได้รับสวัสดิการประโยชน์ทดแทนในกรณีว่างงาน&lt;\/b&gt;</t>
  </si>
  <si>
    <t>เป็นไปได้ 50 เปอร์เซ็นต์ที่บุคคลนี้ส่งคำร้องที่&lt;b&gt;เป็นจริง&lt;\/b&gt;เพื่อขอรับสวัสดิการประโยชน์ทดแทนในกรณีว่างงาน</t>
  </si>
  <si>
    <t>เป็นไปได้ 50 เปอร์เซ็นต์ที่บุคคลนี้ส่งคำร้องที่&lt;b&gt;เป็นเท็จ&lt;\/b&gt;เพื่อขอรับสวัสดิการประโยชน์ทดแทนในกรณีว่างงาน</t>
  </si>
  <si>
    <t xml:space="preserve">&lt;b&gt;ไม่อนุมัติสวัสดิการประโยชน์ทดแทนในกรณีว่างงาน&lt;\/b&gt;: ตัวเลือกนี้หมายความว่ามีความเป็นไปได้ 50 เปอร์เซ็นต์ที่บุคคลที่ได้ส่ง&lt;b&gt;คำร้องที่เป็นจริง&lt;\/b&gt;เพื่อขอรับสวัสดิการประโยชน์ทดแทนในกรณีว่างงาน จะ&lt;b&gt;ไม่ได้รับสวัสดิการประโยชน์ทดแทนในกรณีว่างงาน&lt;\/b&gt;  </t>
  </si>
  <si>
    <t xml:space="preserve">&lt;b&gt;อนุมัติสวัสดิการประโยชน์ทดแทนในกรณีว่างงาน&lt;\/b&gt;: ตัวเลือกนี้หมายความว่ามีความเป็นไปได้ 50 เปอร์เซ็นต์ที่บุคคลที่ได้ส่ง&lt;b&gt;คำร้องที่เป็นเท็จ&lt;\/b&gt;เพื่อขอรับสวัสดิการประโยชน์ทดแทนในกรณีว่างงาน จะ&lt;b&gt;ได้รับสวัสดิการประโยชน์ทดแทนในกรณีว่างงาน&lt;\/b&gt; </t>
  </si>
  <si>
    <t>เป็นไปได้ 25 เปอร์เซ็นต์ที่บุคคลนี้ส่งคำร้องที่&lt;b&gt;เป็นจริง&lt;\/b&gt;เพื่อขอรับสวัสดิการประโยชน์ทดแทนในกรณีว่างงาน</t>
  </si>
  <si>
    <t>เป็นไปได้ 75 เปอร์เซ็นต์ที่บุคคลนี้ส่งคำร้องที่&lt;b&gt;เป็นเท็จ&lt;\/b&gt;เพื่อขอรับสวัสดิการประโยชน์ทดแทนในกรณีว่างงาน</t>
  </si>
  <si>
    <t xml:space="preserve">&lt;b&gt;ไม่อนุมัติสวัสดิการประโยชน์ทดแทนในกรณีว่างงาน&lt;\/b&gt;: ตัวเลือกนี้หมายความว่ามีความเป็นไปได้ 25 เปอร์เซ็นต์ที่บุคคลที่ได้ส่ง&lt;b&gt;คำร้องที่เป็นจริง&lt;\/b&gt;เพื่อขอรับสวัสดิการประโยชน์ทดแทนในกรณีว่างงาน จะ&lt;b&gt;ไม่ได้รับสวัสดิการประโยชน์ทดแทนในกรณีว่างงาน&lt;\/b&gt;  </t>
  </si>
  <si>
    <t>&lt;b&gt;อนุมัติสวัสดิการประโยชน์ทดแทนในกรณีว่างงาน&lt;\/b&gt;: ตัวเลือกนี้หมายความว่ามีความเป็นไปได้ 75 เปอร์เซ็นต์ที่บุคคลที่ได้ส่ง&lt;b&gt;คำร้องที่เป็นเท็จ&lt;\/b&gt;เพื่อขอรับสวัสดิการประโยชน์ทดแทนในกรณีว่างงาน จะ&lt;b&gt;ได้รับสวัสดิการประโยชน์ทดแทนในกรณีว่างงาน&lt;\/b&gt;</t>
  </si>
  <si>
    <t>เป็นไปได้ 1 เปอร์เซ็นต์ที่บุคคลนี้ส่งคำร้องที่&lt;b&gt;เป็นจริง&lt;\/b&gt;เพื่อขอรับสวัสดิการประโยชน์ทดแทนในกรณีว่างงาน</t>
  </si>
  <si>
    <t>เป็นไปได้ 99 เปอร์เซ็นต์ที่บุคคลนี้ส่งคำร้องที่&lt;b&gt;เป็นเท็จ&lt;\/b&gt;เพื่อขอรับสวัสดิการประโยชน์ทดแทนในกรณีว่างงาน</t>
  </si>
  <si>
    <t xml:space="preserve">&lt;b&gt;ไม่อนุมัติสวัสดิการประโยชน์ทดแทนในกรณีว่างงาน&lt;\/b&gt;: ตัวเลือกนี้หมายความว่ามีความเป็นไปได้ 1 เปอร์เซ็นต์ที่บุคคลที่ได้ส่ง&lt;b&gt;คำร้องที่เป็นจริง&lt;\/b&gt;เพื่อขอรับสวัสดิการประโยชน์ทดแทนในกรณีว่างงาน จะ&lt;b&gt;ไม่ได้รับสวัสดิการประโยชน์ทดแทนในกรณีว่างงาน&lt;\/b&gt;  </t>
  </si>
  <si>
    <t xml:space="preserve">&lt;b&gt;อนุมัติสวัสดิการประโยชน์ทดแทนในกรณีว่างงาน&lt;\/b&gt;: ตัวเลือกนี้หมายความว่ามีความเป็นไปได้ 99 เปอร์เซ็นต์ที่บุคคลที่ได้ส่ง&lt;b&gt;คำร้องที่เป็นเท็จ&lt;\/b&gt;เพื่อขอรับสวัสดิการประโยชน์ทดแทนในกรณีว่างงาน จะ&lt;b&gt;ได้รับสวัสดิการประโยชน์ทดแทนในกรณีว่างงาน&lt;\/b&gt; </t>
  </si>
  <si>
    <t xml:space="preserve">ลองพิจารณาถึงทุกคนที่ส่งคำร้องเพื่อขอรับสวัสดิการประโยชน์ทดแทนในกรณีว่างงานในประเทศของคุณ </t>
  </si>
  <si>
    <t xml:space="preserve">จากผู้ที่ส่งคำร้องเพื่อขอรับสวัสดิการประโยชน์ทดแทนในกรณีว่างงาน คุณเชื่อว่ามีกี่เปอร์เซ็นที่ได้&lt;b&gt;พูดความเท็จ&lt;\/b&gt;ว่าตนว่างงานโดยไม่สมัครใจ </t>
  </si>
  <si>
    <t>... เปอร์เซ็นต์ได้พูดความเท็จว่าตนว่างงานโดยไม่สมัครใจ</t>
  </si>
  <si>
    <t>สวัสดิการประโยชน์ทดแทนในกรณีว่างงานควรจ่ายให้เป็นจำนวนเงินที่มากกว่านี้</t>
  </si>
  <si>
    <t>ข้อกำหนดสำหรับสวัสดิการประโยชน์ทดแทนในกรณีว่างงานควรมีความเข้มงวดมากกว่านี้</t>
  </si>
  <si>
    <t>การชดเชยสวัสดิการประโยชน์ทดแทนในกรณีว่างงานเพียงบางส่วนของการสูญเสียรายได้ถือว่าไม่ยุติธรรม</t>
  </si>
  <si>
    <t>การจ่ายสวัสดิการประโยชน์ทดแทนในกรณีว่างงานให้เป็นเงินจำนวนมากจะส่งผลเสียต่อเศรษฐกิจ</t>
  </si>
  <si>
    <t>เราจะขอให้คุณพิจารณาว่าจะทำอย่างไรหากต้องตัดสินใจว่าบุคคลหนึ่งจะได้รับสวัสดิการผู้พิการหรือไม่</t>
  </si>
  <si>
    <t>สวัสดิการผู้พิการมีวัตถุประสงค์เพื่อชดเชยบางส่วนให้กับผู้ที่มีโรคประจำตัวซึ่งทำให้ไม่สามารถทำงานอันเป็นผลให้เกิดการสูญเสียรายได้</t>
  </si>
  <si>
    <t>บางครั้ง ผู้ที่ไม่มีโรคประจำตัวที่ทำให้ไม่สามารถทำงานก็ยื่นคำร้องเพื่อขอรับสวัสดิการผู้พิการโดยระบุความเท็จว่าตนไม่สามารถทำงานได้เนื่องจากโรคประจำตัว</t>
  </si>
  <si>
    <t>เป็นไปได้ 99 เปอร์เซ็นต์ที่บุคคลนี้ส่งคำร้องที่&lt;b&gt;เป็นจริง&lt;\/b&gt;เพื่อขอรับสวัสดิการผู้พิการ</t>
  </si>
  <si>
    <t>เป็นไปได้ 1 เปอร์เซ็นต์ที่บุคคลนี้ส่งคำร้องที่&lt;b&gt;เป็นเท็จ&lt;\/b&gt;เพื่อขอรับสวัสดิการผู้พิการ</t>
  </si>
  <si>
    <t xml:space="preserve">&lt;b&gt;ไม่อนุมัติสวัสดิการผู้พิการ&lt;\/b&gt;: ตัวเลือกนี้หมายความว่ามีความเป็นไปได้ 99 เปอร์เซ็นต์ที่บุคคลที่ได้ส่ง&lt;b&gt;คำร้องที่เป็นจริง&lt;\/b&gt;เพื่อขอรับสวัสดิการผู้พิการจะ&lt;b&gt;ไม่ได้รับสวัสดิการผู้พิการ&lt;\/b&gt;  </t>
  </si>
  <si>
    <t xml:space="preserve">&lt;b&gt;อนุมัติสวัสดิการผู้พิการ&lt;\/b&gt;: ตัวเลือกนี้หมายความว่ามีความเป็นไปได้ 1 เปอร์เซ็นต์ที่บุคคลที่ได้ส่ง&lt;b&gt;คำร้องที่เป็นเท็จ&lt;\/b&gt;เพื่อขอรับสวัสดิการผู้พิการจะ&lt;b&gt;ได้รับสวัสดิการผู้พิการ&lt;\/b&gt; </t>
  </si>
  <si>
    <t>เป็นไปได้ 75 เปอร์เซ็นต์ที่บุคคลนี้ส่งคำร้องที่&lt;b&gt;เป็นจริง&lt;\/b&gt;เพื่อขอรับสวัสดิการผู้พิการ</t>
  </si>
  <si>
    <t>เป็นไปได้ 25 เปอร์เซ็นต์ที่บุคคลนี้ส่งคำร้องที่&lt;b&gt;เป็นเท็จ&lt;\/b&gt;เพื่อขอรับสวัสดิการผู้พิการ</t>
  </si>
  <si>
    <t xml:space="preserve">&lt;b&gt;ไม่อนุมัติสวัสดิการผู้พิการ&lt;\/b&gt;: ตัวเลือกนี้หมายความว่ามีความเป็นไปได้ 75 เปอร์เซ็นต์ที่บุคคลที่ได้ส่ง&lt;b&gt;คำร้องที่เป็นจริง&lt;\/b&gt;เพื่อขอรับสวัสดิการผู้พิการจะ&lt;b&gt;ไม่ได้รับสวัสดิการผู้พิการ&lt;\/b&gt;  </t>
  </si>
  <si>
    <t xml:space="preserve">&lt;b&gt;อนุมัติสวัสดิการผู้พิการ&lt;\/b&gt;: ตัวเลือกนี้หมายความว่ามีความเป็นไปได้ 25 เปอร์เซ็นต์ที่บุคคลที่ได้ส่ง&lt;b&gt;คำร้องที่เป็นเท็จ&lt;\/b&gt;เพื่อขอรับสวัสดิการผู้พิการจะ&lt;b&gt;ได้รับสวัสดิการผู้พิการ&lt;\/b&gt; </t>
  </si>
  <si>
    <t>เป็นไปได้ 50 เปอร์เซ็นต์ที่บุคคลนี้ส่งคำร้องที่&lt;b&gt;เป็นจริง&lt;\/b&gt;เพื่อขอรับสวัสดิการผู้พิการ</t>
  </si>
  <si>
    <t>เป็นไปได้ 50 เปอร์เซ็นต์ที่บุคคลนี้ส่งคำร้องที่&lt;b&gt;เป็นเท็จ&lt;\/b&gt;เพื่อขอรับสวัสดิการผู้พิการ</t>
  </si>
  <si>
    <t xml:space="preserve">&lt;b&gt;ไม่อนุมัติสวัสดิการผู้พิการ&lt;\/b&gt;: ตัวเลือกนี้หมายความว่ามีความเป็นไปได้ 50 เปอร์เซ็นต์ที่บุคคลที่ได้ส่ง&lt;b&gt;คำร้องที่เป็นจริง&lt;\/b&gt;เพื่อขอรับสวัสดิการผู้พิการจะ&lt;b&gt;ไม่ได้รับสวัสดิการผู้พิการ&lt;\/b&gt;  </t>
  </si>
  <si>
    <t xml:space="preserve">&lt;b&gt;อนุมัติสวัสดิการผู้พิการ&lt;\/b&gt;: ตัวเลือกนี้หมายความว่ามีความเป็นไปได้ 50 เปอร์เซ็นต์ที่บุคคลที่ได้ส่ง&lt;b&gt;คำร้องที่เป็นเท็จ&lt;\/b&gt;เพื่อขอรับสวัสดิการผู้พิการจะ&lt;b&gt;ได้รับสวัสดิการผู้พิการ&lt;\/b&gt; </t>
  </si>
  <si>
    <t>เป็นไปได้ 25 เปอร์เซ็นต์ที่บุคคลนี้ส่งคำร้องที่&lt;b&gt;เป็นจริง&lt;\/b&gt;เพื่อขอรับสวัสดิการผู้พิการ</t>
  </si>
  <si>
    <t>เป็นไปได้ 75 เปอร์เซ็นต์ที่บุคคลนี้ส่งคำร้องที่&lt;b&gt;เป็นเท็จ&lt;\/b&gt;เพื่อขอรับสวัสดิการผู้พิการ</t>
  </si>
  <si>
    <t xml:space="preserve">&lt;b&gt;ไม่อนุมัติสวัสดิการผู้พิการ&lt;\/b&gt;: ตัวเลือกนี้หมายความว่ามีความเป็นไปได้ 25 เปอร์เซ็นต์ที่บุคคลที่ได้ส่ง&lt;b&gt;คำร้องที่เป็นจริง&lt;\/b&gt;เพื่อขอรับสวัสดิการผู้พิการจะ&lt;b&gt;ไม่ได้รับสวัสดิการผู้พิการ&lt;\/b&gt;  </t>
  </si>
  <si>
    <t xml:space="preserve">&lt;b&gt;อนุมัติสวัสดิการผู้พิการ&lt;\/b&gt;: ตัวเลือกนี้หมายความว่ามีความเป็นไปได้ 75 เปอร์เซ็นต์ที่บุคคลที่ได้ส่ง&lt;b&gt;คำร้องที่เป็นเท็จ&lt;\/b&gt;เพื่อขอรับสวัสดิการผู้พิการจะ&lt;b&gt;ได้รับสวัสดิการผู้พิการ&lt;\/b&gt; </t>
  </si>
  <si>
    <t>เป็นไปได้ 1 เปอร์เซ็นต์ที่บุคคลนี้ส่งคำร้องที่&lt;b&gt;เป็นจริง&lt;\/b&gt;เพื่อขอรับสวัสดิการผู้พิการ</t>
  </si>
  <si>
    <t>เป็นไปได้ 99 เปอร์เซ็นต์ที่บุคคลนี้ส่งคำร้องที่&lt;b&gt;เป็นเท็จ&lt;\/b&gt;เพื่อขอรับสวัสดิการผู้พิการ</t>
  </si>
  <si>
    <t xml:space="preserve">&lt;b&gt;ไม่อนุมัติสวัสดิการผู้พิการ&lt;\/b&gt;: ตัวเลือกนี้หมายความว่ามีความเป็นไปได้ 1 เปอร์เซ็นต์ที่บุคคลที่ได้ส่ง&lt;b&gt;คำร้องที่เป็นจริง&lt;\/b&gt;เพื่อขอรับสวัสดิการผู้พิการจะ&lt;b&gt;ไม่ได้รับสวัสดิการผู้พิการ&lt;\/b&gt;  </t>
  </si>
  <si>
    <t xml:space="preserve">&lt;b&gt;อนุมัติสวัสดิการผู้พิการ&lt;\/b&gt;: ตัวเลือกนี้หมายความว่ามีความเป็นไปได้ 99 เปอร์เซ็นต์ที่บุคคลที่ได้ส่ง&lt;b&gt;คำร้องที่เป็นเท็จ&lt;\/b&gt;เพื่อขอรับสวัสดิการผู้พิการจะ&lt;b&gt;ได้รับสวัสดิการผู้พิการ&lt;\/b&gt; </t>
  </si>
  <si>
    <t xml:space="preserve">ลองพิจารณาถึงทุกคนที่ส่งคำร้องเพื่อขอรับสวัสดิการผู้พิการในประเทศของคุณ </t>
  </si>
  <si>
    <t>จากผู้ที่ส่งคำร้องเพื่อขอรับสวัสดิการผู้พิการ คุณเชื่อว่ามีกี่เปอร์เซ็นที่ได้พูดความเท็จว่าตนมีโรคประจำตัวที่ส่งผลให้ไม่สามารถทำงานได้</t>
  </si>
  <si>
    <t>... เปอร์เซ็นต์ได้พูดความเท็จว่าตนมีโรคประจำตัวที่ส่งผลให้ไม่สามารถทำงานได้</t>
  </si>
  <si>
    <t>สวัสดิการผู้พิการควรจ่ายให้เป็นจำนวนเงินที่มากกว่านี้</t>
  </si>
  <si>
    <t>ข้อกำหนดสำหรับสวัสดิการผู้พิการควรมีความเข้มงวดมากกว่านี้</t>
  </si>
  <si>
    <t>การชดเชยสวัสดิการผู้พิการเพียงบางส่วนของการสูญเสียรายได้ถือว่าไม่ยุติธรรม</t>
  </si>
  <si>
    <t>การจ่ายสวัสดิการผู้พิการให้เป็นเงินจำนวนมากจะส่งผลเสียต่อเศรษฐกิจ</t>
  </si>
  <si>
    <t>คุณจะต้องตัดสินใจ 3 ครั้งในเรื่องยอดเงินจำนวนมากที่อาจส่งผลต่อทั้งคุณและผู้เข้าร่วมอีกคน</t>
  </si>
  <si>
    <t>ระบบจะนำผู้เข้าร่วมทุกคนที่ทำการศึกษาวิจัยเสร็จสิ้นไปร่วมในการจับสลาก</t>
  </si>
  <si>
    <t>การจับสลากจะสุ่มเลือกผู้เข้าร่วม 3 คน</t>
  </si>
  <si>
    <t>ผู้เข้าร่วม 3 คนนี้จะจับคู่กับผู้เข้าร่วมการสำรวจคนอื่นๆ และ&lt;b&gt;หนึ่งใน 3 ตัวเลือกของพวกเขาจะได้รับการนำไปปรับใช้&lt;\/b&gt;</t>
  </si>
  <si>
    <t>หากคุณเป็นหนึ่งในผู้เข้าร่วม 3 คนนี้ เงินตอบแทนที่เกี่ยวข้องจะชำระให้ผ่านทางผู้ให้บริการแบบสำรวจภายใน 3 เดือนหลังจากตอบแบบสำรวจ</t>
  </si>
  <si>
    <t>โปรดตอบคำถามทั้งหมดให้เหมือนกับว่าทุกตัวเลือกจะได้รับการนำไปปรับใช้</t>
  </si>
  <si>
    <t>คำถามบางข้อจะไม่ซับซ้อน แต่ข้ออื่นๆ อาจซับซ้อนมากกว่า</t>
  </si>
  <si>
    <t>คุณจะได้รับ ${e:\/\/Field\/SelfishMDisplay}</t>
  </si>
  <si>
    <t>ผู้เข้าร่วมอีกคนจะได้รับ ${e:\/\/Field\/SelfishMDisplay}</t>
  </si>
  <si>
    <t>หากต้องการ คุณสามารถส่ง &lt;b&gt;${e:\/\/Field\/Value0Display}, ${e:\/\/Field\/Send1Display} หรือ ${e:\/\/Field\/Send2Display}&lt;\/b&gt; จาก ${e:\/\/Field\/SelfishMDisplay} ของคุณให้กับผู้เข้าร่วมอีกคนได้</t>
  </si>
  <si>
    <t xml:space="preserve">ผู้เข้าร่วมอีกคนจะได้รับแจ้งยอดที่คุณส่ง </t>
  </si>
  <si>
    <t>คุณสามารถเก็บส่วนที่ไม่ได้ส่งเอาไว้ได้</t>
  </si>
  <si>
    <t>ตัวเลือกของคุณจะส่งผลต่อการชำระเงินที่อาจเกิดขึ้น และข้อมูลอื่นๆ ที่ผู้เข้าร่วมจะได้รับ</t>
  </si>
  <si>
    <t>ตัวเลือกของคุณจะ&lt;u&gt;ไม่สามารถระบุตัวตนได้&lt;\/u&gt; และคุณจะไม่ได้โต้ตอบกับผู้เข้าร่วมรายนี้อีก</t>
  </si>
  <si>
    <t>โปรดระบุตัวเลือกที่คุณเลือก:</t>
  </si>
  <si>
    <t>ฉันเก็บไว้ตามที่ได้รับมา (คุณ: ${e:\/\/Field\/SelfishMDisplay} ผู้เข้าร่วมอีกคน: ${e:\/\/Field\/SelfishMDisplay})</t>
  </si>
  <si>
    <t>ฉันส่ง ${e:\/\/Field\/Send1Display} ให้ผู้เข้าร่วมอีกคน (คุณ: ${e:\/\/Field\/Send1YouEDisplay} ผู้เข้าร่วมอีกคน: ${e:\/\/Field\/Send1ThemEDisplay})</t>
  </si>
  <si>
    <t>ตอนนี้เราจะขอถามคุณเกี่ยวกับสถานการณ์ใหม่กับผู้เข้าร่วมรายอื่น</t>
  </si>
  <si>
    <t>เราสนใจว่าคุณคาดหวังให้ผู้เข้าร่วมอีกคนดำเนินการอย่างไร</t>
  </si>
  <si>
    <t>คุณจะได้รับ ${e:\/\/Field\/YDisplay}</t>
  </si>
  <si>
    <t>ผู้เข้าร่วมอีกคนจะได้รับ ${e:\/\/Field\/XDisplay}</t>
  </si>
  <si>
    <t>หากต้องการ คุณสามารถส่ง &lt;b&gt;${e:\/\/Field\/Value0Display}, ${e:\/\/Field\/Send1Display} หรือ ${e:\/\/Field\/Send2Display}&lt;\/b&gt; จาก ${e:\/\/Field\/YDisplay} ของคุณให้กับผู้เข้าร่วมอีกคนได้</t>
  </si>
  <si>
    <t>หลังจากนั้น ผู้เข้าร่วมอีกคนสามารถเลือกยึด ${e:\/\/Field\/StealAmountDisplay} จากคุณเพื่อรับ ${e:\/\/Field\/ReceiveAmountDisplay} ได้</t>
  </si>
  <si>
    <t>ในไม่ช้า เราจะขอให้คุณส่งยอดเงินเท่าไรก็ได้ให้กับผู้เข้าร่วมอีกคน</t>
  </si>
  <si>
    <t>ก่อนหน้านั้น เราสนใจว่าคุณคาดการณ์อย่างไรในเรื่องความถี่ของการยึดเงินจากคุณหากคุณส่งยอดเงินที่แตกต่าง (${e:\/\/Field\/Value0Display}, ${e:\/\/Field\/Send1Display} และ ${e:\/\/Field\/Send2Display})</t>
  </si>
  <si>
    <t>&lt;b&gt;หากคุณส่ง ${e:\/\/Field\/Value0Display} ให้ผู้เข้าร่วมอีกคน&lt;\/b&gt; นี่คือผลลัพธ์ที่อาจเกิดขึ้นได้:</t>
  </si>
  <si>
    <t>&lt;b&gt;ผู้เข้าร่วมอีกคนยึด&lt;\/b&gt;: คุณ: ${e:\/\/Field\/YSteal0Display} ผู้เข้าร่วมอีกคน: ${e:\/\/Field\/XSteal0Display}</t>
  </si>
  <si>
    <t>&lt;b&gt;ผู้เข้าร่วมอีกคนไม่ได้ยึด&lt;\/b&gt;: คุณ: ${e:\/\/Field\/YDisplay} ผู้เข้าร่วมอีกคน: ${e:\/\/Field\/XDisplay}</t>
  </si>
  <si>
    <t>สมมติว่าคุณ&lt;b&gt;ส่ง ${e:\/\/Field\/Value0Display}&lt;\/b&gt;</t>
  </si>
  <si>
    <t>จากผู้เข้าร่วม 100 คน คุณคิดว่าจะมีคนยึดเงินในสถานการณ์นี้กี่คน</t>
  </si>
  <si>
    <t>โปรดป้อนตัวเลขระหว่าง 0 ถึง 100</t>
  </si>
  <si>
    <t>คุณคาดหวังว่าผู้เข้าร่วม ${q:\/\/QID510\/ChoiceTextEntryValue} คนจาก 100 คนจะยึดเงิน&lt;b&gt;หากคุณส่ง ${e:\/\/Field\/Value0Display}&lt;\/b&gt;</t>
  </si>
  <si>
    <t>&lt;b&gt;หากคุณส่ง ${e:\/\/Field\/Send1Display} ให้ผู้เข้าร่วมอีกคน&lt;\/b&gt; นี่คือผลลัพธ์ที่อาจเกิดขึ้นได้:</t>
  </si>
  <si>
    <t>&lt;b&gt;ผู้เข้าร่วมอีกคนยึด&lt;\/b&gt;: คุณ: ${e:\/\/Field\/YSteal100Display} ผู้เข้าร่วมอีกคน: ${e:\/\/Field\/XSteal100Display}</t>
  </si>
  <si>
    <t>&lt;b&gt;ผู้เข้าร่วมอีกคนไม่ได้ยึด&lt;\/b&gt;: คุณ: ${e:\/\/Field\/Send1YouDisplay} ผู้เข้าร่วมอีกคน: ${e:\/\/Field\/Send1ThemDisplay}</t>
  </si>
  <si>
    <t>สมมติว่าคุณ&lt;b&gt;ส่ง ${e:\/\/Field\/Send1Display}&lt;\/b&gt;</t>
  </si>
  <si>
    <t>คุณคาดหวังว่าผู้เข้าร่วม ${q:\/\/QID554\/ChoiceTextEntryValue} คนจาก 100 คนจะยึดเงิน&lt;b&gt;หากคุณส่ง ${e:\/\/Field\/Send1Display}&lt;\/b&gt;</t>
  </si>
  <si>
    <t>&lt;b&gt;หากคุณส่ง ${e:\/\/Field\/Send2Display} ให้ผู้เข้าร่วมอีกคน&lt;\/b&gt; นี่คือผลลัพธ์ที่อาจเกิดขึ้นได้:</t>
  </si>
  <si>
    <t>&lt;b&gt;ผู้เข้าร่วมอีกคนยึด&lt;\/b&gt;: คุณ: ${e:\/\/Field\/YSteal200Display} ผู้เข้าร่วมอีกคน: ${e:\/\/Field\/XSteal200Display}</t>
  </si>
  <si>
    <t>&lt;b&gt;ผู้เข้าร่วมอีกคนไม่ได้ยึด&lt;\/b&gt;: คุณ: ${e:\/\/Field\/Send2YouDisplay} ผู้เข้าร่วมอีกคน: ${e:\/\/Field\/Send2ThemDisplay}</t>
  </si>
  <si>
    <t>สมมติว่าคุณ&lt;b&gt;ส่ง ${e:\/\/Field\/Send2Display}&lt;\/b&gt;</t>
  </si>
  <si>
    <t>ตอนนี้คุณจะต้อง&lt;b&gt;ตัดสินใจโอน&lt;\/b&gt;</t>
  </si>
  <si>
    <t>เพื่อเป็นการเตือนความจำ คุณจะได้รับ ${e:\/\/Field\/YDisplay}</t>
  </si>
  <si>
    <t>ตัวเลือกของคุณจะไม่สามารถระบุตัวตนได้ และคุณจะไม่ได้โต้ตอบกับผู้เข้าร่วมรายนี้อีก</t>
  </si>
  <si>
    <t>ฉันเก็บไว้ตามที่ได้รับมา (คุณ: ${e:\/\/Field\/YDisplay} ผู้เข้าร่วมอีกคน: ${e:\/\/Field\/XDisplay})</t>
  </si>
  <si>
    <t>ฉันส่ง ${e:\/\/Field\/Send1Display} ให้ผู้เข้าร่วมอีกคน (คุณ: ${e:\/\/Field\/Send1YouDisplay} ผู้เข้าร่วมอีกคน: ${e:\/\/Field\/Send1ThemDisplay})</t>
  </si>
  <si>
    <t>คุณจะได้รับ ${e:\/\/Field\/SelfishHDisplay}</t>
  </si>
  <si>
    <t>ผู้เข้าร่วมอีกคนจะได้รับ ${e:\/\/Field\/SelfishLDisplay}</t>
  </si>
  <si>
    <t>หากต้องการ คุณสามารถส่ง &lt;b&gt;${e:\/\/Field\/Value0Display}, ${e:\/\/Field\/Send1Display} หรือ ${e:\/\/Field\/Send2Display}&lt;\/b&gt; จาก ${e:\/\/Field\/SelfishHDisplay} ของคุณให้กับผู้เข้าร่วมอีกคนได้</t>
  </si>
  <si>
    <t>ฉันเก็บไว้ตามที่ได้รับมา (คุณ: ${e:\/\/Field\/SelfishHDisplay} ผู้เข้าร่วมอีกคน: ${e:\/\/Field\/SelfishLDisplay})</t>
  </si>
  <si>
    <t>ฉันส่ง ${e:\/\/Field\/Send1Display} ให้ผู้เข้าร่วมอีกคน (คุณ: ${e:\/\/Field\/Send1YouUDisplay} ผู้เข้าร่วมอีกคน: ${e:\/\/Field\/Send1ThemUDisplay})</t>
  </si>
  <si>
    <t>ฉันส่ง ${e:\/\/Field\/Send2Display} ให้ผู้เข้าร่วมอีกคน (คุณ: $${e:\/\/Field\/Send2YouUDisplay} ผู้เข้าร่วมอีกคน: ${e:\/\/Field\/Send2ThemUDisplay})</t>
  </si>
  <si>
    <t>ความไม่ยุติธรรมทางเศรษฐกิจที่มากขึ้นส่งผลให้สังคมทำงานได้&lt;b&gt;แย่ลง&lt;\/b&gt;ในภาพรวม</t>
  </si>
  <si>
    <t>ในประเทศของฉัน ความเหลื่อมล้ำทางเศรษฐกิจระหว่างคนจนกับคนรวยถือว่า&lt;b&gt;ไม่ยุติธรรม&lt;\/b&gt;</t>
  </si>
  <si>
    <t>การที่บางคนมีรายได้มากกว่าคนอื่นถือว่าไม่ยุติธรรม</t>
  </si>
  <si>
    <t>การกระจายรายได้จำนวนมากใหม่ส่งผลเสียต่อเศรษฐกิจ</t>
  </si>
  <si>
    <t>การดูแลตัวเองมีความสำคัญมากกว่าการใส่ใจในความเป็นธรรมสำหรับผู้อื่น</t>
  </si>
  <si>
    <t>โดยทั่วไปแล้วคุณกล้าเสี่ยงมากน้อยเพียงใด</t>
  </si>
  <si>
    <t>กล้าที่จะเสี่ยง</t>
  </si>
  <si>
    <t>ไม่กล้าที่จะเสี่ยง</t>
  </si>
  <si>
    <t>พร้อมที่จะรับความเสี่ยงอย่างเต็มที่</t>
  </si>
  <si>
    <t>รัฐบาลควรลดความเหลื่อมล้ำของรายได้ในสังคม</t>
  </si>
  <si>
    <t>ศาสนาสำคัญกับชีวิตของคุณหรือไม่</t>
  </si>
  <si>
    <t>สำคัญมาก</t>
  </si>
  <si>
    <t>สำคัญในระดับหนึ่ง</t>
  </si>
  <si>
    <t>ไม่สำคัญนัก</t>
  </si>
  <si>
    <t>ไม่สำคัญเลย</t>
  </si>
  <si>
    <t>คุณเต็มใจมากน้อยเพียงใดที่จะให้สิ่งดีๆ โดยไม่หวังสิ่งตอบแทน</t>
  </si>
  <si>
    <t>เต็มใจมาก</t>
  </si>
  <si>
    <t>ค่อนข้างเต็มใจ</t>
  </si>
  <si>
    <t>ไม่เต็มใจนัก</t>
  </si>
  <si>
    <t>ไม่เต็มใจเลย</t>
  </si>
  <si>
    <t xml:space="preserve">เราอยากทราบว่าคุณคิดว่าความแตกต่างทางเศรษฐกิจส่งผลให้เกิดการเปลี่ยนแปลงต่อสังคมหรือไม่ และหากเป็นเช่นนั้น ส่งผลอย่างไร </t>
  </si>
  <si>
    <t>ในประเทศของฉัน ความเหลื่อมล้ำทางเศรษฐกิจระหว่างคนจนกับคนรวยทำให้สังคมทำงานได้แย่ลง</t>
  </si>
  <si>
    <t>ความเหลื่อมล้ำทางเศรษฐกิจที่สูงขึ้นส่งผลให้สังคมทำงานได้&lt;b&gt;แย่ลง&lt;\/b&gt;ในภาพรวม</t>
  </si>
  <si>
    <t>ความเหลื่อมล้ำทางเศรษฐกิจที่สูงขึ้นส่งผลให้มีอาชญากรรม&lt;b&gt;เพิ่มขึ้น&lt;\/b&gt;</t>
  </si>
  <si>
    <t>ความเหลื่อมล้ำทางเศรษฐกิจที่สูงขึ้นส่งผลให้มีความไม่สงบในสังคม&lt;b&gt;เพิ่มขึ้น&lt;\/b&gt;</t>
  </si>
  <si>
    <t>ความเหลื่อมล้ำทางเศรษฐกิจที่สูงขึ้นนำไปสู่หน่วยงานรัฐที่&lt;b&gt;แย่ลง&lt;\/b&gt;</t>
  </si>
  <si>
    <t>ความเหลื่อมล้ำทางเศรษฐกิจที่สูงขึ้นนำไปสู่ประเทศที่แตกแยกกัน&lt;b&gt;มากขึ้น&lt;\/b&gt;</t>
  </si>
  <si>
    <t>ความเหลื่อมล้ำทางเศรษฐกิจที่สูงขึ้นส่งผลให้การเจริญเติบโตทางเศรษฐกิจ&lt;b&gt;สูงขึ้น&lt;\/b&gt;</t>
  </si>
  <si>
    <t>ความเหลื่อมล้ำทางเศรษฐกิจที่สูงขึ้นส่งผลให้ความเชื่อใจระหว่างผู้คน&lt;b&gt;น้อยลง&lt;\/b&gt;</t>
  </si>
  <si>
    <t>ความเหลื่อมล้ำทางเศรษฐกิจที่สูงขึ้นส่งผลให้มีการทุจริต&lt;b&gt;เพิ่มขึ้น&lt;\/b&gt;</t>
  </si>
  <si>
    <t xml:space="preserve">ความเหลื่อมล้ำทางเศรษฐกิจที่สูงขึ้นนำไปสู่นวัตกรรมที่&lt;b&gt;เพิ่มขึ้น&lt;\/b&gt; </t>
  </si>
  <si>
    <t>ความเหลื่อมล้ำทางเศรษฐกิจที่สูงขึ้นนำไปสู่ระบบการศึกษาที่&lt;b&gt;แย่ลงในภาพรวม&lt;\/b&gt;</t>
  </si>
  <si>
    <t>ความเหลื่อมล้ำทางเศรษฐกิจที่สูงขึ้นส่งผลให้การเจริญเติบโตทางเศรษฐกิจ&lt;b&gt;ลดลง&lt;\/b&gt;</t>
  </si>
  <si>
    <t>โดยทั่วไปแล้ว ฉันไว้วางใจว่ารัฐบาลทำในสิ่งที่ถูกต้อง</t>
  </si>
  <si>
    <t xml:space="preserve">คนรวยในประเทศของฉันสามารถปลีกตัวออกจากส่วนที่เหลือของสังคมได้ </t>
  </si>
  <si>
    <t>ในช่วงไม่กี่เดือนที่ผ่านมา ฉันได้ยินคนในประเทศพูดว่าความเหลื่อมล้ำทางเศรษฐกิจสูงขึ้นทำให้สังคม&lt;b&gt;แย่ลง&lt;\/b&gt;ในทางใดทางหนึ่ง</t>
  </si>
  <si>
    <t>ในช่วงไม่กี่เดือนที่ผ่านมา ฉันได้ยินคนในประเทศพูดว่าความเหลื่อมล้ำทางเศรษฐกิจสูงถือเป็น&lt;b&gt;ความไม่ยุติธรรม&lt;\/b&gt;</t>
  </si>
  <si>
    <t>ในประเทศของฉัน สถาบันของเราตั้งอยู่บนแนวคิดที่ว่าความเหลื่อมล้ำทางเศรษฐกิจทำให้สังคมทำงานได้&lt;b&gt;แย่ลง&lt;\/b&gt;</t>
  </si>
  <si>
    <t>องค์กรระดับนานาชาติและรัฐบาลต่างๆ ได้เสนอให้มีการจัดเก็บภาษีแบบประสานโดยมุ่งเป้าไปที่กลุ่มบุคคลที่มีความร่ำรวยที่สุดในโลก</t>
  </si>
  <si>
    <t>ภาษีนี้จะกำหนดให้ผู้ที่มีทรัพย์สินเกิน 1 พันล้านดอลลาร์สหรัฐ หรือกลุ่มบุคคลที่ร่ำรวยที่สุดในโลก 3,000 คนโดยประมาณ ต้องชำระภาษีขั้นต่ำ 2% ของทรัพย์สินทุกปี</t>
  </si>
  <si>
    <t>คุณสนับสนุนหรือคัดค้านนโยบายนี้</t>
  </si>
  <si>
    <t>ค่อนข้างสนับสนุน</t>
  </si>
  <si>
    <t>ค่อนข้างคัดค้าน</t>
  </si>
  <si>
    <t>คัดค้านอย่างยิ่ง</t>
  </si>
  <si>
    <t>ไม่เข้าใจ</t>
  </si>
  <si>
    <t>จากผู้เข้าร่วม 100 คนที่ได้ตอบคำถามก่อนหน้านี้ คุณคิดว่ามีกี่คนที่สนับสนุนการจัดเก็บภาษีแบบประสานจากกลุ่มบุคคลที่มีความร่ำรวยที่สุดในโลก</t>
  </si>
  <si>
    <t>การที่ธุรกิจขายผลิตภัณฑ์โดยที่ทราบดีว่าหากผู้บริโภคไม่ซื้อจะเป็นผลดีกว่า ถือว่าเป็นสิ่งที่ยอมรับได้ในทางศีลธรรม</t>
  </si>
  <si>
    <t>การที่ธุรกิจควบคุมข้อมูลเกี่ยวกับผลิตภัณฑ์เพื่อขายโดยที่ทราบดีว่าหากผู้บริโภคไม่ซื้อจะเป็นผลดีกว่า ถือว่าเป็นสิ่งที่ยอมรับได้ในทางศีลธรรม</t>
  </si>
  <si>
    <t>การที่ธุรกิจขายผลิตภัณฑ์โดยที่ทราบว่าหากผู้บริโภคไม่ซื้อจะเป็นผลดีกว่า ถือว่าเป็นสิ่งที่ยอมรับได้ในทางศีลธรรมตราบเท่าที่มีการระบุข้อมูลที่เกี่ยวข้องทั้งหมดให้ผู้บริโภคทราบ</t>
  </si>
  <si>
    <t>ธุรกิจมักจะควบคุมข้อมูลเกี่ยวกับผลิตภัณฑ์เพื่อขายโดยที่ทราบดีว่าหากผู้บริโภคไม่ซื้อจะเป็นผลดีกว่า</t>
  </si>
  <si>
    <t>รัฐบาลควรบังคับใช้กฎหมายคุ้มครองผู้บริโภคที่เข้มงวดยิ่งขึ้น เพื่อป้องกันไม่ให้ธุรกิจต่างๆ ขายผลิตภัณฑ์ที่ตนทราบว่าหากผู้บริโภคไม่ซื้อจะเป็นผลดีกว่า</t>
  </si>
  <si>
    <t xml:space="preserve">ขอขอบคุณที่ตอบแบบสำรวจ </t>
  </si>
  <si>
    <t xml:space="preserve">หากมีข้อเสนอแนะเกี่ยวกับแบบสำรวจในภาพรวม โปรดเขียนลงในที่นี้ </t>
  </si>
  <si>
    <t>ฉันไม่ได้ลงคะแนน</t>
  </si>
  <si>
    <t>ไม่ใกล้ชิดเลย</t>
  </si>
  <si>
    <t>ใกล้ชิดอย่างยิ่ง</t>
  </si>
  <si>
    <t>สนับสนุนอย่างยิ่ง</t>
  </si>
  <si>
    <t>โปรดนึกถึงสถานการณ์ที่บุคคลได้ยื่นคำร้องเพื่อขอรับสวัสดิการผู้พิการ</t>
  </si>
  <si>
    <t>สถานการณ์ ${e:\/\/Field\/T12Q4Order}</t>
  </si>
  <si>
    <t>Läs följande information noggrant.</t>
  </si>
  <si>
    <t>Du kan vara berättigad till ytterligare belöningar baserat på dina svar i denna undersökning.</t>
  </si>
  <si>
    <t>Observera att alla penningbelopp kommer att betalas ut på samma sätt som dina vanliga belöningar för att slutföra dessa undersökningar.</t>
  </si>
  <si>
    <t>Det kommer inte att ske någon direkt kontantutbetalning av de extra belöningarna.</t>
  </si>
  <si>
    <t>Observera också att resultaten av denna studie kommer att användas i akademisk forskning och att anonymiserade uppgifter kan komma att offentliggöras.</t>
  </si>
  <si>
    <t>Ingen personligt identifierbar information kommer att publiceras, och uppgifterna kan inte spåras tillbaka till dig.</t>
  </si>
  <si>
    <t>Var noga med att ägna tillräcklig tid åt att läsa och förstå frågorna.</t>
  </si>
  <si>
    <t>Svar av låg kvalitet kan leda till att respondenter stryks från undersökningen utan belöning.</t>
  </si>
  <si>
    <t>Jag förstår och vill gärna delta.</t>
  </si>
  <si>
    <t>Jag vill inte delta.</t>
  </si>
  <si>
    <t>För att säkerställa att du läser informationen noggrant vill vi att du först svarar på en enkel fråga.</t>
  </si>
  <si>
    <t>Vilken av följande är en möbel som man använder för att sitta vid ett bord?</t>
  </si>
  <si>
    <t>Kylskåp</t>
  </si>
  <si>
    <t>Cykel</t>
  </si>
  <si>
    <t>Brödrost</t>
  </si>
  <si>
    <t>Ange ditt ID från undersökningsleverantören (detta fält bör redan vara ifyllt):</t>
  </si>
  <si>
    <t>Slut på undersökningen</t>
  </si>
  <si>
    <t>Du vill inte delta i denna undersökning.</t>
  </si>
  <si>
    <t>Du klarade inte uppmärksamhetskontrollen.</t>
  </si>
  <si>
    <t>Vänligen stäng denna undersökning.</t>
  </si>
  <si>
    <t>Kvinna</t>
  </si>
  <si>
    <t>Annat \/ ej listat</t>
  </si>
  <si>
    <t>Föredrar att inte svara</t>
  </si>
  <si>
    <t>Hur gammal är du?</t>
  </si>
  <si>
    <t>Ingen formell utbildning (0 år)</t>
  </si>
  <si>
    <t>Grundskoleutbildning (kortare än 7 år)</t>
  </si>
  <si>
    <t>Grundskoleutbildning (7-10 år)</t>
  </si>
  <si>
    <t>Gymnasieutbildning (10-13 år)</t>
  </si>
  <si>
    <t>Högre utbildning (mer än 13 år, t.ex. universitet eller högskola)</t>
  </si>
  <si>
    <t>Om du inte hade uppnått rösträttsåldern vid den aktuella tidpunkten, vänligen välj vad du annars skulle ha gjort.</t>
  </si>
  <si>
    <t>Vi påminner dig om att &lt;u&gt;svaren i denna undersökning är anonyma.&lt;\/u&gt;</t>
  </si>
  <si>
    <t>Vad var hushållets sammanlagda inkomst före skatt år 2023?</t>
  </si>
  <si>
    <t>I nästa del av denna undersökning kommer vi att beskriva situationer som inbegriper små penningbelopp.</t>
  </si>
  <si>
    <t>&lt;b&gt;Vi kommer att slumpmässigt utse var tjugonde respondent som får beloppen utbetalda och sina val realiserade. &lt;\/b&gt;</t>
  </si>
  <si>
    <t>För dessa deltagare kommer deras val att avgöra hur mycket pengar som betalas ut till dem själva och en annan deltagare.</t>
  </si>
  <si>
    <t xml:space="preserve">Pengarna kommer att betalas ut via undersökningsleverantören inom tre månader efter undersökningen. </t>
  </si>
  <si>
    <t>Kom ihåg att pengarna kommer att betalas ut till dig på samma sätt som dina vanliga belöningar för att slutföra dessa undersökningar.</t>
  </si>
  <si>
    <t>Det kommer inte att ske några direkta kontantutbetalningar.</t>
  </si>
  <si>
    <t>Vi ber dig att arbeta med en kodigenkänningsuppgift.</t>
  </si>
  <si>
    <t>&lt;b&gt;Vänligen gör ditt bästa för att slutföra uppgiften.&lt;\/b&gt;</t>
  </si>
  <si>
    <t>Det är mycket viktigt för vår forskning.</t>
  </si>
  <si>
    <t>Klicka på alla förekomster av talet: &lt;b&gt;${e:\/\/Field\/TargetCode1}&lt;\/b&gt;</t>
  </si>
  <si>
    <t>Du har &lt;b&gt;slutfört&lt;\/b&gt; the uppgiften.</t>
  </si>
  <si>
    <t>Du kommer nu att matchas med en annan deltagare.</t>
  </si>
  <si>
    <t>Både du och den andra deltagaren slutförde uppgiften.</t>
  </si>
  <si>
    <t>Du kommer att få en bonus på ${e:\/\/Field\/Value3Display} som ersättning för att du slutfört uppgiften.</t>
  </si>
  <si>
    <t>Den andra deltagaren kommer att få en bonus på ${e:\/\/Field\/Value3Display} som ersättning för att ha slutfört uppgiften.</t>
  </si>
  <si>
    <t>Deltagare A &lt;b&gt;slutförde&lt;\/b&gt; uppgiften.</t>
  </si>
  <si>
    <t>Deltagare B &lt;b&gt;arbetade inte&lt;\/b&gt; med uppgiften.</t>
  </si>
  <si>
    <t>Deltagare A fick &lt;b&gt;en bonus på ${e:\/\/Field\/Value3Display}&lt;\/b&gt; som ersättning för att ha slutfört uppgiften.</t>
  </si>
  <si>
    <t>Deltagare B fick  &lt;b&gt;en bonus på ${e:\/\/Field\/Value3Display}&lt;\/b&gt; trots att han\/hon inte har arbetat med uppgiften.</t>
  </si>
  <si>
    <t>Den andra deltagaren slutförde en uppgift.</t>
  </si>
  <si>
    <t>Du arbetade inte med uppgiften.</t>
  </si>
  <si>
    <t>Den andra deltagaren kommer att få en bonus på ${e:\/\/Field\/Value6Display} som ersättning för att ha slutfört uppgiften.</t>
  </si>
  <si>
    <t>Du kommer inte att få någon bonus eftersom bonusen är en ersättning för att ha slutfört uppgiften.</t>
  </si>
  <si>
    <t>Både deltagare A och deltagare B &lt;b&gt;slutförde&lt;\/b&gt; uppgiften.</t>
  </si>
  <si>
    <t>Deltagare B fick &lt;b&gt;inte någon bonus på ${e:\/\/Field\/Value6Display}&lt;\/b&gt; som ersättning för att ha slutfört uppgiften.</t>
  </si>
  <si>
    <t>Du slutförde uppgiften.</t>
  </si>
  <si>
    <t>Den andra deltagaren arbetade inte med uppgiften.</t>
  </si>
  <si>
    <t>Den andra deltagaren kommer att få en bonus på ${e:\/\/Field\/Value3Display} trots att han\/hon inte har arbetat med uppgiften.</t>
  </si>
  <si>
    <t>Både deltagare A och deltagare B fick &lt;b&gt;en bonus på ${e:\/\/Field\/Value3Display}&lt;\/b&gt; som ersättning för att ha slutfört uppgiften.</t>
  </si>
  <si>
    <t>Du kommer inte att få någon bonus trots att du har slutfört uppgiften.</t>
  </si>
  <si>
    <t>Deltagare A &lt;b&gt;arbetade inte&lt;\/b&gt; med uppgiften.</t>
  </si>
  <si>
    <t>Deltagare B &lt;b&gt;slutförde&lt;\/b&gt; uppgiften.</t>
  </si>
  <si>
    <t>Deltagare A fick &lt;b&gt;inte någon bonus&lt;\/b&gt; eftersom bonusen är en ersättning för att ha slutfört uppgiften.</t>
  </si>
  <si>
    <t>Vi kommer nu att ställa några enkla frågor om hur du förstått denna information.</t>
  </si>
  <si>
    <t>Bakgrundsinformation:</t>
  </si>
  <si>
    <t>Slutförde du uppgiften?</t>
  </si>
  <si>
    <t>Slutförde den andra personen uppgiften?</t>
  </si>
  <si>
    <t>Nej</t>
  </si>
  <si>
    <t>Hur stor var din bonus?</t>
  </si>
  <si>
    <t>Hur stor var den andra deltagarens bonus?</t>
  </si>
  <si>
    <t xml:space="preserve">Människor har olika uppfattningar om vad som är rättvist och vad som är orättvist. </t>
  </si>
  <si>
    <t>I vilken utsträckning instämmer du i följande påstående:</t>
  </si>
  <si>
    <t>Bonusbetalningen fördelades orättvist mellan dig och den andra deltagaren.</t>
  </si>
  <si>
    <t>Instämmer helt</t>
  </si>
  <si>
    <t>Instämmer till viss del</t>
  </si>
  <si>
    <t>Varken instämmer eller inte instämmer</t>
  </si>
  <si>
    <t>Instämmer inte till viss del</t>
  </si>
  <si>
    <t>Instämmer inte alls</t>
  </si>
  <si>
    <t xml:space="preserve">Nu vill vi fråga &lt;b&gt;hur nära du känner dig&lt;\/b&gt; den andra deltagaren. </t>
  </si>
  <si>
    <t>Använd skjutreglaget för att välja det cirkel-par som bäst beskriver ditt svar.</t>
  </si>
  <si>
    <t>Cirkeln med X:et representerar den andra deltagaren.</t>
  </si>
  <si>
    <t>Observera att 1 står för: inte alls nära och 7 för: extremt nära.</t>
  </si>
  <si>
    <t>Hur nära känner du dig den andra deltagaren?</t>
  </si>
  <si>
    <t>Du ska nu fatta ett beslut som kan påverka både dig och den andra deltagaren.</t>
  </si>
  <si>
    <t>Ditt beslut här kommer inte att påverka eventuella bonusutbetalningar från den tidigare situationen.</t>
  </si>
  <si>
    <t>Du tilldelas ytterligare ${e:\/\/Field\/Value5Display}.</t>
  </si>
  <si>
    <t>Den andra deltagaren tilldelas också ytterligare ${e:\/\/Field\/Value5Display}.</t>
  </si>
  <si>
    <t>Du kommer nu att bli tillfrågad om du vill utnyttja en investeringsmöjlighet.</t>
  </si>
  <si>
    <t>Du kan &lt;b&gt;investera&lt;\/b&gt; dina ${e:\/\/Field\/Value5Display}.</t>
  </si>
  <si>
    <t>Om du investerar pengarna kan du välja mellan följande alternativ:</t>
  </si>
  <si>
    <t>Du kommer att tjäna ${e:\/\/Field\/Value15Display} med 50 % chans.</t>
  </si>
  <si>
    <t>Du kommer att tjäna ${e:\/\/Field\/Value0Display} med 50 % chans.</t>
  </si>
  <si>
    <t>Om du investerar, &lt;b&gt;förlorar den andra deltagaren de ${e:\/\/Field\/Value5Display} de tilldelats.&lt;\/b&gt;</t>
  </si>
  <si>
    <t>Om du inte investerar kommer både du och den andra deltagaren att behålla era ytterligare ${e:\/\/Field\/Value5Display}.</t>
  </si>
  <si>
    <t>Du kommer inte att interagera med den andra deltagaren igen efter att du har gjort ditt val.</t>
  </si>
  <si>
    <t>Vänligen gör ditt val.</t>
  </si>
  <si>
    <t>Jag investerar pengarna, vilket innebär att jag har 50 procents chans att få ${e:\/\/Field\/Value15Display} och 50 % chans att få ${e:\/\/Field\/Value0Display}.</t>
  </si>
  <si>
    <t>Den andra deltagaren kommer att få ${e:\/\/Field\/Value0Display}.</t>
  </si>
  <si>
    <t>Jag investerar inte pengarna.</t>
  </si>
  <si>
    <t>Både jag och den andra deltagaren får ${e:\/\/Field\/Value5Display}.</t>
  </si>
  <si>
    <t>Vad motiverade ditt val?</t>
  </si>
  <si>
    <t>Vänligen förklara med dina egna ord.</t>
  </si>
  <si>
    <t xml:space="preserve">Vi har genomfört denna studie med ett stort antal deltagare i ditt land. </t>
  </si>
  <si>
    <t>Av de 100 deltagare som befann sig i samma situation som du, hur många tror du investerade sina ${e:\/\/Field\/Value5Display} för att potentiellt tjäna ${e:\/\/Field\/Value15Display} när den andra deltagaren också förlorade sina ${e:\/\/Field\/Value5Display}?</t>
  </si>
  <si>
    <t>Ange ett tal mellan 0 och 100.</t>
  </si>
  <si>
    <t>Om ditt svar är korrekt kommer du att tilldelas ${e:\/\/Field\/Value1Display}.</t>
  </si>
  <si>
    <t>Detta gäller för &lt;b&gt;alla&lt;\/b&gt; deltagare.</t>
  </si>
  <si>
    <t>Vissa deltagare befann sig inte i samma situation som du.</t>
  </si>
  <si>
    <t>Vi kommer nu att ställa några frågor om dessa deltagare.</t>
  </si>
  <si>
    <t>I deras fall var situationen följande:</t>
  </si>
  <si>
    <t>I övrigt var deras situation identisk med din.</t>
  </si>
  <si>
    <t xml:space="preserve">Deltagare A gavs möjlighet att investera ${e:\/\/Field\/Value5Display} med 50 % chans att tjäna ${e:\/\/Field\/Value15Display} och 50 % chans att tjäna ${e:\/\/Field\/Value0Display}. </t>
  </si>
  <si>
    <t>Om de investerade förlorade deltagare B sina ${e:\/\/Field\/Value5Display}.</t>
  </si>
  <si>
    <t>Vi kommer först att ställa några enkla frågor om hur du förstått denna information.</t>
  </si>
  <si>
    <t>Slutförde deltagare A uppgiften?</t>
  </si>
  <si>
    <t>Slutförde deltagare B uppgiften?</t>
  </si>
  <si>
    <t>Hur stor var deltagare A:s bonus?</t>
  </si>
  <si>
    <t>Hur stor var deltagare B:s bonus?</t>
  </si>
  <si>
    <t>Bonusbetalningen fördelades orättvist mellan deltagare A och deltagare B.</t>
  </si>
  <si>
    <t>Vi vill nu att du ska förutspå deltagare A:s investeringsbeteende.</t>
  </si>
  <si>
    <t>Av 100 deltagare som var i &lt;b&gt;deltagare A:s situation&lt;\/b&gt;, hur många tror du &lt;b&gt;investerade&lt;\/b&gt; ${e:\/\/Field\/Value5Display} för att potentiellt få ${e:\/\/Field\/Value15Display} givet att deltagare B också skulle förlora sina ${e:\/\/Field\/Value5Display}?</t>
  </si>
  <si>
    <t>Som en påminnelse, du svarade att ${q:\/\/QID581\/ChoiceTextEntryValue} personer i &lt;b&gt;din egen&lt;\/b&gt; situation skulle investera.</t>
  </si>
  <si>
    <t>Tack så mycket. Vi kommer nu att gå vidare till en ny uppsättning frågor om ett nytt ämne.</t>
  </si>
  <si>
    <t>Nu ber vi dig fundera på vad du skulle göra om du skulle fatta beslut om huruvida en person ska få arbetslöshetsersättning. Det är mycket viktigt att du läser informationen nedan noggrant.</t>
  </si>
  <si>
    <t>Det är mycket viktigt att du noggrant läser igenom informationen nedan.</t>
  </si>
  <si>
    <t>Arbetslöshetsersättning är avsedd att delvis kompensera personer som är ofrivilligt arbetslösa för deras inkomstbortfall.</t>
  </si>
  <si>
    <t>Personer som inte är ofrivilligt arbetslösa ansöker ibland felaktigt om arbetslöshetsersättning genom att felaktigt uppge att de är ofrivilligt arbetslösa.</t>
  </si>
  <si>
    <t>Tänk dig en situation där en person har lämnat in en ansökan om arbetslöshetsersättning.</t>
  </si>
  <si>
    <t>Det är:</t>
  </si>
  <si>
    <t>99 procents sannolikhet att den här personen har lämnat in en &lt;b&gt;korrekt&lt;\/b&gt; ansökan om arbetslöshetsersättning.</t>
  </si>
  <si>
    <t>1 procents sannolikhet att denna person har lämnat in en &lt;b&gt;felaktig&lt;\/b&gt; ansökan om arbetslöshetsersättning.</t>
  </si>
  <si>
    <t>Nu ber vi dig göra att val för denna person.</t>
  </si>
  <si>
    <t xml:space="preserve"> Vänligen markera ditt beslut:</t>
  </si>
  <si>
    <t xml:space="preserve">&lt;b&gt;Betala inte ut arbetslöshetsersättningen&lt;\/b&gt;: Detta innebär att det är 99 procenst sannolikhet att en person som har lämnat in en &lt;b&gt;korrekt ansökan&lt;\/b&gt; om arbetslöshetsersättning &lt;b&gt;inte får arbetslöshetsersättningen utbetald&lt;\/b&gt;.  </t>
  </si>
  <si>
    <t xml:space="preserve">&lt;b&gt;Betala ut arbetslöshetsersättningen&lt;\/b&gt;: Detta innebär att det är 1 procents sannolikhet att en person som har lämnat in en &lt;b&gt;felaktig ansökan&lt;\/b&gt; om arbetslöshetsersättning &lt;b&gt;får arbetslöshetsersättningen utbetald&lt;\/b&gt;. </t>
  </si>
  <si>
    <t>75 procents sannolikhet att denna person har lämnat in en &lt;b&gt;korrekt&lt;\/b&gt; ansökan om arbetslöshetsersättning.</t>
  </si>
  <si>
    <t>25 procents sannolikhet att denna person har lämnat in en &lt;b&gt;felaktig&lt;\/b&gt; ansökan om arbetslöshetsersättning.</t>
  </si>
  <si>
    <t xml:space="preserve">&lt;b&gt;Betala inte ut arbetslöshetsersättningen&lt;\/b&gt;: Detta innebär att det är 75 procents sannolikhet att en person som har lämnat in en &lt;b&gt;korrekt ansökan&lt;\/b&gt; om arbetslöshetsersättning &lt;b&gt;inte får arbetslöshetsersättningen utbetald&lt;\/b&gt;.  </t>
  </si>
  <si>
    <t>&lt;b&gt;Betala ut arbetslöshetsersättningen&lt;\/b&gt;: Detta innebär att det är 25 procents chans att en person som har lämnat in en &lt;b&gt;felaktig ansökan&lt;\/b&gt; om arbetslöshetsersättning &lt;b&gt;får arbetslöshetsersättningen utbetald&lt;\/b&gt;.</t>
  </si>
  <si>
    <t>50 procents sannolikhet att denna person har lämnat in en &lt;b&gt;korrekt&lt;\/b&gt;ansökan om arbetslöshetsersättning.</t>
  </si>
  <si>
    <t>50 procents sannolikhet att denna person har lämnat in en &lt;b&gt;felaktig&lt;\/b&gt; ansökan om arbetslöshetsersättning.</t>
  </si>
  <si>
    <t xml:space="preserve">&lt;b&gt;Betala inte ut arbetslöshetsersättningen&lt;\/b&gt;: Detta innebär att det är 50 procents sannolikhet att en person som har lämnat in en &lt;b&gt;korrekt ansökan&lt;\/b&gt; om arbetslöshetsersättning &lt;b&gt;inte får arbetslöshetsersättningen utbetald&lt;\/b&gt;.  </t>
  </si>
  <si>
    <t xml:space="preserve">&lt;b&gt;Betala ut arbetslöshetsersättningen&lt;\/b&gt;: Detta innebär att det är 50 procents sannolikhet att en person som har lämnat in en &lt;b&gt;felaktig ansökan&lt;\/b&gt; om arbetslöshetsersättning får &lt;b&gt;arbetslöshetsersättningen utbetald&lt;\/b&gt;. </t>
  </si>
  <si>
    <t>25 procents sannolikhet att denna person har lämnatin en &lt;b&gt;korrekt&lt;\/b&gt; ansökan om arbetslöshetsersättning.</t>
  </si>
  <si>
    <t>75 procents sannolikhet att denna person har lämnat in en &lt;b&gt;felaktig&lt;\/b&gt; ansökan om arbetslöshetsersättning.</t>
  </si>
  <si>
    <t xml:space="preserve">&lt;b&gt;Betala inte ut arbetslöshetsersättningen&lt;\/b&gt;: Detta innebär att det är 25 procents sannolikhet att en person som har lämnat in en &lt;b&gt;korrekt ansökan&lt;\/b&gt;om arbetslöshetsersättning &lt;b&gt;inte får arbetslöshetsersättningen utbetald&lt;\/b&gt;.  </t>
  </si>
  <si>
    <t>&lt;b&gt;Betala ut arbetslöshetsersättningen&lt;\/b&gt;: Detta innebär att det är 75 procents sannolikhet att en person som har lämnat in en &lt;b&gt;felaktig ansökan&lt;\/b&gt; om arbetslöshetssersättning får &lt;b&gt;arbetslöshetsersättningen utbetald&lt;\/b&gt;.</t>
  </si>
  <si>
    <t>1 procents sannolikhet att denna person har lämnat in en &lt;b&gt;korrekt&lt;\/b&gt; ansökan om arbetslöshetsersättning.</t>
  </si>
  <si>
    <t>99 procents sannolikhet att denna person har lämnat in en &lt;b&gt;felaktig&lt;\/b&gt;ansökan om arbetslöshetsersättning.</t>
  </si>
  <si>
    <t xml:space="preserve">&lt;b&gt;Betala inte ut arbetslöshetsersättningen&lt;\/b&gt;: Detta innebär att det är 1 procents sannolikhet att en person som har lämnat in en &lt;b&gt;korrekt ansökan&lt;\/b&gt; om arbetslöshetsersättning &lt;b&gt;inte får arbetslöshetsersättningen utbetald&lt;\/b&gt;.  </t>
  </si>
  <si>
    <t xml:space="preserve">&lt;b&gt;Betala ut arbetslöshetsersättningen&lt;\/b&gt;: Detta innebär att det är 99 procents sannolikhet att en person som har lämnat in en &lt;b&gt;felaktig ansökan&lt;\/b&gt; om arbetslöshetsersättning får &lt;b&gt;arbetslöshetsersättningen utbetald&lt;\/b&gt;. </t>
  </si>
  <si>
    <t xml:space="preserve">Tänk på alla personer som för närvarande ansöker om arbetslöshetsersättning i ditt land. </t>
  </si>
  <si>
    <t xml:space="preserve">Hur stor andel av de personer som ansöker om arbetslöshetsersättning tror du &lt;b&gt;felaktigt har uppgett&lt;\/b&gt; att de är ofrivilligt arbetslösa? </t>
  </si>
  <si>
    <t>...procent har felaktigt uppgett att de är ofrivilligt arbetslösa.</t>
  </si>
  <si>
    <t>I vilken utsträckning instämmer du i följande påståenden:</t>
  </si>
  <si>
    <t>Arbetslöshetsersättningen bör göras mer generös.</t>
  </si>
  <si>
    <t xml:space="preserve"> Kraven för att få arbetslöshetsersättning bör skärpas.</t>
  </si>
  <si>
    <t>Det är orättvist att ofrivilligt arbetslösa inte kompenseras fullt ut för sitt inkomstbortfall.</t>
  </si>
  <si>
    <t>Generös arbetslöshetsersättning skadar ekonomin.</t>
  </si>
  <si>
    <t>Vi kommer nu be dig fundera över vad du skulle göra om du skulle fatta beslut om huruvuda en person ska få handikappersättning.</t>
  </si>
  <si>
    <t>Handikappersättning är avsedd att delvis kompensera personer som har ett medicinskt tillstånd som gör att de inte kan arbeta, för deras inkomstbortfall</t>
  </si>
  <si>
    <t>Personer som inte har ett medicinskt tillstånd som gör att de inte kan arbeta lämnar ibland in en felaktig ansökan om handikappersättning genom att felaktigt uppge att de inte kan arbeta på grund av ett medicinskt tillstånd.</t>
  </si>
  <si>
    <t>99 procents sannolikhet att denna person har lämnat in en &lt;b&gt;korrekt&lt;\/b&gt; ansökan om handikappersättning.</t>
  </si>
  <si>
    <t>1 procents sannolikhet att denna person har lämnat in en &lt;b&gt;felaktig&lt;\/b&gt; ansökan om handikappersättning.</t>
  </si>
  <si>
    <t xml:space="preserve">&lt;b&gt;Betala inte ut handikappersättningen&lt;\/b&gt;: Detta innebär att det är 99 procents sannolikhet att en person som har lämnat in en &lt;b&gt;korrekt ansökan&lt;\/b&gt; om handikappersättning  &lt;b&gt;inte får handikappersättningen utbetald&lt;\/b&gt;.  </t>
  </si>
  <si>
    <t xml:space="preserve">&lt;b&gt;Betala ut handikappersättningen&lt;\/b&gt;: Detta innebär att det är 1 procents sannolikhet att en person som har lämnat in en &lt;b&gt;felaktig ansökan&lt;\/b&gt; om handikappersättning får &lt;b&gt;handikappersättningen utbetald&lt;\/b&gt;. </t>
  </si>
  <si>
    <t>75 procents sannolikhet att denna person har lämnat in en &lt;b&gt;korrekt&lt;\/b&gt; ansökan om handikappersättning.</t>
  </si>
  <si>
    <t>25 procents sannolikhet att denna person har lämnat in en &lt;b&gt;felaktig&lt;\/b&gt; ansökan om handikappersättning.</t>
  </si>
  <si>
    <t xml:space="preserve">&lt;b&gt;Betala inte ut handikappersättningen&lt;\/b&gt;: Detta innebär att det är 75 procents sannolikhet att en person som har lämnat in en &lt;b&gt;korrekt ansökan&lt;\/b&gt; om handikappersättning &lt;b&gt;inte får handikappersättningen utbetald&lt;\/b&gt;.  </t>
  </si>
  <si>
    <t xml:space="preserve">&lt;b&gt;Betala ut handikappersättningen&lt;\/b&gt;: Detta innebär att det är 25 procents sannolikhet att en person som har lämnat in en &lt;b&gt;felaktig ansökan&lt;\/b&gt; om handikappersättning får &lt;b&gt;handikappersättningen utbetald&lt;\/b&gt;. </t>
  </si>
  <si>
    <t>50 procents sannolikhet att denna person har lämnat in en &lt;b&gt;korrekt&lt;\/b&gt; ansökan om handikappersättning.</t>
  </si>
  <si>
    <t>50 procents sannolikhet att denna person har lämnat in en &lt;b&gt;felaktig&lt;\/b&gt; ansökan om handikappersättning.</t>
  </si>
  <si>
    <t xml:space="preserve">&lt;b&gt;Betala inte ut handikappersättningen&lt;\/b&gt;: Detta innebär att det är 50 procents sannolikhet att en person som har lämnat in en &lt;b&gt;korrekt ansökan &lt;\/b&gt; om handikappersättning &lt;b&gt;inte får handikappersättningen utbetald&lt;\/b&gt;.  </t>
  </si>
  <si>
    <t xml:space="preserve">&lt;b&gt;Betala ut handikappersättningen&lt;\/b&gt;: Detta innebär att det är 50 procents sannolikhet att en person som har lämnat in en &lt;b&gt;felaktig ansökan&lt;\/b&gt; om handikappersättning får &lt;b&gt;handikappersättningen utbetald&lt;\/b&gt;. </t>
  </si>
  <si>
    <t>25 procents sannolikhet att denna person har lämnat in en &lt;b&gt;korrekt&lt;\/b&gt; ansökan om handikappersättning.</t>
  </si>
  <si>
    <t>75 procents sannolikhet att denna person har lämnat in en &lt;b&gt;felaktig&lt;\/b&gt; ansökan om handikappersättning.</t>
  </si>
  <si>
    <t xml:space="preserve">&lt;b&gt;Betala inte ut handikappersättningen&lt;\/b&gt;: Detta innebär att det är 25 procents sannolikhet att en person som har lämnat in en &lt;b&gt;korrekt ansökan&lt;\/b&gt; om handikappersättning &lt;b&gt;inte får handikappersättningen utbetald&lt;\/b&gt;.  </t>
  </si>
  <si>
    <t xml:space="preserve">&lt;b&gt;Betala ut handikappersättningen&lt;\/b&gt;: Detta innebär att det är 75 procents sannolikhet att en person som har lämnat in en&lt;b&gt;felaktig ansökan&lt;\/b&gt; om handikappersättning får &lt;b&gt;handikappersättningen utbetald&lt;\/b&gt;. </t>
  </si>
  <si>
    <t>1 procents sannolikhet att denna person har lämnat in en &lt;b&gt;korrekt&lt;\/b&gt; ansökan om handikappersättning.</t>
  </si>
  <si>
    <t>99 procents sannolikhet att denna person har lämnat in en &lt;b&gt;felaktig&lt;\/b&gt; ansökan om handikappersättning.</t>
  </si>
  <si>
    <t xml:space="preserve">&lt;b&gt;Betala inte ut handikappersättningen&lt;\/b&gt;: Detta innebär att det är 1 procents sannolikhet att en person som har lämnat in en&lt;b&gt;korrekt ansökan&lt;\/b&gt; om handikappersättning &lt;b&gt;inte får handikappersättning utbetald&lt;\/b&gt;.  </t>
  </si>
  <si>
    <t xml:space="preserve">&lt;b&gt;Betala ut handikappersättningen&lt;\/b&gt;: Detta innebär att det är 99 procents sannolikhet att en person som har lämnat in en &lt;b&gt;felaktig ansökan &lt;\/b&gt; om handikappersättning får &lt;b&gt;handikappersättningen utbetald&lt;\/b&gt;. </t>
  </si>
  <si>
    <t xml:space="preserve">Tänk på alla personer som för närvarande ansöker om handikappersättning i ditt land. </t>
  </si>
  <si>
    <t>Hur många procent av de personer som ansöker om handikappersättning tror du har uppgett felaktigt att de har ett medicinskt tillstånd som hindrar dem från att arbeta?</t>
  </si>
  <si>
    <t>...procent har felaktigt uppgett att de har ett medicinskt tillstånd som hindrar dem från att arbeta.</t>
  </si>
  <si>
    <t>Handikappersättningen bör göras mer generös.</t>
  </si>
  <si>
    <t>Kraven för att få handikappersättning bör skärpas.</t>
  </si>
  <si>
    <t>Det är orättvist att funktionshindrade inte får full kompensation för sitt inkomstbortfall.</t>
  </si>
  <si>
    <t>Generös handikappersättning skadar ekonomin.</t>
  </si>
  <si>
    <t>Du ska nu fatta tre beslut som rör stora summor pengar och som kan påverka både dig och en annan deltagare.</t>
  </si>
  <si>
    <t>Alla deltagare som fullföljer studien kommer att ingå i ett lotteri.</t>
  </si>
  <si>
    <t>Dessa tre deltagare kommer att matchas med andra deltagare i undersökningen och få &lt;b&gt;ett av sina tre val implementerade&lt;\/b&gt;.</t>
  </si>
  <si>
    <t>Om du är en av dessa tre deltagare kommer motsvarande ersättning att betalas ut via undersökningsleverantören inom tre månader efter undersökningen.</t>
  </si>
  <si>
    <t>Vänligen besvara alla frågor som om alla dina val med säkerhet skulle genomföras.</t>
  </si>
  <si>
    <t>Vissa frågor är enkla, medan andra är svårare.</t>
  </si>
  <si>
    <t>Du tilldelas ${e:\/\/Field\/SelfishMDisplay}.</t>
  </si>
  <si>
    <t>Den andra deltagaren tilldelas ${e:\/\/Field\/SelfishMDisplay}.</t>
  </si>
  <si>
    <t>Om du önskar kan du skicka &lt;b&gt;${e:\/\/Field\/Value0Display}, ${e:\/\/Field\/Send1Display} eller ${e:\/\/Field\/Send2Display}&lt;\/b&gt; från dina ${e:\/\/Field\/SelfishMDisplay} till den andra deltagaren.</t>
  </si>
  <si>
    <t xml:space="preserve">Den andra deltagaren kommer att informeras om hur mycket du skickar. </t>
  </si>
  <si>
    <t>Du får behålla det som du inte skickar.</t>
  </si>
  <si>
    <t>Ditt val kommer endast att påverka de potentiella betalningarna och den information som den andra deltagaren får.</t>
  </si>
  <si>
    <t>Ditt val är i övrigt &lt;u&gt;helt anonymt&lt;\/u&gt;, och du kommer inte att interagera med den här deltagaren igen.</t>
  </si>
  <si>
    <t>Vänligen ange vilket av alternativen du väljer:</t>
  </si>
  <si>
    <t>Jag skickar ${e:\/\/Field\/Send1Display} till den andra deltagaren (Du: ${e:\/\/Field\/Send1YouEDisplay}, De: ${e:\/\/Field\/Send1ThemEDisplay}.)</t>
  </si>
  <si>
    <t>Jag skickar ${e:\/\/Field\/Send2Display} till den andra deltagaren (Du: ${e:\/\/Field\/Send2YouEDisplay}, De: ${e:\/\/Field\/Send2ThemEDisplay}.)</t>
  </si>
  <si>
    <t>Du kommer nu att få frågor om en ny situation med en annan deltagare.</t>
  </si>
  <si>
    <t>Här vill vi veta hur du förväntar dig att den andra deltagaren ska agera.</t>
  </si>
  <si>
    <t>Du tilldelas ${e:\/\/Field\/YDisplay}.</t>
  </si>
  <si>
    <t>Den andra deltagaren tilldelas ${e:\/\/Field\/XDisplay}.</t>
  </si>
  <si>
    <t>Om du önskar kan du skicka &lt;b&gt;${e:\/\/Field\/Value0Display}, ${e:\/\/Field\/Send1Display} eller ${e:\/\/Field\/Send2Display}&lt;\/b&gt; från dina ${e:\/\/Field\/YDisplay} till den andra deltagaren.</t>
  </si>
  <si>
    <t>Efteråt kan den andra deltagaren välja att ta ${e:\/\/Field\/StealAmountDisplay} från dig för att motta ${e:\/\/Field\/ReceiveAmountDisplay}.</t>
  </si>
  <si>
    <t>Snart kommer vi att fråga om du vill skicka några pengar till den andra deltagaren.</t>
  </si>
  <si>
    <t>Innan dess vill vi veta hur ofta du förväntar dig att den andra deltagaren ska ta emot pengar från dig om du skickade de olika beloppen (${e:\/\/Field\/Value0Display}, ${e:\/\/Field\/Send1Display} och ${e:\/\/Field\/Send2Display}).</t>
  </si>
  <si>
    <t>&lt;b&gt;Om du skickade den andra deltagaren ${e:\/\/Field\/Value0Display}&lt;\/b&gt;, är dessa de möjliga resultaten:</t>
  </si>
  <si>
    <t>&lt;b&gt;Den andra deltagaren tar&lt;\/b&gt; : Du: ${e:\/\/Field\/YSteal0Display}, De: ${e:\/\/Field\/XSteal0Display}.</t>
  </si>
  <si>
    <t>&lt;b&gt;Den andra deltagaren tar inte&lt;\/b&gt; : Du: ${e:\/\/Field\/YDisplay}, De: ${e:\/\/Field\/XDisplay}.</t>
  </si>
  <si>
    <t>Antag att du &lt;b&gt;skickade ${e:\/\/Field\/Value0Display}&lt;\/b&gt;.</t>
  </si>
  <si>
    <t>Av 100 övriga deltagare, hur många tror du skulle ta pengar i den här situationen?</t>
  </si>
  <si>
    <t>Du förväntade dig ${q:\/\/QID510\/ChoiceTextEntryValue} av 100 andra deltagare att de tar &lt;b&gt;om du skickade ${e:\/\/Field\/Value0Display}&lt;\/b&gt;.</t>
  </si>
  <si>
    <t>&lt;b&gt;Om du skickade den andra deltagaren ${e:\/\/Field\/Send1Display}&lt;\/b&gt;, är dessa de möjliga resultaten:</t>
  </si>
  <si>
    <t>&lt;b&gt;Den andra deltagaren tar&lt;\/b&gt;: Du: ${e:\/\/Field\/YSteal100Display}, De: ${e:\/\/Field\/XSteal100Display}.</t>
  </si>
  <si>
    <t>&lt;b&gt;Den andra deltagaren tar inte&lt;\/b&gt;: Du: ${e:\/\/Field\/Send1YouDisplay}, De: ${e:\/\/Field\/Send1ThemDisplay}.</t>
  </si>
  <si>
    <t>Antag att du &lt;b&gt;skickade ${e:\/\/Field\/Send1Display}&lt;\/b&gt;.</t>
  </si>
  <si>
    <t>Du förväntade dig ${q:\/\/QID554\/ChoiceTextEntryValue} av 100 andra deltagare att de tar &lt;b&gt;om du skickade ${e:\/\/Field\/Send1Display}&lt;\/b&gt;.</t>
  </si>
  <si>
    <t>&lt;b&gt;Om du skickade den andra svarspersonen ${e:\/\/Field\/Send2Display}&lt;\/b&gt;, är dessa de möjliga resultaten:</t>
  </si>
  <si>
    <t>&lt;b&gt;Den andra deltagaren tar&lt;\/b&gt;: Du: ${e:\/\/Field\/YSteal200Display}, De: ${e:\/\/Field\/XSteal200Display}.</t>
  </si>
  <si>
    <t>&lt;b&gt;Den andra deltagaren tar inte&lt;\/b&gt;: Du: ${e:\/\/Field\/Send2YouDisplay}, De: ${e:\/\/Field\/Send2ThemDisplay}.</t>
  </si>
  <si>
    <t>Antag att du &lt;b&gt;skickade ${e:\/\/Field\/Send2Display}&lt;\/b&gt;.</t>
  </si>
  <si>
    <t>Du kommer nu &lt;b&gt;fatta beslutet om överföring&lt;\/b&gt;.</t>
  </si>
  <si>
    <t>Som en påminnelse tilldelades du ${e:\/\/Field\/YDisplay}.</t>
  </si>
  <si>
    <t>En annan undersökningsdeltagare tilldelades ${e:\/\/Field\/XDisplay}.</t>
  </si>
  <si>
    <t>I övrigt är ditt val helt anonymt och du kommer inte att interagera med den här deltagaren igen.</t>
  </si>
  <si>
    <t>Jag skickar ${e:\/\/Field\/Send1Display} till den andra deltagaren (Du: ${e:\/\/Field\/Send1YouDisplay}, De: ${e:\/\/Field\/Send1ThemDisplay}.)</t>
  </si>
  <si>
    <t>Jag skickar ${e:\/\/Field\/Send2Display} till den andra deltagaren (Du: ${e:\/\/Field\/Send2YouDisplay}, De: ${e:\/\/Field\/Send2ThemDisplay}.)</t>
  </si>
  <si>
    <t>Du tilldelas ${e:\/\/Field\/SelfishHDisplay}.</t>
  </si>
  <si>
    <t>Den andra deltagaren tilldelas ${e:\/\/Field\/SelfishLDisplay}.</t>
  </si>
  <si>
    <t>Om du önskar kan du skicka &lt;b&gt;${e:\/\/Field\/Value0Display}, ${e:\/\/Field\/Send1Display} eller ${e:\/\/Field\/Send2Display}&lt;\/b&gt; från dina ${e:\/\/Field\/SelfishHDisplay} till den andra deltagaren.</t>
  </si>
  <si>
    <t>Jag skickar ${e:\/\/Field\/Send1Display} till den andra deltagaren (Du: ${e:\/\/Field\/Send1YouUDisplay}, De: ${e:\/\/Field\/Send1ThemUDisplay}.)</t>
  </si>
  <si>
    <t>Jag skickar ${e:\/\/Field\/Send2Display} till den andra deltagaren (Du: ${e:\/\/Field\/Send2YouUDisplay}, De ${e:\/\/Field\/Send2ThemUDisplay}.)</t>
  </si>
  <si>
    <t>Större ekonomiska orättvisor leder till att samhället fungerar &lt;b&gt;sämre&lt;\/b&gt; överlag.</t>
  </si>
  <si>
    <t>I mitt land är de ekonomiska skillnaderna mellan rika och fattiga &lt;b&gt;orättvisa&lt;\/b&gt;.</t>
  </si>
  <si>
    <t>Det är orättvist att vissa människor har högre inkomst än andra.</t>
  </si>
  <si>
    <t>Stor omfördelning av inkomster skadar ekonomin.</t>
  </si>
  <si>
    <t>Det är viktigare att ta hand om sig själv än att se till att det blir rättvist för alla.</t>
  </si>
  <si>
    <t>Hur villig är du att ta risker i allmänhet?</t>
  </si>
  <si>
    <t>Villighet att ta risker</t>
  </si>
  <si>
    <t>Inte villig att ta några risker alls</t>
  </si>
  <si>
    <t>Fullt beredd att ta risker</t>
  </si>
  <si>
    <t>Regeringen bör minska inkomstskillnaderna i samhället.</t>
  </si>
  <si>
    <t>Är religion viktig i ditt liv?</t>
  </si>
  <si>
    <t>Mycket viktig</t>
  </si>
  <si>
    <t>Ganska viktig</t>
  </si>
  <si>
    <t>Inte särskilt viktig</t>
  </si>
  <si>
    <t>Inte alls viktig</t>
  </si>
  <si>
    <t>Hur villig är du att ge till goda ändamål utan att förvänta dig något i gengäld?</t>
  </si>
  <si>
    <t>Mycket villig</t>
  </si>
  <si>
    <t>Ganska villig</t>
  </si>
  <si>
    <t>Inte särskilt villig</t>
  </si>
  <si>
    <t>Inte alls villig</t>
  </si>
  <si>
    <t xml:space="preserve">Vi vill veta om du tror att ekonomiska skillnader leder till förändringar i samhället, och i så fall på vilket sätt. </t>
  </si>
  <si>
    <t>I mitt land leder de ekonomiska skillnaderna mellan rika och fattiga till att samhället fungerar sämre.</t>
  </si>
  <si>
    <t>Större ekonomiska skillnader leder till att samhällen fungerar &lt;b&gt;sämre&lt;\/b&gt; överlag.</t>
  </si>
  <si>
    <t>Större ekonomiska skillnader leder till &lt;b&gt;mer&lt;\/b&gt; brottslighet.</t>
  </si>
  <si>
    <t>Större ekonomiska skillnader leder till &lt;b&gt;mer&lt;\/b&gt; social oro.</t>
  </si>
  <si>
    <t>Större ekonomiska skillnader leder till &lt;b&gt;sämre&lt;\/b&gt; statliga institutioner.</t>
  </si>
  <si>
    <t>Större ekonomiska skillnader leder till ett &lt;b&gt;mer&lt;\/b&gt; splittrat land.</t>
  </si>
  <si>
    <t>Större ekonomiska skillnader leder till &lt;b&gt;mer&lt;\/b&gt; ekonomisk tillväxt.</t>
  </si>
  <si>
    <t>Större ekonomiska skillnader leder till &lt;b&gt;mindre&lt;\/b&gt; tillit mellan människor.</t>
  </si>
  <si>
    <t>Större ekonomiska skillnader leder till &lt;b&gt;mer&lt;\/b&gt; korruption.</t>
  </si>
  <si>
    <t xml:space="preserve">Större ekonomiska skillnader leder till &lt;b&gt;mer&lt;\/b&gt; innovation. </t>
  </si>
  <si>
    <t>Större ekonomiska skillnader leder till &lt;b&gt;mindre&lt;\/b&gt; ekonomisk tillväxt.</t>
  </si>
  <si>
    <t>Jag litar vanligtvis på att den nationella regeringen gör det som är rätt.</t>
  </si>
  <si>
    <t xml:space="preserve">De rika i mitt land kan isolera sig från resten av samhället. </t>
  </si>
  <si>
    <t>Under de senaste månaderna har jag hört någon i mitt land säga att större ekonomiska skillnader gör att samhället fungerar &lt;b&gt;sämre&lt;\/b&gt; i något avseende.</t>
  </si>
  <si>
    <t>Under de senaste månaderna har jag hört någon i mitt land säga att stora ekonomiska skillnader är &lt;b&gt;orättvisa&lt;\/b&gt;.</t>
  </si>
  <si>
    <t>I mitt land bygger våra institutioner på idén att ekonomisk ojämlikhet gör att samhället fungerar &lt;b&gt;sämre&lt;\/b&gt;.</t>
  </si>
  <si>
    <t>Internationella organisationer och regeringar har nyligen föreslagit en samordnad skatt riktad mot världens rikaste individer.</t>
  </si>
  <si>
    <t>Denna skatt skulle innebära att de som har en förmögenhet som överstiger 1 miljard US-dollar, eller de cirka 3000 rikaste personerna i världen, måste betala minst 2 % av sin förmögenhet i skatt varje år.</t>
  </si>
  <si>
    <t>Stödjer eller motsätter du dig denna policy?</t>
  </si>
  <si>
    <t>Stöder till viss del</t>
  </si>
  <si>
    <t>Varken stöder eller motsätter mig</t>
  </si>
  <si>
    <t>Motsätter mig till viss del</t>
  </si>
  <si>
    <t>Motsätter mig starkt</t>
  </si>
  <si>
    <t>Förstår inte</t>
  </si>
  <si>
    <t>Av de 100 deltagare som svarade på föregående fråga, hur många tror du stöder den samordnade skatten på världens rikaste individer?</t>
  </si>
  <si>
    <t>Det är moraliskt acceptabelt att företag säljer produkter som de vet att det våre bättre för konsumenterna att inte köpa.</t>
  </si>
  <si>
    <t>Det är moraliskt acceptabelt att företag manipulerar information om sina produkter för att sälja produkter som de vet att det vore bättre för konsumenterna att inte köpa.</t>
  </si>
  <si>
    <t>Det är moraliskt acceptabelt att företag säljer produkter som de vet att konsumenterna inte bör köpa, så länge de tillhandahåller all relevant information om produkten till konsumenten.</t>
  </si>
  <si>
    <t>Företag manipulerar ofta information om sina produkter för att sälja produkter som de vet att det vore bättre för konsumenterna  att inte köpa.</t>
  </si>
  <si>
    <t>Regeringen bör införa strängare konsumentskyddslagar för att hindra företag från att sälja produkter som de vet att det vore bättre för konsumenterna att inte köpa.</t>
  </si>
  <si>
    <t xml:space="preserve">Tack för att du genomfört undersökningen! </t>
  </si>
  <si>
    <t xml:space="preserve">Om du har någon återkoppling på undersökningen som helhet kan du skriva dem här. </t>
  </si>
  <si>
    <t>Jag röstade inte</t>
  </si>
  <si>
    <t>Inte alls nära</t>
  </si>
  <si>
    <t>Extremt nära</t>
  </si>
  <si>
    <t>Stöder helt</t>
  </si>
  <si>
    <t>Tänk på en situation där en person har lämnat in en ansökan om handikappersättning.</t>
  </si>
  <si>
    <t>Vem röstade du på i riksdagsvalet 2022?</t>
  </si>
  <si>
    <t>var formattedNumber = number.toLocaleString('sv-SE');</t>
  </si>
  <si>
    <t>var formattedNumber = number.toLocaleString('th-TH');</t>
  </si>
  <si>
    <t>Beachten Sie bitte auch, dass die Ergebnisse dieser Umfrage in akademischer Forschung verwendet werden und anonymisierte Daten veröffentlicht werden können.</t>
  </si>
  <si>
    <t>Wir möchten daran erinnern, dass die &lt;u&gt;Antworten dieser Umfrage anonym behandelt werden.&lt;\/u&gt;</t>
  </si>
  <si>
    <t>Das Geld wird innerhalb von drei Monaten nach der Umfrage ausbezahlt, und zwar durch den Anbieter der Umfrage.</t>
  </si>
  <si>
    <t>Sie werden nun einem weiteren Teilnehmer zugewiesen.</t>
  </si>
  <si>
    <t>Sie erhalten keine Prämie, da die Prämie eine Entschädigung für die Erledigung der Aufgabe ist.</t>
  </si>
  <si>
    <t>Teilnehmer A &lt;b&gt;hat keine Prämie erhalten&lt;\/b&gt;, da die Prämie eine Entschädigung für die Erledigung der Aufgabe ist.</t>
  </si>
  <si>
    <t>Jeder nimmt anders wahr, was gerecht und was ungerecht ist.</t>
  </si>
  <si>
    <t>Was hat Sie zu dieser Entscheidung veranlasst?</t>
  </si>
  <si>
    <t>Wir haben diese Umfrage in Ihrem Land mit vielen Teilnehmern durchgeführt.</t>
  </si>
  <si>
    <t>Teilnehmer A erhielt Gelegenheit, wie folgt zu investieren: ${e:\/\/Field\/Value5Display} mit einer 50%-igen Chance, ${e:\/\/Field\/Value15Display} zu verdienen und einer 50%-igen Chance, ${e:\/\/Field\/Value0Display} zu verdienen.</t>
  </si>
  <si>
    <t>Überlegen Sie jetzt bitte, was Sie tun würden, wenn Sie entscheiden müssten, ob eine Person Arbeitslosengeld erhält.</t>
  </si>
  <si>
    <t>Menschen, die nicht unfreiwillig arbeitslos sind, stellen manchmal einen unberechtigten Antrag auf Arbeitslosengeld indem sie fälschlicherweise behaupten unfreiwillig arbeitslos zu sein.</t>
  </si>
  <si>
    <t>99-prozentige Wahrscheinlichkeit, dass diese Person einen &lt;b&gt; berechtigten &lt;\/b&gt;  Antrag auf Arbeitslosigkeit gestellt hat.</t>
  </si>
  <si>
    <t>1-prozentige Wahrscheinlichkeit, dass diese Person einen  &lt;b&gt;unberechtigten&lt;\/b&gt; Antrag auf Arbeitslosengeld gestellt hat.</t>
  </si>
  <si>
    <t>Wir möchten Sie bitten, für diese Person nun eine Entscheidung zu treffen.</t>
  </si>
  <si>
    <t xml:space="preserve"> Bitte kennzeichnen Sie ihre Entscheidung:</t>
  </si>
  <si>
    <t>&lt;b&gt;Kein Arbeitslosengeld auszahlen&lt;\/b&gt;: Das heißt, dass eine 99-prozentige Wahrscheinlichkeit besteht, dass eine Person, die einen &lt;b&gt;berechtigten Antrag auf Arbeitslosengeld&lt;\/b&gt; gestellt hat, &lt;b&gt;kein Arbeitslosengeld erhält&lt;\/b&gt;.</t>
  </si>
  <si>
    <t>&lt;b&gt;Arbeitslosengeld auszahlen&lt;\/b&gt;: Das heißt, dass eine 1-prozentige Wahrscheinlichkeit besteht, dass eine Person, die einen &lt;b&gt;unberechtigten Antrag auf Arbeitslosengeld&lt;\/b&gt; gestellt hat, &lt;b&gt; Arbeitslosengeld erhält&lt;\/b&gt;.</t>
  </si>
  <si>
    <t>75-prozentige Wahrscheinlichkeit, dass diese Person einen  &lt;b&gt;berechtigten&lt;\/b&gt; Antrag auf Arbeitslosengeld gestellt hat.</t>
  </si>
  <si>
    <t>25-prozentige Wahrscheinlichkeit, dass diese Person einen  &lt;b&gt;unberechtigten&lt;\/b&gt; Antrag auf Arbeitslosengeld gestellt hat.</t>
  </si>
  <si>
    <t>&lt;b&gt;Kein Arbeitslosengeld auszahlen&lt;\/b&gt;: Das heißt, dass eine 75-prozentige Wahrscheinlichkeit besteht, dass eine Person, die einen &lt;b&gt;berechtigten Antrag auf Arbeitslosengeld&lt;\/b&gt; gestellt hat, &lt;b&gt;kein Arbeitslosengeld erhält&lt;\/b&gt;.</t>
  </si>
  <si>
    <t>&lt;b&gt;Arbeitslosengeld auszahlen&lt;\/b&gt;: Das heißt, dass eine 25-prozentige Wahrscheinlichkeit besteht, dass eine Person, die einen &lt;b&gt;unberechtigten Antrag auf Arbeitslosengeld&lt;\/b&gt; gestellt hat, &lt;b&gt; Arbeitslosengeld erhält&lt;\/b&gt;.</t>
  </si>
  <si>
    <t>50-prozentige Wahrscheinlichkeit, dass diese Person einen &lt;b&gt; berechtigten &lt;\/b&gt;  Antrag auf Arbeitslosigkeit gestellt hat.</t>
  </si>
  <si>
    <t>50-prozentige Wahrscheinlichkeit, dass diese Person einen  &lt;b&gt;unberechtigten&lt;\/b&gt; Antrag auf Arbeitslosengeld gestellt hat.</t>
  </si>
  <si>
    <t>&lt;b&gt;Kein Arbeitslosengeld auszahlen&lt;\/b&gt;: Das heißt, dass eine 50-prozentige Wahrscheinlichkeit besteht, dass eine Person, die einen &lt;b&gt;berechtigten Antrag auf Arbeitslosengeld&lt;\/b&gt; gestellt hat, &lt;b&gt;kein Arbeitslosengeld erhält&lt;\/b&gt;.</t>
  </si>
  <si>
    <t>&lt;b&gt;Arbeitslosengeld auszahlen&lt;\/b&gt;: Das heißt, dass eine 50-prozentige Wahrscheinlichkeit besteht, dass eine Person, die einen &lt;b&gt;unberechtigten Antrag auf Arbeitslosengeld&lt;\/b&gt; gestellt hat, &lt;b&gt; Arbeitslosengeld erhält&lt;\/b&gt;.</t>
  </si>
  <si>
    <t>25-prozentige Wahrscheinlichkeit, dass diese Person einen  &lt;b&gt;berechtigten&lt;\/b&gt; Antrag auf Arbeitslosengeld gestellt hat.</t>
  </si>
  <si>
    <t>75-prozentige Wahrscheinlichkeit, dass diese Person einen  &lt;b&gt;unberechtigten&lt;\/b&gt; Antrag auf Arbeitslosengeld gestellt hat.</t>
  </si>
  <si>
    <t>&lt;b&gt;Kein Arbeitslosengeld auszahlen&lt;\/b&gt;: Das heißt, dass eine 25-prozentige Wahrscheinlichkeit besteht, dass eine Person, die einen &lt;b&gt;berechtigten Antrag auf Arbeitslosengeld&lt;\/b&gt; gestellt hat, &lt;b&gt;kein Arbeitslosengeld erhält&lt;\/b&gt;.</t>
  </si>
  <si>
    <t>&lt;b&gt;Arbeitslosengeld auszahlen&lt;\/b&gt;: Das heißt, dass eine 75-prozentige Wahrscheinlichkeit besteht, dass eine Person, die einen &lt;b&gt;unberechtigten Antrag auf Arbeitslosengeld&lt;\/b&gt; gestellt hat, &lt;b&gt; Arbeitslosengeld erhält&lt;\/b&gt;.</t>
  </si>
  <si>
    <t>1-prozentige Wahrscheinlichkeit, dass diese Person einen  &lt;b&gt;berechtigten&lt;\/b&gt; Antrag auf Arbeitslosengeld gestellt hat.</t>
  </si>
  <si>
    <t>99-prozentige Wahrscheinlichkeit, dass diese Person einen  &lt;b&gt;unberechtigten&lt;\/b&gt; Antrag auf Arbeitslosengeld gestellt hat.</t>
  </si>
  <si>
    <t>&lt;b&gt;Kein Arbeitslosengeld auszahlen&lt;\/b&gt;: Das heißt, dass eine 1-prozentige Wahrscheinlichkeit besteht, dass eine Person, die einen &lt;b&gt;berechtigten Antrag auf Arbeitslosengeld&lt;\/b&gt; gestellt hat, &lt;b&gt;kein Arbeitslosengeld erhält&lt;\/b&gt;.</t>
  </si>
  <si>
    <t>&lt;b&gt;Arbeitslosengeld auszahlen&lt;\/b&gt;: Das heißt, dass eine 99-prozentige Wahrscheinlichkeit besteht, dass eine Person, die einen &lt;b&gt;unberechtigten Antrag auf Arbeitslosengeld&lt;\/b&gt; gestellt hat, &lt;b&gt; Arbeitslosengeld erhält&lt;\/b&gt;.</t>
  </si>
  <si>
    <t>Berücksichtigen Sie jetzt alle Personen in Ihrem Land, bei denen derzeit ein Antrag auf Arbeitslosengeld läuft.</t>
  </si>
  <si>
    <t>Wie viel Prozent der Personen, die einen Antrag auf Arbeitslosigkeit stellen, haben Ihrer Ansicht nach &lt;b&gt;fälschlicherweise angegeben&lt;\/b&gt;, dass sie unfreiwillig arbeitslos sind?</t>
  </si>
  <si>
    <t>... Prozent dieses Personenkreises haben fälschlicherweise angegeben, dass sie unfreiwillig arbeitslos sind.</t>
  </si>
  <si>
    <t>Überlegen Sie jetzt bitte, was Sie tun würden, wenn Sie entscheiden müssten, ob eine Person Invalidenrente erhalten soll.</t>
  </si>
  <si>
    <t>Menschen, die keine Erkrankung haben die sie vom Arbeiten fernhält,  stellen manchmal einen unberechtigten Antrag auf Invalidenrente indem sie fälschlicherweise behaupten invalide zu sein.</t>
  </si>
  <si>
    <t>99-prozentige Wahrscheinlichkeit, dass diese Person einen  &lt;b&gt;berechtigten  Antrag &lt;\/b&gt; auf Invalidenrente gestellt hat.</t>
  </si>
  <si>
    <t>1-prozentige Wahrscheinlichkeit, dass diese Person einen  &lt;b&gt;unberechtigten  Antrag &lt;\/b&gt; auf Invalidenrente gestellt hat.</t>
  </si>
  <si>
    <t>&lt;b&gt;Keine Invalidenrente auszahlen&lt;\/b&gt;: Das heißt, dass eine 99-prozentige Wahrscheinlichkeit besteht, dass eine Person, die einen &lt;b&gt;berechtigten Antrag auf Invalidenrente&lt;\/b&gt; gestellt hat, &lt;b&gt;keine Invalidenrente erhält&lt;\/b&gt;.</t>
  </si>
  <si>
    <t>&lt;b&gt;Invalidenrente auszahlen&lt;\/b&gt;: Das heißt, dass eine 1-prozentige Wahrscheinlichkeit besteht, dass eine Person, die einen &lt;b&gt;unberechtigten Antrag auf Invalidenrente&lt;\/b&gt; gestellt hat, &lt;b&gt;eine Invalidenrente erhält&lt;\/b&gt;.</t>
  </si>
  <si>
    <t>75-prozentige Wahrscheinlichkeit, dass diese Person einen  &lt;b&gt;berechtigten  Antrag &lt;\/b&gt; auf Invalidenrente gestellt hat.</t>
  </si>
  <si>
    <t>25-prozentige Wahrscheinlichkeit, dass diese Person einen  &lt;b&gt;unberechtigten  Antrag &lt;\/b&gt; auf Invalidenrente gestellt hat.</t>
  </si>
  <si>
    <t>&lt;b&gt;Keine Invalidenrente auszahlen&lt;\/b&gt;: Das heißt, dass eine 75-prozentige Wahrscheinlichkeit besteht, dass eine Person, die einen &lt;b&gt;berechtigten Antrag auf Invalidenrente&lt;\/b&gt; gestellt hat, &lt;b&gt;keine Invalidenrente erhält&lt;\/b&gt;.</t>
  </si>
  <si>
    <t>&lt;b&gt;Invalidenrente auszahlen&lt;\/b&gt;: Das heißt, dass eine 25-prozentige Wahrscheinlichkeit besteht, dass eine Person, die einen &lt;b&gt;unberechtigten Antrag auf Invalidenrente&lt;\/b&gt; gestellt hat, &lt;b&gt;eine Invalidenrente erhält&lt;\/b&gt;.</t>
  </si>
  <si>
    <t>50-prozentige Wahrscheinlichkeit, dass diese Person einen  &lt;b&gt;berechtigten  Antrag &lt;\/b&gt; auf Invalidenrente gestellt hat.</t>
  </si>
  <si>
    <t>50-prozentige Wahrscheinlichkeit, dass diese Person einen  &lt;b&gt;unberechtigten  Antrag &lt;\/b&gt; auf Invalidenrente gestellt hat.</t>
  </si>
  <si>
    <t>&lt;b&gt;Keine Invalidenrente auszahlen&lt;\/b&gt;: Das heißt, dass eine 50-prozentige Wahrscheinlichkeit besteht, dass eine Person, die einen &lt;b&gt;berechtigten Antrag auf Invalidenrente&lt;\/b&gt; gestellt hat, &lt;b&gt;keine Invalidenrente erhält&lt;\/b&gt;.</t>
  </si>
  <si>
    <t>&lt;b&gt;Invalidenrente auszahlen&lt;\/b&gt;: Das heißt, dass eine 50-prozentige Wahrscheinlichkeit besteht, dass eine Person, die einen &lt;b&gt;unberechtigten Antrag auf Invalidenrente&lt;\/b&gt; gestellt hat, &lt;b&gt;eine Invalidenrente erhält&lt;\/b&gt;.</t>
  </si>
  <si>
    <t>25-prozentige Wahrscheinlichkeit, dass diese Person einen  &lt;b&gt;berechtigten  Antrag &lt;\/b&gt; auf Invalidenrente gestellt hat.</t>
  </si>
  <si>
    <t>75-prozentige Wahrscheinlichkeit, dass diese Person einen  &lt;b&gt;unberechtigten  Antrag &lt;\/b&gt; auf Invalidenrente gestellt hat.</t>
  </si>
  <si>
    <t>&lt;b&gt;Keine Invalidenrente auszahlen&lt;\/b&gt;: Das heißt, dass eine 25-prozentige Wahrscheinlichkeit besteht, dass eine Person, die einen &lt;b&gt;berechtigten Antrag auf Invalidenrente&lt;\/b&gt; gestellt hat, &lt;b&gt;keine Invalidenrente erhält&lt;\/b&gt;.</t>
  </si>
  <si>
    <t>&lt;b&gt;Invalidenrente auszahlen&lt;\/b&gt;: Das heißt, dass eine 75-prozentige Wahrscheinlichkeit besteht, dass eine Person, die einen &lt;b&gt;unberechtigten Antrag auf Invalidenrente&lt;\/b&gt; gestellt hat, &lt;b&gt;eine Invalidenrente erhält&lt;\/b&gt;.</t>
  </si>
  <si>
    <t>1-prozentige Wahrscheinlichkeit, dass diese Person einen  &lt;b&gt;berechtigten  Antrag &lt;\/b&gt; auf Invalidenrente gestellt hat.</t>
  </si>
  <si>
    <t>99-prozentige Wahrscheinlichkeit, dass diese Person einen  &lt;b&gt;unberechtigten  Antrag &lt;\/b&gt; auf Invalidenrente gestellt hat.</t>
  </si>
  <si>
    <t>&lt;b&gt;Keine Invalidenrente auszahlen&lt;\/b&gt;: Das heißt, dass eine 1-prozentige Wahrscheinlichkeit besteht, dass eine Person, die einen &lt;b&gt;berechtigten Antrag auf Invalidenrente&lt;\/b&gt; gestellt hat, &lt;b&gt;keine Invalidenrente erhält&lt;\/b&gt;.</t>
  </si>
  <si>
    <t>&lt;b&gt;Invalidenrente auszahlen&lt;\/b&gt;: Das heißt, dass eine 99-prozentige Wahrscheinlichkeit besteht, dass eine Person, die einen &lt;b&gt;unberechtigten Antrag auf Invalidenrente&lt;\/b&gt; gestellt hat, &lt;b&gt;eine Invalidenrente erhält&lt;\/b&gt;.</t>
  </si>
  <si>
    <t>Berücksichtigen Sie jetzt alle Personen in Ihrem Land, bei denen derzeit ein Antrag auf Invalidenrente läuft.</t>
  </si>
  <si>
    <t>Wie viel Prozent der Personen, die einen Antrag auf Invalidenrente gestellt haben, haben Ihrer Ansicht nach fälschlicherweise angegeben, dass sie aufgrund einer Erkrankung nicht arbeiten können?</t>
  </si>
  <si>
    <t>... Prozent haben fälschlicherweise angegeben, dass sie aufgrund einer Erkrankung nicht arbeiten können.</t>
  </si>
  <si>
    <t>Diese drei Teilnehmer werden mit anderen Umfrageteilnehmern zusammengeführt und bekommen &lt;b&gt;eine ihrer drei Entscheidungen realisiert&lt;\/b&gt;.</t>
  </si>
  <si>
    <t>Wenn Sie einer dieser drei Teilnehmer sind, wird die entsprechende Entschädigung innerhalb von drei Monaten nach der Umfrage ausgezahlt, und zwar durch den Anbieter der Umfrage.</t>
  </si>
  <si>
    <t>Beantworten Sie bitte alle Fragen so, als würden alle ihre Entscheidungen mit Sicherheit umgesetzt werden.</t>
  </si>
  <si>
    <t>Wir würden gern erfahren, ob die wirtschaftlichen Unterschiede Ihrer Meinung nach zu Veränderungen in der Gesellschaft führt. Wenn ja – inwiefern?</t>
  </si>
  <si>
    <t>Größere wirtschaftliche Unterschiede führen insgesamt zu einer &lt;b&gt;schlechter&lt;\/b&gt; funktionierenden Gesellschaft.</t>
  </si>
  <si>
    <t>Größere wirtschaftliche Unterschiede führen zu &lt;b&gt;mehr&lt;\/b&gt; Innovation.</t>
  </si>
  <si>
    <t>Die Reichen in meinem Land können sich vom Rest der Gesellschaft isolieren.</t>
  </si>
  <si>
    <t>Sind Sie für oder gegen diese Steuer?</t>
  </si>
  <si>
    <t>Vielen Dank für Ihre Teilnahme an der Umfrage!</t>
  </si>
  <si>
    <t>Falls Sie zur Umfrage generell Feedback geben möchten, können Sie dies hier eintragen.</t>
  </si>
  <si>
    <t>Stellen Sie sich eine Situation vor, in der eine Person einen Antrag auf Invalidenrente gestellt hat.</t>
  </si>
  <si>
    <t>Perbezaan ekonomi yang lebih besar menyebabkan masyarakat berfungsi &lt;b&gt;lebih teruk&lt;\/b&gt; secara keseluruhan.</t>
  </si>
  <si>
    <t>Sự khác biệt lớn hơn về kinh tế làm xã hội nói chung vận hành &lt;b&gt;tệ hơn&lt;\/b&gt;</t>
  </si>
  <si>
    <t>Ang mas malalaking kaibahan sa ekonomiya ay dahilan kung bakit ang lipunan ay gumanap nang &lt;b&gt;mas masahol pa&lt;\/b&gt; sa pangkalahatan.</t>
  </si>
  <si>
    <t>Siapa yang anda undi dalam Pilihan Raya Umum 2022, Dewan Rakyat Malaysia?</t>
  </si>
  <si>
    <t>var formattedNumber = number.toLocaleString('ms-MY');</t>
  </si>
  <si>
    <t>RM</t>
  </si>
  <si>
    <t>Är du man eller kvinna?</t>
  </si>
  <si>
    <t>Vilken är din högsta uppnåda utbildning?</t>
  </si>
  <si>
    <t>Vi kommer också att be dig att göra val som involverar dessa pengar.</t>
  </si>
  <si>
    <t>I lotteriet kommer tre deltagare att väljas slumpmässigt.</t>
  </si>
  <si>
    <t>Jag behåller saker som de är (Du: ${e:\/\/Field\/SelfishMDisplay}, De: ${e:\/\/Field\/SelfishMDisplay}.)</t>
  </si>
  <si>
    <t>Jag behåller saker som de är (Du: ${e:\/\/Field\/YDisplay}, De: ${e:\/\/Field\/XDisplay}.)</t>
  </si>
  <si>
    <t>Jag behåller saker som de är (Du: ${e:\/\/Field\/SelfishHDisplay}, De: ${e:\/\/Field\/SelfishLDisplay}.)</t>
  </si>
  <si>
    <t>Större ekonomiska skillnader leder till &lt;b&gt; sämre&lt;\/b&gt; utbildningssystem.</t>
  </si>
  <si>
    <t>var formattedNumber = number.toLocaleString('en-PH');</t>
  </si>
  <si>
    <t>โปรดทราบว่า 1 หมายถึง \"ไม่ใกล้ชิดเลย\" และ 7 หมายถึง \"ใกล้ชิดมากๆ\"</t>
  </si>
  <si>
    <t>Vă rugăm să citiți cu atenție următoarele informații.</t>
  </si>
  <si>
    <t>Ați putea fi eligibil(ă) pentru recompense suplimentare pe baza răspunsurilor dvs. la acest sondaj.</t>
  </si>
  <si>
    <t>Rețineți că toate sumele bănești vor fi plătite în același mod ca recompensele obișnuite pentru completarea acestor sondaje.</t>
  </si>
  <si>
    <t>Nu se va face nicio plată directă în numerar a recompenselor suplimentare.</t>
  </si>
  <si>
    <t>Rețineți și că rezultatele acestui studiu vor fi utilizate pentru cercetare academică și că datele anonimizate pot fi făcute publice.</t>
  </si>
  <si>
    <t>Nu vor fi publicate informații de identificare personală, iar datele nu pot fi urmărite până la dvs.</t>
  </si>
  <si>
    <t>Asigurați-vă că petreceți suficient timp pentru citirea și înțelegea întrebărilor.</t>
  </si>
  <si>
    <t>Răspunsurile de calitate scăzută pot duce la eliminarea respondenților din sondaj fără a fi recompensați.</t>
  </si>
  <si>
    <t>Am înțeles și doresc să particip.</t>
  </si>
  <si>
    <t>Nu doresc să particip.</t>
  </si>
  <si>
    <t>Pentru a fi siguri că citiți cu atenție informațiile furnizate, răspundeți mai întâi la o întrebare simplă.</t>
  </si>
  <si>
    <t>Care dintre următoarele este un articol de mobilier folosit pentru a sta la masă?</t>
  </si>
  <si>
    <t>Frigider</t>
  </si>
  <si>
    <t>Scaun</t>
  </si>
  <si>
    <t>Bicicletă</t>
  </si>
  <si>
    <t>Prăjitor de pâine</t>
  </si>
  <si>
    <t>Introduceți numărul de identificare al furnizorului de sondaj (acest câmp ar trebui să fie deja completat):</t>
  </si>
  <si>
    <t>Sfârșitul sondajului</t>
  </si>
  <si>
    <t>Nu doriți să participați la acest sondaj.</t>
  </si>
  <si>
    <t>Nu ați trecut testul de verificare a atenției.</t>
  </si>
  <si>
    <t>Vă rugăm să închideți sondajul.</t>
  </si>
  <si>
    <t>Care este genul dvs.?</t>
  </si>
  <si>
    <t>Bărbat</t>
  </si>
  <si>
    <t>Femeie</t>
  </si>
  <si>
    <t>Altceva \/ nu apare în listă</t>
  </si>
  <si>
    <t>Prefer să nu răspund</t>
  </si>
  <si>
    <t>Ce vârstă aveți?</t>
  </si>
  <si>
    <t>Care este nivelul dvs. cel mai înalt de studii?</t>
  </si>
  <si>
    <t>Nu am educație formală (0 ani)</t>
  </si>
  <si>
    <t>Educație primară (mai puțin de 7 ani)</t>
  </si>
  <si>
    <t>Educație gimnazială (7-10 ani)</t>
  </si>
  <si>
    <t>Liceu (10-13 ani)</t>
  </si>
  <si>
    <t>Educație superioară (13+ ani, de ex. facultate sau colegiu)</t>
  </si>
  <si>
    <t>Dacă nu aveați vârsta legală de vot la momentul respectiv, selectați ce altceva ați fi făcut.</t>
  </si>
  <si>
    <t>Vă reamintim că &lt;u&gt;răspunsurile la acest sondaj sunt anonime.&lt;\/u&gt;</t>
  </si>
  <si>
    <t>Care a fost venitul total al gospodăriei dvs. înainte de impozitare în 2023?</t>
  </si>
  <si>
    <t>În următoarea parte a acestui sondaj, vom descrie situații, inclusiv mici sume de bani.</t>
  </si>
  <si>
    <t>De asemenea, vă vom cere să faceți alegeri care implică aceste sume.</t>
  </si>
  <si>
    <t>&lt;b&gt;Vom desemna în mod aleatoriu câte unul din douăzeci de respondenți cărora le vor fi plătite sumele și le vor fi materializate alegerile.&lt;\/b&gt;</t>
  </si>
  <si>
    <t>Pentru acești participanți, alegerile lor vor determina ce sume se plătesc către ei înșiși și către alt participant.</t>
  </si>
  <si>
    <t xml:space="preserve">Banii vor fi plătiți prin intermediul furnizorului de sondaj în termen de trei luni de la completarea sondajului. </t>
  </si>
  <si>
    <t>Vă rugăm să rețineți că banii vor fi plătiți în același mod ca recompensele obișnuite pentru completarea acestor sondaje.</t>
  </si>
  <si>
    <t>Nu se va face nicio plată directă în numerar.</t>
  </si>
  <si>
    <t>Vă vom solicita să îndepliniți o sarcină de recunoaștere a unor coduri.</t>
  </si>
  <si>
    <t>&lt;b&gt;Faceți tot posibilul pentru a finaliza sarcina.&lt;\/b&gt;</t>
  </si>
  <si>
    <t>Este foarte important pentru cercetarea noastră.</t>
  </si>
  <si>
    <t>Faceți click acolo unde apare numărul: &lt;b&gt;${e:\/\/Field\/TargetCode1}&lt;\/b&gt;</t>
  </si>
  <si>
    <t>Ați &lt;b&gt;îndeplinit&lt;\/b&gt; sarcina.</t>
  </si>
  <si>
    <t xml:space="preserve">Acum veți fi asociat cu un alt participant. </t>
  </si>
  <si>
    <t>Atât dvs. cât și celălalt participant ați îndeplinit sarcina.</t>
  </si>
  <si>
    <t>Veți primi un bonus de ${e:\/\/Field\/Value3Display} drept compensație pentru îndeplinirea sarcinii.</t>
  </si>
  <si>
    <t>Celălalt participant va primi un bonus de ${e:\/\/Field\/Value3Display} drept compensație pentru îndeplinirea sarcinii.</t>
  </si>
  <si>
    <t>Participantul A &lt;b&gt;a îndeplinit&lt;\/b&gt; sarcina.</t>
  </si>
  <si>
    <t>Participantul A a primit &lt;b&gt;un bonus de ${e:\/\/Field\/Value3Display}&lt;\/b&gt; drept compensație pentru îndeplinirea sarcinii.</t>
  </si>
  <si>
    <t>Participantul A a primit &lt;b&gt;un bonus de ${e:\/\/Field\/Value3Display}&lt;\/b&gt; în ciuda faptului că nu a lucrat la acea sarcină.</t>
  </si>
  <si>
    <t>Celălalt participant a îndeplinit sarcina.</t>
  </si>
  <si>
    <t>Dumneavoastră nu ați lucrat la sarcină.</t>
  </si>
  <si>
    <t>Celălalt participant va primi un bonus de ${e:\/\/Field\/Value6Display} drept compensație pentru îndeplinirea sarcinii.</t>
  </si>
  <si>
    <t>Nu veți primi un bonus, deoarece bonusul este o compensație pentru îndeplinirea sarcinii.</t>
  </si>
  <si>
    <t>Atât participantul A cât și Participantul B au &lt;b&gt;îndeplinit&lt;\/b&gt; sarcina.</t>
  </si>
  <si>
    <t>Participantul A &lt;b&gt;nu a primit un bonus&lt;\/b&gt; deși a îndeplinit sarcina.</t>
  </si>
  <si>
    <t>Participantul B &lt;b&gt;a primit un bonus de ${e:\/\/Field\/Value6Display}&lt;\/b&gt; drept compensație pentru îndeplinirea sarcinii.</t>
  </si>
  <si>
    <t>Dvs. ați îndeplinit sarcina.</t>
  </si>
  <si>
    <t>Celălalt participant nu a lucrat la sarcină.</t>
  </si>
  <si>
    <t>Celălalt participant va primi un bonus de ${e:\/\/Field\/Value3Display} deși nu a lucrat la sarcină.</t>
  </si>
  <si>
    <t>Atât Participantul A cât și Participantul B au primit &lt;b&gt;un bonus de ${e:\/\/Field\/Value3Display}&lt;\/b&gt; drept compensație pentru îndeplinirea sarcinii.</t>
  </si>
  <si>
    <t>Nu veți primi un bonus deși ați îndeplinit sarcina.</t>
  </si>
  <si>
    <t>Participantul A &lt;b&gt;nu a lucrat&lt;\/b&gt; la sarcină.</t>
  </si>
  <si>
    <t>Participantul B &lt;b&gt;a îndeplinit&lt;\/b&gt; sarcina.</t>
  </si>
  <si>
    <t>Participantul A &lt;b&gt;nu a primit un bonus&lt;\/b&gt; întrucât bonusul este o compensație pentru îndeplinirea sarcinii.</t>
  </si>
  <si>
    <t>Vă vom pune acum câteva întrebări simple despre aceste informații, menite să verifice înțelegerea.</t>
  </si>
  <si>
    <t>Informații de context:</t>
  </si>
  <si>
    <t>Dvs. ați îndeplinit sarcina?</t>
  </si>
  <si>
    <t>Celălalt participant a îndeplinit sarcina?</t>
  </si>
  <si>
    <t>Da</t>
  </si>
  <si>
    <t>Nu</t>
  </si>
  <si>
    <t>Cât de mare a fost bonusul dvs.?</t>
  </si>
  <si>
    <t>Cât de mare a fost bonusul celuilalt participant?</t>
  </si>
  <si>
    <t xml:space="preserve">Oamenii au idei diferite despre ceea ce este drept și, respectiv, nedrept. </t>
  </si>
  <si>
    <t>În ce măsură sunteți de acord sau nu cu următoarea afirmație:</t>
  </si>
  <si>
    <t>Plata bonusului a fost distribuită incorect între dvs. și celălalt participant.</t>
  </si>
  <si>
    <t>Sunt complet de acord</t>
  </si>
  <si>
    <t>Oarecum sunt de acord</t>
  </si>
  <si>
    <t>Nici acord, nici dezacord</t>
  </si>
  <si>
    <t>Oarecum nu sunt de acord</t>
  </si>
  <si>
    <t>Nu sunt deloc de acord</t>
  </si>
  <si>
    <t xml:space="preserve">Acum am dori să vă întrebăm &lt;b&gt;cât de aproape vă simțiți&lt;\/b&gt; de celălalt participant. </t>
  </si>
  <si>
    <t>Utilizați glisorul pentru a selecta perechea de cercuri care descrie cel mai bine răspunsul dvs.</t>
  </si>
  <si>
    <t>Cercul marcat cu X îl reprezintă pe celălalt participant.</t>
  </si>
  <si>
    <t>Rețineți că 1 reprezintă „deloc aproape”, iar 7 reprezintă „extrem de aproape”.</t>
  </si>
  <si>
    <t>Cât de aproape vă simțiți de celălalt participant?</t>
  </si>
  <si>
    <t>Acum veți lua o decizie care vă poate afecta atât pe dvs., cât și pe celălalt participant.</t>
  </si>
  <si>
    <t>Această decizie a dvs. nu va afecta nicio plată a unui bonus din situația anterioară.</t>
  </si>
  <si>
    <t>Vi se acordă o sumă suplimentară de ${e:\/\/Field\/Value5Display}.</t>
  </si>
  <si>
    <t>Și celuilalt participant i se acordă o sumă suplimentară de ${e:\/\/Field\/Value5Display}.</t>
  </si>
  <si>
    <t>Acum vi se va pune întrebarea dacă doriți să profitați de o oportunitate de investiție.</t>
  </si>
  <si>
    <t>Puteți &lt;b&gt;investi&lt;\/b&gt; suma de ${e:\/\/Field\/Value5Display}.</t>
  </si>
  <si>
    <t>Dacă investiți banii, sunt posibile următoarele opțiuni:</t>
  </si>
  <si>
    <t>Aveți 50% șansa să câștigați ${e:\/\/Field\/Value15Display}.</t>
  </si>
  <si>
    <t>Aveți 50% șansa să câștigați ${e:\/\/Field\/Value0Display}.</t>
  </si>
  <si>
    <t>Dacă investiți, &lt;b&gt;celălalt participant pierde suma de ${e:\/\/Field\/Value5Display} care i-a fost acordată.&lt;\/b&gt;</t>
  </si>
  <si>
    <t>Dacă nu investiți, atât dvs., cât și celălalt participant veți păstra suma suplimentară de ${e:\/\/Field\/Value5Display}.</t>
  </si>
  <si>
    <t>Nu veți interacționa din nou cu celălalt participant după ce ați făcut alegerea.</t>
  </si>
  <si>
    <t>Vă rugăm să alegeți.</t>
  </si>
  <si>
    <t>Investesc banii, adică am o șansă de 50% de a primi ${e:\/\/Field\/Value15Display} și o șansă de 50% de a primi ${e:\/\/Field\/Value0Display}.</t>
  </si>
  <si>
    <t>Celălalt participant va primi ${e:\/\/Field\/Value0Display}.</t>
  </si>
  <si>
    <t>Nu investesc banii.</t>
  </si>
  <si>
    <t>Atât eu, cât și celălalt participant, primim ${e:\/\/Field\/Value5Display}.</t>
  </si>
  <si>
    <t>Ce v-a motivat alegerea?</t>
  </si>
  <si>
    <t>Vă rugăm să explicați cu cuvintele dvs.</t>
  </si>
  <si>
    <t xml:space="preserve">Am realizat acest studiu cu un număr mare de participanți din țara dvs. </t>
  </si>
  <si>
    <t>Din 100 de participanți care s-au aflat în aceeași situație cu dvs., câți credeți că și-au investit suma de ${e:\/\/Field\/Value5Display} pentru a câștiga o sumă potențială de ${e:\/\/Field\/Value15Display} când și celălalt participant și-a pierdut suma de ${e:\/\/Field\/Value5Display}?</t>
  </si>
  <si>
    <t>Vă rugăm să scrieți un număr între 0 și 100.</t>
  </si>
  <si>
    <t>Dacă răspunsul dvs. este corect, vi se va acorda suma de ${e:\/\/Field\/Value1Display}.</t>
  </si>
  <si>
    <t>Acest lucru este valabil pentru &lt;b&gt;toți&lt;\/b&gt; participanții.</t>
  </si>
  <si>
    <t>Unii participanți nu au fost în aceeași situație cu dvs.</t>
  </si>
  <si>
    <t>Acum vom pune câteva întrebări despre acești participanți.</t>
  </si>
  <si>
    <t>În cazul lor, situația a fost următoarea:</t>
  </si>
  <si>
    <t>Restul situației lor a fost identică cu a dvs.</t>
  </si>
  <si>
    <t>Dacă au investit, participantul B și-a pierdut suma de ${e:\/\/Field\/Value5Display}.</t>
  </si>
  <si>
    <t>Vă vom pune mai întâi câteva întrebări simple despre aceste informații, menite să verifice înțelegerea.</t>
  </si>
  <si>
    <t>Participantul A a îndeplinit sarcina?</t>
  </si>
  <si>
    <t>Participantul B a îndeplinit sarcina?</t>
  </si>
  <si>
    <t>Cât de mare a fost bonusul Participantului A?</t>
  </si>
  <si>
    <t>Cât de mare a fost bonusul Participantului B?</t>
  </si>
  <si>
    <t>Plata bonusului a fost distribuită incorect între Participantul A și Participantul B.</t>
  </si>
  <si>
    <t>Acum dorim să preziceți comportamentul investițional al Participantului A.</t>
  </si>
  <si>
    <t>Din 100 de participanți care se aflau în &lt;b&gt;situația Participantului A&lt;\/b&gt;, câți credeți că au &lt;b&gt;investit&lt;\/b&gt; suma de ${e:\/\/Field\/Value5Display} pentru a primi o sumă potențială de ${e:\/\/Field\/Value15Display} având în vedere fiind că și participantul B urma să își piardă suma de ${e:\/\/Field\/Value5Display}?</t>
  </si>
  <si>
    <t>Vă amintim că ați răspuns că ${q:\/\/QID581\/ChoiceTextEntryValue} persoane în situația &lt;b&gt;dumneavoastră&lt;\/b&gt; ar investi.</t>
  </si>
  <si>
    <t>Vă mulțumim. Acum vom trece la un nou set de întrebări referitoare la un subiect nou.</t>
  </si>
  <si>
    <t xml:space="preserve">În continuare, vă rugăm să vă gândiți ce ați face dacă ar trebui să decideți dacă o persoană trebuie să primească indemnizație de șomaj. </t>
  </si>
  <si>
    <t>Este foarte important să citiți cu atenție informațiile de mai jos.</t>
  </si>
  <si>
    <t>Indemnizația de șomaj are scopul de a compensa parțial pierderile de venit ale persoanelor care sunt în șomaj involuntar.</t>
  </si>
  <si>
    <t>Persoanele care nu sunt în șomaj involuntar depun uneori o cerere falsă de indemnizație de șomaj, declarând în mod eronat că sunt în șomaj involuntar.</t>
  </si>
  <si>
    <t>Situație ${e:\/\/Field\/T12Q1Order}</t>
  </si>
  <si>
    <t>Analizați o situație în care o persoană a depus o cerere de indemnizație de șomaj.</t>
  </si>
  <si>
    <t>Există:</t>
  </si>
  <si>
    <t>o probabilitate de 99% ca această persoană să fi depus o cerere &lt;b&gt;corectă&lt;\/b&gt; de indemnizație de șomaj.</t>
  </si>
  <si>
    <t>o probabilitate de 1% ca această persoană să fi depus o cerere &lt;b&gt;falsă&lt;\/b&gt; de indemnizație de șomaj.</t>
  </si>
  <si>
    <t>Acum vă rugăm să faceți o alegere pentru această persoană.</t>
  </si>
  <si>
    <t xml:space="preserve"> Marcați-vă decizia:</t>
  </si>
  <si>
    <t xml:space="preserve">&lt;b&gt;Nu plătiți indemnizația de șomaj&lt;\/b&gt;: Aceasta înseamnă că există o probabilitate de 99% ca o persoană care a depus o &lt;b&gt;cerere corectă&lt;\/b&gt; de indemnizație de șomaj să &lt;b&gt;nu primească indemnizația de șomaj&lt;\/b&gt;.  </t>
  </si>
  <si>
    <t xml:space="preserve">&lt;b&gt;Plătiți indemnizația de șomaj&lt;\/b&gt;: Aceasta înseamnă că există o probabilitate de 1% ca o persoană care a depus o &lt;b&gt;cerere falsă&lt;\/b&gt; de indemnizație de șomaj să &lt;b&gt;primească indemnizația de șomaj&lt;\/b&gt;. </t>
  </si>
  <si>
    <t>o probabilitate de 75% ca această persoană să fi depus o cerere &lt;b&gt;corectă&lt;\/b&gt; de indemnizație de șomaj.</t>
  </si>
  <si>
    <t>o probabilitate de 25% ca această persoană să fi depus o cerere &lt;b&gt;falsă&lt;\/b&gt; de indemnizație de șomaj.</t>
  </si>
  <si>
    <t xml:space="preserve">&lt;b&gt;Nu plătiți indemnizația de șomaj&lt;\/b&gt;: Aceasta înseamnă că există o probabilitate de 75% ca o persoană care a depus o &lt;b&gt;cerere corectă&lt;\/b&gt; de indemnizație de șomaj să &lt;b&gt;nu primească indemnizația de șomaj&lt;\/b&gt;.  </t>
  </si>
  <si>
    <t>&lt;b&gt;Plătiți indemnizația de șomaj&lt;\/b&gt;: Aceasta înseamnă că există o probabilitate de 25% ca o persoană care a depus o &lt;b&gt;cerere falsă&lt;\/b&gt; de indemnizație de șomaj să &lt;b&gt;primească indemnizația de șomaj&lt;\/b&gt;.</t>
  </si>
  <si>
    <t>o probabilitate de 50% ca această persoană să fi depus o cerere &lt;b&gt;corectă&lt;\/b&gt; de indemnizație de șomaj.</t>
  </si>
  <si>
    <t>o probabilitate de 50% ca această persoană să fi depus o cerere &lt;b&gt;falsă&lt;\/b&gt; de indemnizație de șomaj.</t>
  </si>
  <si>
    <t xml:space="preserve">&lt;b&gt;Nu plătiți indemnizația de șomaj&lt;\/b&gt;: Aceasta înseamnă că există o probabilitate de 50% ca o persoană care a depus o &lt;b&gt;cerere corectă&lt;\/b&gt; de indemnizație de șomaj să &lt;b&gt;nu primească indemnizația de șomaj&lt;\/b&gt;.  </t>
  </si>
  <si>
    <t xml:space="preserve">&lt;b&gt;Plătiți indemnizația de șomaj&lt;\/b&gt;: Aceasta înseamnă că există o probabilitate de 50% ca o persoană care a depus o &lt;b&gt;cerere falsă&lt;\/b&gt; de indemnizație de șomaj să &lt;b&gt;primească indemnizația de șomaj&lt;\/b&gt;. </t>
  </si>
  <si>
    <t>o probabilitate de 25% ca această persoană să fi depus o cerere &lt;b&gt;corectă&lt;\/b&gt; de indemnizație de șomaj.</t>
  </si>
  <si>
    <t>o probabilitate de 75% ca această persoană să fi depus o cerere &lt;b&gt;falsă&lt;\/b&gt; de indemnizație de șomaj.</t>
  </si>
  <si>
    <t xml:space="preserve">&lt;b&gt;Nu plătiți indemnizația de șomaj&lt;\/b&gt;: Aceasta înseamnă că există o probabilitate de 25% ca o persoană care a depus o &lt;b&gt;cerere corectă&lt;\/b&gt; de indemnizație de șomaj să &lt;b&gt;nu primească indemnizația de șomaj&lt;\/b&gt;.  </t>
  </si>
  <si>
    <t>&lt;b&gt;Plătiți indemnizația de șomaj&lt;\/b&gt;: Aceasta înseamnă că există o probabilitate de 75% ca o persoană care a depus o &lt;b&gt;cerere falsă&lt;\/b&gt; de indemnizație de șomaj să &lt;b&gt;primească indemnizația de șomaj&lt;\/b&gt;.</t>
  </si>
  <si>
    <t>o probabilitate de 1% ca această persoană să fi depus o cerere &lt;b&gt;corectă&lt;\/b&gt; de indemnizație de șomaj.</t>
  </si>
  <si>
    <t>o probabilitate de 99% ca această persoană să fi depus o cerere &lt;b&gt;falsă&lt;\/b&gt; de indemnizație de șomaj.</t>
  </si>
  <si>
    <t xml:space="preserve">&lt;b&gt;Nu plătiți indemnizația de șomaj&lt;\/b&gt;: Aceasta înseamnă că există o probabilitate de 1% ca o persoană care a depus o &lt;b&gt;cerere corectă&lt;\/b&gt; de indemnizație de șomaj să &lt;b&gt;nu primească indemnizația de șomaj&lt;\/b&gt;.  </t>
  </si>
  <si>
    <t xml:space="preserve">&lt;b&gt;Plătiți indemnizația de șomaj&lt;\/b&gt;: Aceasta înseamnă că există o probabilitate de 99% ca o persoană care a depus o &lt;b&gt;cerere falsă&lt;\/b&gt; de indemnizație de șomaj să &lt;b&gt;primească indemnizația de șomaj&lt;\/b&gt;. </t>
  </si>
  <si>
    <t xml:space="preserve">Luați în considerare toate persoanele care depun în prezent o cerere de indemnizație de șomaj în țara dvs. </t>
  </si>
  <si>
    <t xml:space="preserve">Dintre persoanele care depun o cerere de indemnizație de șomaj credeți că au &lt;b&gt;declarat în mod fals&lt;\/b&gt; că sunt șomeri involuntari? </t>
  </si>
  <si>
    <t>...% au declarat în mod fals că sunt șomeri involuntari.</t>
  </si>
  <si>
    <t>În ce măsură sunteți de acord sau nu cu următoarele afirmații:</t>
  </si>
  <si>
    <t>Indemnizația de șomaj trebuie să fie mai mare.</t>
  </si>
  <si>
    <t>Cerințele pentru acordarea indemnizației de șomaj ar trebui să fie mai stricte.</t>
  </si>
  <si>
    <t>Este nedrept ca șomerii involuntari să nu fie compensați pe deplin pentru pierderea veniturilor.</t>
  </si>
  <si>
    <t>Indemnizația de șomaj mare dăunează economiei.</t>
  </si>
  <si>
    <t>Vă rugăm să vă gândiți ce ați face dacă ar trebui să decideți dacă o persoană trebuie să primească pensia de invaliditate.</t>
  </si>
  <si>
    <t>Pensia de invaliditate este menită să compenseze parțial pierderea de venit a persoanelor care suferă de o afecțiune care nu le permite să lucreze.</t>
  </si>
  <si>
    <t>Persoanele care nu au o afecțiune care nu le permite să lucreze depun uneori o cerere falsă de pensie de invaliditate, declarând în mod eronat că sunt împiedicați să lucreze din cauza unei afecțiuni.</t>
  </si>
  <si>
    <t>o probabilitate de 99% ca această persoană să fi depus o cerere &lt;b&gt;corectă&lt;\/b&gt; de pensie de invaliditate.</t>
  </si>
  <si>
    <t>o probabilitate de 1% ca această persoană să fi depus o cerere &lt;b&gt;falsă&lt;\/b&gt; de pensie de invaliditate</t>
  </si>
  <si>
    <t xml:space="preserve">&lt;b&gt;Nu plătiți pensia de invaliditate&lt;\/b&gt;: Aceasta înseamnă că există o probabilitate de 99% ca o persoană care a depus o &lt;b&gt;cerere corectă&lt;\/b&gt; de pensie de invaliditate să &lt;b&gt;nu primească pensie de invaliditate&lt;\/b&gt;.  </t>
  </si>
  <si>
    <t xml:space="preserve">&lt;b&gt;Plătiți pensia de invaliditate&lt;\/b&gt;: Aceasta înseamnă că există o probabilitate de 1% ca o persoană care a depus o &lt;b&gt;cerere falsă&lt;\/b&gt; de pensie de invaliditate să &lt;b&gt;primească pensia de invaliditate&lt;\/b&gt;. </t>
  </si>
  <si>
    <t>o probabilitate de 75% ca această persoană să fi depus o cerere &lt;b&gt;corectă&lt;\/b&gt; de pensie de invaliditate.</t>
  </si>
  <si>
    <t>o probabilitate de 25% ca această persoană să fi depus o cerere &lt;b&gt;falsă&lt;\/b&gt; de pensie de invaliditate</t>
  </si>
  <si>
    <t xml:space="preserve">&lt;b&gt;Nu plătiți pensia de invaliditate&lt;\/b&gt;: Aceasta înseamnă că există o probabilitate de 75% ca o persoană care a depus o &lt;b&gt;cerere corectă&lt;\/b&gt; de pensie de invaliditate să &lt;b&gt;nu primească pensie de invaliditate&lt;\/b&gt;.  </t>
  </si>
  <si>
    <t xml:space="preserve">&lt;b&gt;Plătiți pensia de invaliditate&lt;\/b&gt;: Aceasta înseamnă că există o probabilitate de 25% ca o persoană care a depus o &lt;b&gt;cerere falsă&lt;\/b&gt; de pensie de invaliditate să &lt;b&gt;primească pensia de invaliditate&lt;\/b&gt;. </t>
  </si>
  <si>
    <t>o probabilitate de 50% ca această persoană să fi depus o cerere &lt;b&gt;corectă&lt;\/b&gt; de pensie de invaliditate.</t>
  </si>
  <si>
    <t>o probabilitate de 50% ca această persoană să fi depus o cerere &lt;b&gt;falsă&lt;\/b&gt; de pensie de invaliditate.</t>
  </si>
  <si>
    <t xml:space="preserve">&lt;b&gt;Nu plătiți pensia de invaliditate&lt;\/b&gt;: Aceasta înseamnă că există o probabilitate de 50% ca o persoană care a depus o &lt;b&gt;cerere corectă&lt;\/b&gt; de pensie de invaliditate să &lt;b&gt;nu primească pensie de invaliditate&lt;\/b&gt;.  </t>
  </si>
  <si>
    <t xml:space="preserve">&lt;b&gt;Plătiți pensia de invaliditate&lt;\/b&gt;: Aceasta înseamnă că există o probabilitate de 50% ca o persoană care a depus o &lt;b&gt;cerere falsă&lt;\/b&gt; de pensie de invaliditate să &lt;b&gt;primească pensia de invaliditate&lt;\/b&gt;. </t>
  </si>
  <si>
    <t>o probabilitate de 25% ca această persoană să fi depus o cerere &lt;b&gt;corectă&lt;\/b&gt; de pensie de invaliditate.</t>
  </si>
  <si>
    <t>o probabilitate de 75% ca această persoană să fi depus o cerere &lt;b&gt;falsă&lt;\/b&gt; de pensie de invaliditate.</t>
  </si>
  <si>
    <t xml:space="preserve">&lt;b&gt;Nu plătiți pensia de invaliditate&lt;\/b&gt;: Aceasta înseamnă că există o probabilitate de 25% ca o persoană care a depus o &lt;b&gt;cerere corectă&lt;\/b&gt; de pensie de invaliditate să &lt;b&gt;nu primească pensie de invaliditate&lt;\/b&gt;.  </t>
  </si>
  <si>
    <t xml:space="preserve">&lt;b&gt;Plătiți pensia de invaliditate&lt;\/b&gt;: Aceasta înseamnă că există o probabilitate de 75% ca o persoană care a depus o &lt;b&gt;cerere falsă&lt;\/b&gt; de pensie de invaliditate să &lt;b&gt;primească pensia de invaliditate&lt;\/b&gt;. </t>
  </si>
  <si>
    <t>o probabilitate de 1% ca această persoană să fi depus o cerere &lt;b&gt;corectă&lt;\/b&gt; de pensie de invaliditate.</t>
  </si>
  <si>
    <t>o probabilitate de 99% ca această persoană să fi depus o cerere &lt;b&gt;falsă&lt;\/b&gt; de pensie de invaliditate.</t>
  </si>
  <si>
    <t xml:space="preserve">&lt;b&gt;Nu plătiți pensia de invaliditate&lt;\/b&gt;: Aceasta înseamnă că există o probabilitate de 1% ca o persoană care a depus o &lt;b&gt;cerere corectă&lt;\/b&gt; de pensie de invaliditate să &lt;b&gt;nu primească pensie de invaliditate&lt;\/b&gt;.  </t>
  </si>
  <si>
    <t xml:space="preserve">&lt;b&gt;Plătiți pensia de invaliditate&lt;\/b&gt;: Aceasta înseamnă că există o probabilitate de 99% ca o persoană care a depus o &lt;b&gt;cerere falsă&lt;\/b&gt; de pensie de invaliditate să &lt;b&gt;primească pensia de invaliditate&lt;\/b&gt;. </t>
  </si>
  <si>
    <t xml:space="preserve">Luați în considerare toate persoanele care depun în prezent o cerere de pensie de invaliditate în țara dvs. </t>
  </si>
  <si>
    <t>Ce procentaj dintre persoanele care depun o cerere de pensie de invaliditate credeți că au declarat în mod fals că au o afecțiune medicală care nu le permite să lucreze?</t>
  </si>
  <si>
    <t>....% au declarat în mod fals că au o afecțiune medicală care nu le permite să lucreze.</t>
  </si>
  <si>
    <t>Pensia de invaliditate ar trebui să fie mai mare.</t>
  </si>
  <si>
    <t>Cerințele pentru acordarea pensiei de invaliditate ar trebui să fie mai stricte.</t>
  </si>
  <si>
    <t>Este nedrept ca persoanele cu dizabilități să nu fie compensate pe deplin pentru pierderea veniturilor.</t>
  </si>
  <si>
    <t>Pensia de invaliditate mare dăunează economiei.</t>
  </si>
  <si>
    <t>Acum veți lua trei decizii ce implică sume mari de bani ce vă pot afecta atât pe dvs., cât și un alt participant.</t>
  </si>
  <si>
    <t>Toți participanții care completează studiul vor fi incluși într-o loterie.</t>
  </si>
  <si>
    <t>Loteria va extrage la întâmplare trei participanți.</t>
  </si>
  <si>
    <t>Acești trei participanți vor fi asociați cu alți participanți la sondaj și &lt;b&gt;una dintre cele trei opțiuni ale lor va fi pusă în aplicare în cazul lor&lt;\/b&gt;.</t>
  </si>
  <si>
    <t>Dacă sunteți unul dintre acești trei participanți, compensația corespunzătoare va fi plătită prin intermediul furnizorului de sondaj în termen de trei luni de la sondaj.</t>
  </si>
  <si>
    <t>Vă rugăm să răspundeți la toate întrebările ca și cum ar fi sigur că toate alegerile dvs. vor fi puse în aplicare.</t>
  </si>
  <si>
    <t>Unele întrebări sunt simple, iar altele sunt mai dificile.</t>
  </si>
  <si>
    <t>Vi se acordă suma de ${e:\/\/Field\/SelfishMDisplay}</t>
  </si>
  <si>
    <t>Celuilalt participant i se acordă suma de ${e:\/\/Field\/SelfishMDisplay}.</t>
  </si>
  <si>
    <t>Dacă doriți, îi puteți transfera celuilalt participant suma de &lt;b&gt;${e:\/\/Field\/Value0Display}, ${e:\/\/Field\/Send1Display}, sau ${e:\/\/Field\/Send2Display}&lt;\/b&gt; din suma dvs. de ${e:\/\/Field\/SelfishMDisplay}.</t>
  </si>
  <si>
    <t xml:space="preserve">Celălalt participant va fi informat despre cât ați transferat. </t>
  </si>
  <si>
    <t>Dvs. păstrați tot ce nu transferați.</t>
  </si>
  <si>
    <t>Alegerea dvs. va afecta doar plățile potențiale și informațiile pe care le primește celălalt participant.</t>
  </si>
  <si>
    <t>Altfel, alegerea dvs. este &lt;u&gt;complet anonimă&lt;\/u&gt; și nu veți mai interacționa vreodată cu acest participant.</t>
  </si>
  <si>
    <t>Precizați pentru care dintre variante optați:</t>
  </si>
  <si>
    <t>Las lucrurile cum sunt (Dvs: ${e:\/\/Field\/SelfishMDisplay}, celălalt: ${e:\/\/Field\/SelfishMDisplay}.)</t>
  </si>
  <si>
    <t>Transfer suma de ${e:\/\/Field\/Send1Display} celuilalt participant (Dvs.: ${e:\/\/Field\/Send1YouEDisplay}, celălalt: ${e:\/\/Field\/Send1ThemEDisplay}.)</t>
  </si>
  <si>
    <t>Transfer suma de ${e:\/\/Field\/Send2Display} celuilalt participant (Dvs.: ${e:\/\/Field\/Send2YouEDisplay}, celălalt: ${e:\/\/Field\/Send2ThemEDisplay}.)</t>
  </si>
  <si>
    <t>Acum veți fi întrebat(ă) despre o nouă situație cu un alt participant.</t>
  </si>
  <si>
    <t>Aici ne interesează cum vă așteptați să acționeze celălalt participant.</t>
  </si>
  <si>
    <t>Vi se acordă suma de ${e:\/\/Field\/YDisplay}.</t>
  </si>
  <si>
    <t>Celuilalt participant i se acordă suma de ${e:\/\/Field\/XDisplay}.</t>
  </si>
  <si>
    <t>Dacă doriți, îi puteți transfera celuilalt participant suma de &lt;b&gt;${e:\/\/Field\/Value0Display}, ${e:\/\/Field\/Send1Display}, sau ${e:\/\/Field\/Send2Display}&lt;\/b&gt; din suma dvs. de ${e:\/\/Field\/YDisplay}</t>
  </si>
  <si>
    <t>După ce vede suma pe care i-ați transmis-o, celălalt participant poate alege să ia ${e:\/\/Field\/StealAmountDisplay} de la dvs. pentru a primi ${e:\/\/Field\/ReceiveAmountDisplay}.</t>
  </si>
  <si>
    <t>În curând, vă vom întreba dacă ați trimite vreun ban celuilalt participant.</t>
  </si>
  <si>
    <t>Înainte de asta, ne interesează cât de des vă așteptați ca celălalt participant să ia bani de la dvs. dacă ați trimite diferite sume (${e:\/\/Field\/Value0Display}, ${e:\/\/Field\/Send1Display} și ${e:\/\/Field\/Send2Display}).</t>
  </si>
  <si>
    <t>&lt;b&gt;Dacă îi trimiteți celuilalt participant ${e:\/\/Field\/Value0Display}&lt;\/b&gt;, acestea sunt rezultatele posibile:</t>
  </si>
  <si>
    <t>&lt;b&gt;Celălalt participant ia&lt;\/b&gt;: Dvs.: ${e:\/\/Field\/YSteal0Display}, Celălalt: ${e:\/\/Field\/XSteal0Display}.</t>
  </si>
  <si>
    <t>&lt;b&gt;Celălalt participant nu ia&lt;\/b&gt;: Dvs.: ${e:\/\/Field\/YDisplay}, Celălalt: ${e:\/\/Field\/XDisplay}.</t>
  </si>
  <si>
    <t>Să presupunem că &lt;b&gt;ați trimite suma de ${e:\/\/Field\/Value0Display}&lt;\/b&gt;.</t>
  </si>
  <si>
    <t>Din 100 de alți participanți, câți credeți că ar lua în această situație?</t>
  </si>
  <si>
    <t>Vă așteptați ca ${q:\/\/QID510\/ChoiceTextEntryValue} dintre alți 100 de participanți să ia &lt;b&gt;dacă ați trimite ${e:\/\/Field\/Value0Display}&lt;\/b&gt;.</t>
  </si>
  <si>
    <t>&lt;b&gt;Dacă îi trimiteți celuilalt participant ${e:\/\/Field\/Send1Display}&lt;\/b&gt;, acestea sunt rezultatele posibile:</t>
  </si>
  <si>
    <t>&lt;b&gt;Celălalt participant ia&lt;\/b&gt;: Dvs.: ${e:\/\/Field\/YSteal100Display}, Celălalt: ${e:\/\/Field\/XSteal100Display}.</t>
  </si>
  <si>
    <t>&lt;b&gt;Celălalt participant nu ia&lt;\/b&gt;: Dvs.: ${e:\/\/Field\/Send1YouDisplay}, Celălalt: ${e:\/\/Field\/Send1ThemDisplay}.</t>
  </si>
  <si>
    <t>Să presupunem că &lt;b&gt;ați trimite suma de ${e:\/\/Field\/Send1Display}&lt;\/b&gt;.</t>
  </si>
  <si>
    <t>Vă așteptați ca ${q:\/\/QID554\/ChoiceTextEntryValue} dintre alți 100 de participanți să ia &lt;b&gt;dacă ați trimite ${e:\/\/Field\/Send1Display}&lt;\/b&gt;.</t>
  </si>
  <si>
    <t>&lt;b&gt;Dacă îi trimiteți celuilalt participant ${e:\/\/Field\/Send2Display}&lt;\/b&gt;, acestea sunt rezultatele posibile:</t>
  </si>
  <si>
    <t>&lt;b&gt;Celălalt participant ia&lt;\/b&gt;: Dvs.: ${e:\/\/Field\/YSteal200Display}, Celălalt: ${e:\/\/Field\/XSteal200Display}.</t>
  </si>
  <si>
    <t>&lt;b&gt;Celălalt participant nu ia&lt;\/b&gt;: Dvs.: ${e:\/\/Field\/Send2YouDisplay}, Celălalt: ${e:\/\/Field\/Send2ThemDisplay}.</t>
  </si>
  <si>
    <t>Să presupunem că &lt;b&gt;ați trimite suma de ${e:\/\/Field\/Send2Display}&lt;\/b&gt;.</t>
  </si>
  <si>
    <t>Acum veți &lt;b&gt;lua decizia privind transferul&lt;\/b&gt;.</t>
  </si>
  <si>
    <t>Vă amintim că vi s-a acordat suma de ${e:\/\/Field\/YDisplay}.</t>
  </si>
  <si>
    <t>Altui participant la sondaj i s-a acordat suma de ${e:\/\/Field\/XDisplay}.</t>
  </si>
  <si>
    <t>Altfel, alegerea dvs. este complet anonimă și nu veți mai interacționa vreodată cu acest participant.</t>
  </si>
  <si>
    <t>Mențin situația așa cum este (dvs.: ${e:\/\/Field\/YDisplay}, Celălalt: ${e:\/\/Field\/XDisplay}.)</t>
  </si>
  <si>
    <t>Transfer suma de ${e:\/\/Field\/Send1Display} celuilalt participant (Dvs.: ${e:\/\/Field\/Send1YouDisplay}, celălalt: ${e:\/\/Field\/Send1ThemDisplay}.)</t>
  </si>
  <si>
    <t>Transfer suma de ${e:\/\/Field\/Send2Display} celuilalt participant (Dvs.: ${e:\/\/Field\/Send2YouDisplay}, celălalt: ${e:\/\/Field\/Send2ThemDisplay}.)</t>
  </si>
  <si>
    <t>Vi se acordă suma de ${e:\/\/Field\/SelfishHDisplay}.</t>
  </si>
  <si>
    <t>Celuilalt participant i se acordă suma de ${e:\/\/Field\/SelfishLDisplay}.</t>
  </si>
  <si>
    <t>Dacă doriți, îi puteți transfera celuilalt participant suma de &lt;b&gt;${e:\/\/Field\/Value0Display}, ${e:\/\/Field\/Send1Display}, sau ${e:\/\/Field\/Send2Display}&lt;\/b&gt; din suma dvs. de ${e:\/\/Field\/SelfishHDisplay}.</t>
  </si>
  <si>
    <t>Las lucrurile cum sunt (Dvs: ${e:\/\/Field\/SelfishHDisplay}, celălalt: ${e:\/\/Field\/SelfishLDisplay}.)</t>
  </si>
  <si>
    <t>Transfer suma de ${e:\/\/Field\/Send1Display} celuilalt participant (Dvs.: ${e:\/\/Field\/Send1YouUDisplay}, celălalt: ${e:\/\/Field\/Send1ThemUDisplay}.)</t>
  </si>
  <si>
    <t>Transfer suma de ${e:\/\/Field\/Send2Display} celuilalt participant (Dvs.: ${e:\/\/Field\/Send2YouUDisplay}, celălalt: ${e:\/\/Field\/Send2ThemUDisplay}.)</t>
  </si>
  <si>
    <t>Inechitatea economică mai pronunțată face ca societatea să funcționeze &lt;b&gt;mai rău&lt;\/b&gt; în general.</t>
  </si>
  <si>
    <t>În țara mea, diferențele economice dintre bogați și săraci sunt &lt;b&gt;inechitabile&lt;\/b&gt;.</t>
  </si>
  <si>
    <t>Este nedrept ca unii oameni să aibă venituri mai mari decât alții.</t>
  </si>
  <si>
    <t>Redistribuirea la scară largă a veniturilor dăunează economiei.</t>
  </si>
  <si>
    <t>Este mai important să am grijă de mine decât să asigur corectitudinea pentru toată lumea.</t>
  </si>
  <si>
    <t>Cât de dispus(ă) sunteți să vă asumați riscuri, în general?</t>
  </si>
  <si>
    <t>Predispus(ă) la asumarea de riscuri</t>
  </si>
  <si>
    <t>Nepredispus(ă) la asumarea de riscuri</t>
  </si>
  <si>
    <t>Pe deplin pregătit(ă) pentru asumarea de riscuri</t>
  </si>
  <si>
    <t>Guvernul ar trebui să reducă inegalitățile de venituri din societate.</t>
  </si>
  <si>
    <t>Religia este importantă în viața dvs.?</t>
  </si>
  <si>
    <t>Foarte importantă</t>
  </si>
  <si>
    <t>Oarecum importantă</t>
  </si>
  <si>
    <t>Nu prea importantă</t>
  </si>
  <si>
    <t>Deloc importantă</t>
  </si>
  <si>
    <t>Cât de dispus(ă) sunteți să donați pentru cauze nobile fără să așteptați ceva în schimb?</t>
  </si>
  <si>
    <t>Foarte dispus(ă)</t>
  </si>
  <si>
    <t>Oarecum dispus(ă)</t>
  </si>
  <si>
    <t>Nu prea dispus(ă)</t>
  </si>
  <si>
    <t>Deloc dispus(ă)</t>
  </si>
  <si>
    <t xml:space="preserve">Ne interesează dacă considerați că diferențele economice determină schimbări în societate și, dacă da, cum. </t>
  </si>
  <si>
    <t>În țara mea, diferențele economice dintre bogați și săraci fac ca societatea să funcționeze mai rău.</t>
  </si>
  <si>
    <t>Diferențele economice mai mari fac ca societatea să funcționeze &lt;b&gt;mai rău&lt;\/b&gt; în general.</t>
  </si>
  <si>
    <t>Diferențele economice mai mari cauzează &lt;b&gt;mai multă&lt;\/b&gt; infracționalitate.</t>
  </si>
  <si>
    <t>Diferențele economice mai mari cauzează &lt;b&gt;mai multă&lt;\/b&gt; instabilitate socială.</t>
  </si>
  <si>
    <t>Diferențele economice mai mari duc la instituții guvernamentale &lt;b&gt;mai slabe&lt;\/b&gt;.</t>
  </si>
  <si>
    <t>Diferențele economice mai mari duc la o țară &lt;b&gt;mai&lt;\/b&gt; divizată.</t>
  </si>
  <si>
    <t>Diferențele economice mai mari duc la creștere economică &lt;b&gt;mai&lt;\/b&gt; mare.</t>
  </si>
  <si>
    <t>Diferențele economice mai mari duc la &lt;b&gt;mai puțină&lt;\/b&gt; încredere între oameni.</t>
  </si>
  <si>
    <t>Diferențele economice mai mari duc la corupție &lt;b&gt;mai mare&lt;\/b&gt;.</t>
  </si>
  <si>
    <t xml:space="preserve">Diferențele economice mai mari duc la inovație &lt;b&gt;mai multă&lt;\/b&gt;. </t>
  </si>
  <si>
    <t>Diferențele economice mai mari duc la sisteme de învățământ &lt;b&gt;în general mai slabe&lt;\/b&gt;.</t>
  </si>
  <si>
    <t>Diferențele economice mai mari duc la creștere economică &lt;b&gt;mai slabă&lt;\/b&gt;.</t>
  </si>
  <si>
    <t>De obicei, am încredere în autoritățile naționale că fac ceea ce trebuie.</t>
  </si>
  <si>
    <t xml:space="preserve">Bogații din țara mea se pot izola de restul societății. </t>
  </si>
  <si>
    <t>În ultimele câteva luni, am auzit pe cineva din țara mea spunând că diferențele economice mai mari fac ca societatea să funcționeze &lt;b&gt;mai rău&lt;\/b&gt; într-un fel sau altul.</t>
  </si>
  <si>
    <t>În ultimele câteva luni, am auzit pe cineva din țara mea spunând că diferențele economice mari sunt &lt;b&gt;inechitabile&lt;\/b&gt;.</t>
  </si>
  <si>
    <t>În țara mea, instituțiile noastre se bazează pe ideea că inegalitatea economică face ca societatea să funcționeze &lt;b&gt;mai rău&lt;\/b&gt;.</t>
  </si>
  <si>
    <t>Organizațiile internaționale și guvernele au propus recent o taxă coordonată care vizează persoanele cele mai bogate din lume.</t>
  </si>
  <si>
    <t>Această taxă ar presupune ca persoanele cu avere care depășește 1 miliard de dolari SUA sau primii 3000 de pe lista celor mai bogate persoane din lume să plătească un impozit minim de 2% din avere anual.</t>
  </si>
  <si>
    <t>Sunteți pentru sau contra acestei politici?</t>
  </si>
  <si>
    <t>Oarecum pentru</t>
  </si>
  <si>
    <t>Nici pentru, nici contra</t>
  </si>
  <si>
    <t>Oarecum contra</t>
  </si>
  <si>
    <t>Complet contra</t>
  </si>
  <si>
    <t>Nu înțeleg</t>
  </si>
  <si>
    <t>Din 100 de participanți care au răspuns la întrebarea anterioară, câți credeți că susțin impozitul coordonat aplicabil celor mai bogate persoane din lume?</t>
  </si>
  <si>
    <t>Este acceptabil din punct de vedere moral ca firmele să vândă produse despre care știu că nu le aduc niciun folos consumatorilor.</t>
  </si>
  <si>
    <t>Este acceptabil din punct de vedere moral ca firmele să manipuleze informațiile referitoare la produsele lor pentru a vinde produse despre care știu că nu le aduc niciun folos consumatorilor.</t>
  </si>
  <si>
    <t>Este acceptabil din punct de vedere moral ca firmele să vândă produse despre care știu că nu le aduc niciun folos consumatorilor, atâta timp cât le oferă consumatorilor toate informațiile relevante despre produs.</t>
  </si>
  <si>
    <t>Adesea, firmele manipulează informațiile referitoare la produsele lor pentru a vinde produse despre care știu că nu le aduc niciun folos consumatorilor.</t>
  </si>
  <si>
    <t>Guvernul ar trebui să impună legi mai stricte privind protecția consumatorilor pentru a împiedica firmele să vândă produse despre care știu că nu le aduc niciun folos consumatorilor.</t>
  </si>
  <si>
    <t xml:space="preserve">Vă mulțumim pentru completarea sondajului. </t>
  </si>
  <si>
    <t xml:space="preserve">Dacă aveți feedback la sondaj în general, vă rugăm să îl scrieți aici. </t>
  </si>
  <si>
    <t>Nu am votat</t>
  </si>
  <si>
    <t>Deloc aproape</t>
  </si>
  <si>
    <t>Extrem de aproape</t>
  </si>
  <si>
    <t>Complet pentru</t>
  </si>
  <si>
    <t>Luați în considerare o situație în care o persoană a depus o cerere de pensie de invaliditate.</t>
  </si>
  <si>
    <t>Situație ${e:\/\/Field\/T12Q4Order}</t>
  </si>
  <si>
    <t>Chile</t>
  </si>
  <si>
    <t>CLP$</t>
  </si>
  <si>
    <t>var formattedNumber = number.toLocaleString('es-CL');</t>
  </si>
  <si>
    <t>Harap baca informasi berikut ini dengan saksama.</t>
  </si>
  <si>
    <t>Anda mungkin berhak atas hadiah tambahan berdasarkan jawaban Anda dalam survei ini.</t>
  </si>
  <si>
    <t>Harap perhatikan bahwa semua jumlah uang akan dibayarkan dengan cara yang sama seperti hadiah biasa untuk menyelesaikan survei ini.</t>
  </si>
  <si>
    <t>Tidak ada pembayaran tunai langsung dari hadiah tambahan tersebut.</t>
  </si>
  <si>
    <t>Harap perhatikan juga bahwa hasil studi ini akan digunakan dalam penelitian akademis dan bahwa data anonim dapat dipublikasikan.</t>
  </si>
  <si>
    <t>Tidak ada informasi identitas pribadi yang akan dipublikasikan, dan data tersebut tidak dapat dilacak kembali ke Anda.</t>
  </si>
  <si>
    <t>Harap pastikan Anda meluangkan cukup waktu untuk membaca dan memahami pertanyaan.</t>
  </si>
  <si>
    <t>Jawaban yang berkualitas rendah dapat menyebabkan responden dikeluarkan dari survei tanpa mendapat hadiah.</t>
  </si>
  <si>
    <t>Saya mengerti dan ingin berpartisipasi.</t>
  </si>
  <si>
    <t>Saya tidak ingin berpartisipasi.</t>
  </si>
  <si>
    <t>Untuk memastikan Anda membaca informasi yang diberikan dengan cermat, kami ingin Anda menjawab pertanyaan yang sederhana terlebih dahulu.</t>
  </si>
  <si>
    <t>Manakah dari perabot berikut yang Anda gunakan untuk duduk di meja?</t>
  </si>
  <si>
    <t>Lemari es</t>
  </si>
  <si>
    <t>Kursi</t>
  </si>
  <si>
    <t>Sepeda</t>
  </si>
  <si>
    <t>Pemanggang roti</t>
  </si>
  <si>
    <t>Harap masukkan ID penyedia survei Anda (kolom ini seharusnya sudah terisi):</t>
  </si>
  <si>
    <t>Akhir Survei</t>
  </si>
  <si>
    <t>Anda tidak ingin berpartisipasi dalam survei ini.</t>
  </si>
  <si>
    <t>Anda tidak lulus pemeriksaan perhatian.</t>
  </si>
  <si>
    <t>Harap tutup survei ini.</t>
  </si>
  <si>
    <t>Apa jenis kelamin Anda?</t>
  </si>
  <si>
    <t>Laki-Laki</t>
  </si>
  <si>
    <t>Lainnya \/ Tidak tertera</t>
  </si>
  <si>
    <t>Memilih untuk tidak menjawab</t>
  </si>
  <si>
    <t>Berapa umur Anda?</t>
  </si>
  <si>
    <t>Apa tingkat tertinggi pendidikan Anda?</t>
  </si>
  <si>
    <t>Tidak mendapatkan pendidikan formal (0 tahun)</t>
  </si>
  <si>
    <t>Pendidikan dasar (kurang dari 7 tahun)</t>
  </si>
  <si>
    <t>Pendidikan menengah pertama (7-10 tahun)</t>
  </si>
  <si>
    <t>Pendidikan tinggi (13+ tahun, misalnya universitas atau perguruan tinggi)</t>
  </si>
  <si>
    <t>Jika Anda berusia di bawah umur untuk memilih dalam Pemilu pada saat itu, harap pilih apa yang seharusnya Anda lakukan.</t>
  </si>
  <si>
    <t>Kami ingin mengingatkan bahwa &lt;u&gt;jawaban survei ini bersifat anonim.&lt;\/u&gt;</t>
  </si>
  <si>
    <t>Berapa total pendapatan rumah tangga Anda sebelum pajak pada tahun 2023?</t>
  </si>
  <si>
    <t>Di bagian berikutnya dari survei ini, kami akan menjelaskan situasi yang melibatkan sejumlah kecil uang.</t>
  </si>
  <si>
    <t>Kami juga akan meminta Anda untuk membuat pilihan yang melibatkan uang ini.</t>
  </si>
  <si>
    <t>&lt;b&gt;Kami akan secara acak menugaskan satu dari setiap dua puluh responden untuk menerima pembayaran sejumlah uang dan pilihan mereka akan diwujudkan.&lt;\/b&gt;</t>
  </si>
  <si>
    <t>Bagi peserta ini, pilihan mereka akan menentukan berapa banyak uang yang dibayarkan kepada diri mereka sendiri dan peserta lain.</t>
  </si>
  <si>
    <t>Uang akan dibayarkan melalui penyedia survei dalam waktu tiga bulan setelah survei.</t>
  </si>
  <si>
    <t>Harap diingat bahwa uang akan dibayarkan kepada Anda dengan cara yang sama seperti hadiah yang biasa Anda terima karena telah menyelesaikan survei ini.</t>
  </si>
  <si>
    <t>Tidak akan ada pembayaran tunai langsung.</t>
  </si>
  <si>
    <t>Kami meminta Anda untuk mengerjakan tugas pengenalan kode.</t>
  </si>
  <si>
    <t>&lt;b&gt;Harap berusaha sebaik mungkin untuk menyelesaikan tugas ini.&lt;\/b&gt;</t>
  </si>
  <si>
    <t>Ini sangat penting untuk penelitian kami.</t>
  </si>
  <si>
    <t>Klik semua contoh angka: &lt;b&gt;${e:\/\/Field\/TargetCode1}&lt;\/b&gt;</t>
  </si>
  <si>
    <t>Anda &lt;b&gt;telah menyelesaikan&lt;\/b&gt; tugas.</t>
  </si>
  <si>
    <t>Anda sekarang akan dipasangkan dengan peserta lain.</t>
  </si>
  <si>
    <t>Anda dan peserta lain telah menyelesaikan tugas.</t>
  </si>
  <si>
    <t>Anda akan mendapat bonus sebesar ${e:\/\/Field\/Value3Display} sebagai kompensasi telah menyelesaikan tugas.</t>
  </si>
  <si>
    <t>Peserta lain akan mendapat bonus sebesar ${e:\/\/Field\/Value3Display} sebagai kompensasi telah menyelesaikan tugas.</t>
  </si>
  <si>
    <t>Peserta A &lt;b&gt;telah menyelesaikan&lt;\/b&gt; tugas.</t>
  </si>
  <si>
    <t>Peserta B &lt;b&gt;tidak mengerjakan&lt;\/b&gt; tugas.</t>
  </si>
  <si>
    <t>Peserta A mendapat &lt;b&gt;bonus sebesar ${e:\/\/Field\/Value3Display}&lt;\/b&gt; sebagai kompensasi telah menyelesaikan tugas.</t>
  </si>
  <si>
    <t>Peserta B mendapat &lt;b&gt;bonus sebesar ${e:\/\/Field\/Value3Display}&lt;\/b&gt; meskipun tidak mengerjakan tugas.</t>
  </si>
  <si>
    <t>Peserta lain telah menyelesaikan tugas.</t>
  </si>
  <si>
    <t>Anda tidak mengerjakan tugas.</t>
  </si>
  <si>
    <t>Peserta lain akan mendapat bonus sebesar ${e:\/\/Field\/Value6Display} sebagai kompensasi telah menyelesaikan tugas.</t>
  </si>
  <si>
    <t>Anda tidak akan mendapat bonus karena bonus merupakan kompensasi karena telah menyelesaikan tugas.</t>
  </si>
  <si>
    <t>Baik Peserta A maupun Peserta B &lt;b&gt;telah menyelesaikan&lt;\/b&gt; tugas.</t>
  </si>
  <si>
    <t>Peserta A &lt;b&gt;tidak mendapat bonus&lt;\/b&gt; meskipun telah menyelesaikan tugas.</t>
  </si>
  <si>
    <t>Peserta B &lt;b&gt;mendapat bonus sebesar ${e:\/\/Field\/Value6Display}&lt;\/b&gt; sebagai kompensasi telah menyelesaikan tugas.</t>
  </si>
  <si>
    <t>Anda telah menyelesaikan tugas.</t>
  </si>
  <si>
    <t>Peserta lain tidak mengerjakan tugas.</t>
  </si>
  <si>
    <t>Peserta lain akan mendapat bonus sebesar ${e:\/\/Field\/Value3Display} meskipun tidak mengerjakan tugas.</t>
  </si>
  <si>
    <t>Baik Peserta A dan Peserta B  mendapat &lt;b&gt;bonus sebesar ${e:\/\/Field\/Value3Display}&lt;\/b&gt; sebagai kompensasi telah menyelesaikan tugas.</t>
  </si>
  <si>
    <t>Anda tidak akan mendapat bonus meskipun telah menyelesaikan tugas.</t>
  </si>
  <si>
    <t>Peserta A &lt;b&gt;tidak mengerjakan&lt;\/b&gt; tugas.</t>
  </si>
  <si>
    <t>Peserta B &lt;b&gt;telah menyelesaikan&lt;\/b&gt; tugas.</t>
  </si>
  <si>
    <t>Peserta A &lt;b&gt;tidak mendapat bonus&lt;\/b&gt; karena bonus merupakan kompensasi karena telah menyelesaikan tugas.</t>
  </si>
  <si>
    <t>Sekarang kami akan menanyakan beberapa pertanyaan pemahaman sederhana tentang informasi ini.</t>
  </si>
  <si>
    <t>Informasi Latar Belakang:</t>
  </si>
  <si>
    <t>Apakah Anda menyelesaikan tugas?</t>
  </si>
  <si>
    <t>Apakah peserta lain menyelesaikan tugas?</t>
  </si>
  <si>
    <t>Seberapa besar bonus yang Anda terima?</t>
  </si>
  <si>
    <t>Seberapa besar bonus yang diterima peserta lain?</t>
  </si>
  <si>
    <t>Orang-orang memiliki gagasan yang berbeda tentang apa yang adil dan tidak adil.</t>
  </si>
  <si>
    <t>Seberapa besar Anda setuju atau tidak setuju dengan pernyataan berikut:</t>
  </si>
  <si>
    <t>Pembayaran bonus didistribusikan secara tidak adil antara Anda dan peserta lain.</t>
  </si>
  <si>
    <t>Netral</t>
  </si>
  <si>
    <t>Gunakan bilah geser untuk memilih pasangan lingkaran yang paling menggambarkan jawaban Anda.</t>
  </si>
  <si>
    <t>Lingkaran dengan tanda X mewakili peserta lain.</t>
  </si>
  <si>
    <t>Perhatikan bahwa 1 mewakili: tidak dekat sama sekali, dan 7: sangat dekat.</t>
  </si>
  <si>
    <t>Seberapa dekat perasaan Anda dengan peserta lain?</t>
  </si>
  <si>
    <t>Sekarang Anda akan membuat keputusan yang dapat memengaruhi Anda dan peserta lain.</t>
  </si>
  <si>
    <t>Keputusan Anda di sini tidak akan memengaruhi pembayaran bonus apa pun dari situasi sebelumnya.</t>
  </si>
  <si>
    <t>Anda diberi tambahan ${e:\/\/Field\/Value5Display}.</t>
  </si>
  <si>
    <t>Peserta lain juga diberi tambahan ${e:\/\/Field\/Value5Display}.</t>
  </si>
  <si>
    <t>Anda sekarang akan ditanya apakah Anda ingin mengambil peluang investasi.</t>
  </si>
  <si>
    <t>Anda dapat &lt;b&gt;menginvestasikan&lt;\/b&gt; ${e:\/\/Field\/Value5Display} Anda.</t>
  </si>
  <si>
    <t>Jika Anda menginvestasikan uang tersebut, opsi berikut mungkin terjadi:</t>
  </si>
  <si>
    <t>Anda akan memperoleh ${e:\/\/Field\/Value15Display} dengan peluang 50%.</t>
  </si>
  <si>
    <t>Anda akan memperoleh ${e:\/\/Field\/Value0Display} dengan peluang 50%.</t>
  </si>
  <si>
    <t>Jika Anda berinvestasi, &lt;b&gt;peserta lain kehilangan ${e:\/\/Field\/Value5Display} yang telah diberikan.&lt;\/b&gt;</t>
  </si>
  <si>
    <t>Jika Anda tidak berinvestasi, Anda dan peserta lain akan menyimpan tambahan ${e:\/\/Field\/Value5Display} Anda.</t>
  </si>
  <si>
    <t>Anda tidak akan berinteraksi lagi dengan peserta lain setelah Anda menentukan pilihan.</t>
  </si>
  <si>
    <t>Silakan tentukan pilihan Anda.</t>
  </si>
  <si>
    <t>Saya akan menginvestasikan uang, yang berarti saya memiliki peluang 50% untuk mendapatkan ${e:\/\/Field\/Value15Display} dan peluang 50% untuk mendapatkan ${e:\/\/Field\/Value0Display}.</t>
  </si>
  <si>
    <t>Peserta lain akan mendapatkan ${e:\/\/Field\/Value0Display}.</t>
  </si>
  <si>
    <t>Saya tidak akan menginvestasikan uang.</t>
  </si>
  <si>
    <t>Baik saya maupun peserta lain akan mendapatkan ${e:\/\/Field\/Value5Display}.</t>
  </si>
  <si>
    <t>Apa yang memotivasi pilihan Anda?</t>
  </si>
  <si>
    <t>Silakan jelaskan dengan kata-kata Anda sendiri.</t>
  </si>
  <si>
    <t>Kami telah menyelesaikan studi ini dengan sejumlah besar peserta di negara Anda.</t>
  </si>
  <si>
    <t>Dari 100 peserta yang berada dalam situasi yang sama dengan Anda, menurut Anda berapa banyak yang akan menginvestasikan ${e:\/\/Field\/Value5Display} mereka untuk berpotensi mendapatkan ${e:\/\/Field\/Value15Display} ketika peserta lain juga akan kehilangan ${e:\/\/Field\/Value5Display} mereka?</t>
  </si>
  <si>
    <t>Harap tuliskan angka antara 0 dan 100.</t>
  </si>
  <si>
    <t>Jika jawaban Anda benar, Anda akan mendapatkan ${e:\/\/Field\/Value1Display}.</t>
  </si>
  <si>
    <t>Hal ini berlaku untuk &lt;b&gt;semua&lt;\/b&gt; peserta.</t>
  </si>
  <si>
    <t>Beberapa peserta tidak berada dalam situasi yang sama dengan Anda.</t>
  </si>
  <si>
    <t>Sekarang kami akan mengajukan beberapa pertanyaan tentang peserta ini.</t>
  </si>
  <si>
    <t>Dalam kasus mereka, situasinya adalah sebagai berikut:</t>
  </si>
  <si>
    <t>Sisa situasi mereka sama persis dengan Anda.</t>
  </si>
  <si>
    <t>Peserta A diberi kesempatan untuk menginvestasikan ${e:\/\/Field\/Value5Display} dengan peluang 50% untuk mendapatkan ${e:\/\/Field\/Value15Display} dan peluang 50% untuk mendapatkan ${e:\/\/Field\/Value0Display}.</t>
  </si>
  <si>
    <t>Jika mereka berinvestasi, Peserta B akan kehilangan ${e:\/\/Field\/Value5Display} mereka.</t>
  </si>
  <si>
    <t>Pertama-tama kita akan mengajukan beberapa pertanyaan pemahaman sederhana tentang informasi ini.</t>
  </si>
  <si>
    <t>Apakah Peserta A menyelesaikan tugas?</t>
  </si>
  <si>
    <t>Apakah Peserta B menyelesaikan tugas?</t>
  </si>
  <si>
    <t>Pembayaran bonus didistribusikan secara tidak adil antara Peserta A dan Peserta B.</t>
  </si>
  <si>
    <t>Sekarang kami ingin Anda memprediksi perilaku investasi Peserta A.</t>
  </si>
  <si>
    <t>Dari 100 peserta yang berada dalam situasi &lt;b&gt;Peserta A&lt;\/b&gt;, menurut Anda berapa banyak yang akan &lt;b&gt;menginvestasikan&lt;\/b&gt; ${e:\/\/Field\/Value5Display} untuk berpotensi menerima ${e:\/\/Field\/Value15Display} mengingat Peserta B juga akan kehilangan ${e:\/\/Field\/Value5Display} mereka.</t>
  </si>
  <si>
    <t>Sebagai pengingat, Anda menjawab bahwa ${q:\/\/QID581\/ChoiceTextEntryValue} orang dalam situasi &lt;b&gt;Anda&lt;\/b&gt; akan berinvestasi.</t>
  </si>
  <si>
    <t>Terima kasih. Sekarang kita akan beralih ke serangkaian pertanyaan baru pada topik yang baru.</t>
  </si>
  <si>
    <t>Sekarang, kami akan meminta Anda untuk mempertimbangkan apa yang akan Anda lakukan jika Anda yang memutuskan apakah seseorang akan menerima tunjangan pengangguran.</t>
  </si>
  <si>
    <t>Sangat penting bagi Anda untuk membaca informasi di bawah ini dengan cermat.</t>
  </si>
  <si>
    <t>Tunjangan pengangguran bermaksud untuk memberi kompensasi sebagian kepada orang-orang yang menjadi pengangguran secara tidak sukarela, atas hilangnya pendapatan mereka.</t>
  </si>
  <si>
    <t>Orang-orang yang menganggur secara sukarela terkadang mengajukan klaim palsu atas tunjangan pengangguran, dengan secara tidak benar menyatakan bahwa mereka menganggur secara tidak sukarela.</t>
  </si>
  <si>
    <t>Pertimbangkan situasi di mana seseorang telah mengajukan klaim tunjangan pengangguran.</t>
  </si>
  <si>
    <t>Ada:</t>
  </si>
  <si>
    <t>99 persen kemungkinan bahwa orang ini telah mengajukan klaim tunjangan pengangguran yang &lt;b&gt;benar&lt;\/b&gt;.</t>
  </si>
  <si>
    <t>1 persen kemungkinan bahwa orang ini telah mengajukan klaim tunjangan pengangguran yang &lt;b&gt;tidak benar&lt;\/b&gt;.</t>
  </si>
  <si>
    <t>Sekarang, kami meminta Anda untuk membuat pilihan untuk orang ini.</t>
  </si>
  <si>
    <t>Harap tandai keputusan Anda:</t>
  </si>
  <si>
    <t xml:space="preserve">&lt;b&gt;Tidak membayar tunjangan pengangguran&lt;\/b&gt;: Ini berarti ada kemungkinan 99 persen bahwa seseorang yang telah mengajukan &lt;b&gt;klaim yang benar&lt;\/b&gt; untuk tunjangan pengangguran &lt;b&gt;tidak akan mendapatkan tunjangan pengangguran&lt;\/b&gt;. </t>
  </si>
  <si>
    <t>&lt;b&gt;Membayar tunjangan pengangguran&lt;\/b&gt;: Ini berarti ada kemungkinan 1 persen bahwa seseorang yang telah mengajukan &lt;b&gt;klaim yang tidak benar&lt;\/b&gt; untuk tunjangan pengangguran &lt;b&gt;akan mendapat tunjangan pengangguran&lt;\/b&gt;.</t>
  </si>
  <si>
    <t>75 persen kemungkinan bahwa orang ini telah mengajukan klaim tunjangan pengangguran yang &lt;b&gt;benar&lt;\/b&gt;.</t>
  </si>
  <si>
    <t>25 persen kemungkinan bahwa orang ini telah mengajukan klaim tunjangan pengangguran yang &lt;b&gt;tidak benar&lt;\/b&gt;.</t>
  </si>
  <si>
    <t xml:space="preserve">&lt;b&gt;Tidak membayar tunjangan pengangguran&lt;\/b&gt;: Ini berarti ada kemungkinan 75 persen bahwa seseorang yang telah mengajukan &lt;b&gt;klaim yang benar&lt;\/b&gt; untuk tunjangan pengangguran &lt;b&gt;tidak akan mendapatkan tunjangan pengangguran&lt;\/b&gt;. </t>
  </si>
  <si>
    <t>&lt;b&gt;Membayar tunjangan pengangguran&lt;\/b&gt;: Ini berarti ada kemungkinan 25 persen bahwa seseorang yang telah mengajukan &lt;b&gt;klaim yang tidak benar&lt;\/b&gt; untuk tunjangan pengangguran &lt;b&gt;akan mendapat tunjangan pengangguran&lt;\/b&gt;.</t>
  </si>
  <si>
    <t>50 persen kemungkinan bahwa orang ini telah mengajukan klaim tunjangan pengangguran yang &lt;b&gt;benar&lt;\/b&gt;.</t>
  </si>
  <si>
    <t>50 persen kemungkinan bahwa orang ini telah mengajukan klaim tunjangan pengangguran yang &lt;b&gt;tidak benar&lt;\/b&gt;.</t>
  </si>
  <si>
    <t xml:space="preserve">&lt;b&gt;Tidak membayar tunjangan pengangguran&lt;\/b&gt;: Ini berarti ada kemungkinan 50 persen bahwa seseorang yang telah mengajukan &lt;b&gt;klaim yang benar&lt;\/b&gt; untuk tunjangan pengangguran &lt;b&gt;tidak akan mendapatkan tunjangan pengangguran&lt;\/b&gt;.  </t>
  </si>
  <si>
    <t>&lt;b&gt;Membayar tunjangan pengangguran&lt;\/b&gt;: Ini berarti ada kemungkinan 50 persen bahwa seseorang yang telah mengajukan &lt;b&gt;klaim yang tidak benar&lt;\/b&gt; untuk tunjangan pengangguran &lt;b&gt;akan mendapatkan tunjangan pengangguran&lt;\/b&gt;.</t>
  </si>
  <si>
    <t>25 persen kemungkinan bahwa orang ini telah mengajukan klaim tunjangan pengangguran yang &lt;b&gt;benar&lt;\/b&gt;.</t>
  </si>
  <si>
    <t>75 persen kemungkinan bahwa orang ini telah mengajukan klaim tunjangan pengangguran yang &lt;b&gt;tidak benar&lt;\/b&gt;.</t>
  </si>
  <si>
    <t xml:space="preserve">&lt;b&gt;Tidak membayar tunjangan pengangguran&lt;\/b&gt;: Ini berarti ada 25 persen kemungkinan bahwa seseorang yang telah mengajukan &lt;b&gt;klaim yang benar&lt;\/b&gt; untuk tunjangan pengangguran &lt;b&gt;tidak akan mendapat tunjangan pengangguran&lt;\/b&gt;.  </t>
  </si>
  <si>
    <t>&lt;b&gt;Membayar tunjangan pengangguran&lt;\/b&gt;: Ini berarti ada 75 persen kemungkinan bahwa seseorang yang telah mengajukan &lt;b&gt;klaim yang tidak benar&lt;\/b&gt; untuk tunjangan pengangguran &lt;b&gt;akan mendapat tunjangan pengangguran&lt;\/b&gt;.</t>
  </si>
  <si>
    <t>1 persen kemungkinan bahwa orang ini telah mengajukan klaim tunjangan pengangguran yang &lt;b&gt;benar&lt;\/b&gt;.</t>
  </si>
  <si>
    <t>99 persen kemungkinan bahwa orang ini telah mengajukan klaim tunjangan pengangguran yang &lt;b&gt;tidak benar&lt;\/b&gt;.</t>
  </si>
  <si>
    <t xml:space="preserve">&lt;b&gt;Tidak membayar tunjangan pengangguran&lt;\/b&gt;: Ini berarti ada 1 persen kemungkinan bahwa seseorang yang telah mengajukan &lt;b&gt;klaim yang benar&lt;\/b&gt; untuk tunjangan pengangguran &lt;b&gt;tidak akan mendapatkan tunjangan pengangguran&lt;\/b&gt;.  </t>
  </si>
  <si>
    <t xml:space="preserve">&lt;b&gt;Membayar tunjangan pengangguran&lt;\/b&gt;: Ini berarti ada 99 persen kemungkinan bahwa seseorang yang telah mengajukan &lt;b&gt;klaim yang tidak benar&lt;\/b&gt; untuk tunjangan pengangguran &lt;b&gt;akan mendapatkan tunjangan pengangguran&lt;\/b&gt;. </t>
  </si>
  <si>
    <t>Pertimbangkan semua orang yang saat ini mengajukan klaim tunjangan pengangguran di negara Anda.</t>
  </si>
  <si>
    <t xml:space="preserve">Menurut Anda, berapa persen orang yang mengajukan klaim tunjangan pengangguran &lt;b&gt;secara tidak benar menyatakan&lt;\/b&gt; bahwa mereka menganggur secara tidak sukarela? </t>
  </si>
  <si>
    <t>...persen secara tidak benar menyatakan bahwa mereka menganggur secara tidak sukarela.</t>
  </si>
  <si>
    <t>Sejauh mana Anda setuju atau tidak setuju dengan pernyataan berikut ini:</t>
  </si>
  <si>
    <t>Tunjangan pengangguran harus diperbanyak.</t>
  </si>
  <si>
    <t>Persyaratan tunjangan pengangguran harus diperketat.</t>
  </si>
  <si>
    <t>Tidaklah adil jika para penganggur yang tidak sukarela tidak mendapatkan kompensasi penuh atas hilangnya pendapatan mereka.</t>
  </si>
  <si>
    <t>Tunjangan pengangguran yang besar merugikan ekonomi.</t>
  </si>
  <si>
    <t>Kami akan meminta Anda untuk mempertimbangkan apa yang akan Anda lakukan jika Anda harus memutuskan apakah seseorang akan menerima tunjangan cacat.</t>
  </si>
  <si>
    <t>Tunjangan cacat bermaksud untuk memberikan kompensasi sebagian kepada orang-orang yang memiliki kondisi medis yang menghalangi mereka dari bekerja, atas hilangnya pendapatan mereka.</t>
  </si>
  <si>
    <t>Orang yang tidak mempunyai kondisi medis yang menghalangi mereka dari bekerja terkadang mengajukan klaim palsu atas tunjangan cacat dengan menyatakan secara tidak benar bahwa mereka tidak dapat bekerja karena suatu kondisi medis.</t>
  </si>
  <si>
    <t>99 persen kemungkinan bahwa orang ini telah mengajukan klaim untuk tunjangan cacat yang &lt;b&gt;benar&lt;\/b&gt;.</t>
  </si>
  <si>
    <t>1 persen kemungkinan bahwa orang ini telah mengajukan klaim untuk tunjangan cacat yang &lt;b&gt;tidak benar&lt;\/b&gt;.</t>
  </si>
  <si>
    <t xml:space="preserve">&lt;b&gt;Tidak membayar tunjangan cacat&lt;\/b&gt;: Ini berarti ada 99 persen kemungkinan bahwa seseorang yang telah mengajukan &lt;b&gt;klaim yang benar&lt;\/b&gt; untuk tunjangan cacat &lt;b&gt;tidak akan mendapatkan tunjangan cacat&lt;\/b&gt;. </t>
  </si>
  <si>
    <t xml:space="preserve">&lt;b&gt;Membayar tunjangan cacat&lt;\/b&gt;: Ini berarti ada 1 persen kemungkinan bahwa seseorang yang telah mengajukan &lt;b&gt;klaim yang tidak benar&lt;\/b&gt; untuk tunjangan cacat &lt;b&gt; akan mendapatkan tunjangan cacat&lt;\/b&gt;. </t>
  </si>
  <si>
    <t>75 persen kemungkinan bahwa orang ini telah mengajukan klaim yang &lt;b&gt;benar&lt;\/b&gt; untuk tunjangan cacat.</t>
  </si>
  <si>
    <t>25 persen kemungkinan bahwa orang ini telah mengajukan klaim yang &lt;b&gt;tidak benar&lt;\/b&gt; untuk tunjangan cacat.</t>
  </si>
  <si>
    <t xml:space="preserve">&lt;b&gt;Tidak membayar tunjangan cacat&lt;\/b&gt;: Ini berarti ada 75 persen kemungkinan bahwa seseorang yang telah mengajukan &lt;b&gt;klaim yang benar&lt;\/b&gt; untuk tunjangan cacat &lt;b&gt;tidak akan mendapatkan tunjangan cacat&lt;\/b&gt;.  </t>
  </si>
  <si>
    <t xml:space="preserve">&lt;b&gt;Membayar tunjangan cacat&lt;\/b&gt;: Ini berarti ada 25 persen kemungkinan bahwa seseorang yang mengajukan &lt;b&gt;klaim yang tidak benar&lt;\/b&gt; untuk tunjangan cacat &lt;b&gt;akan mendapatkan tunjangan cacat&lt;\/b&gt;. </t>
  </si>
  <si>
    <t>50 persen kemungkinan bahwa orang ini telah mengajukan klaim yang &lt;b&gt;benar&lt;\/b&gt; untuk tunjangan cacat.</t>
  </si>
  <si>
    <t>50 persen kemungkinan bahwa orang ini telah mengajukan klaim yang &lt;b&gt;tidak benar&lt;\/b&gt; untuk tunjangan cacat.</t>
  </si>
  <si>
    <t xml:space="preserve">&lt;b&gt;Tidak membayar tunjangan cacat&lt;\/b&gt;: Ini berarti ada 50 persen kemungkinan bahwa seseorang yang telah mengajukan &lt;b&gt;klaim yang benar&lt;\/b&gt; untuk tunjangan cacat &lt;b&gt;tidak akan mendapatkan tunjangan cacat&lt;\/b&gt;.  </t>
  </si>
  <si>
    <t>&lt;b&gt;Membayar tunjangan cacat&lt;\/b&gt;: Ini berarti ada 50 persen kemungkinan bahwa seseorang yang telah mengajukan &lt;b&gt;klaim yang tidak benar&lt;\/b&gt; untuk tunjangan cacat &lt;b&gt;akan mendapatkan tunjangan cacat&lt;\/b&gt;.</t>
  </si>
  <si>
    <t>25 persen kemungkinan bahwa orang ini telah mengajukan klaim yang &lt;b&gt;benar&lt;\/b&gt; untuk tunjangan cacat.</t>
  </si>
  <si>
    <t>75 persen kemungkinan bahwa orang ini telah mengajukan klaim yang &lt;b&gt;tidak benar&lt;\/b&gt; untuk tunjangan cacat.</t>
  </si>
  <si>
    <t>&lt;b&gt;Tidak membayar tunjangan cacat&lt;\/b&gt;: Ini berarti ada 25 persen kemungkinan bahwa seseorang yang telah mengajukan &lt;b&gt;klaim yang benar&lt;\/b&gt; untuk tunjangan cacat &lt;b&gt;tidak akan mendapatkan tunjangan cacat&lt;\/b&gt;.</t>
  </si>
  <si>
    <t>&lt;b&gt;Membayar tunjangan cacat&lt;\/b&gt;: Ini berarti ada 75 persen kemungkinan bahwa seseorang yang telah mengajukan &lt;b&gt;klaim yang tidak benar&lt;\/b&gt; untuk tunjangan cacat &lt;b&gt;akan mendapatkan tunjangan cacat&lt;\/b&gt;.</t>
  </si>
  <si>
    <t>1 persen kemungkinan bahwa orang ini telah mengajukan klaim yang &lt;b&gt;benar&lt;\/b&gt; untuk tunjangan cacat.</t>
  </si>
  <si>
    <t>99 persen kemungkinan bahwa orang ini telah mengajukan klaim yang &lt;b&gt;tidak benar&lt;\/b&gt; untuk tunjangan cacat.</t>
  </si>
  <si>
    <t xml:space="preserve">&lt;b&gt;Tidak membayar tunjangan cacat&lt;\/b&gt;: Ini berarti ada 1 persen kemungkinan bahwa seseorang yang telah mengajukan &lt;b&gt;klaim yang benar&lt;\/b&gt; untuk tunjangan cacat &lt;b&gt;tidak akan mendapatkan tunjangan cacat&lt;\/b&gt;.  </t>
  </si>
  <si>
    <t xml:space="preserve">&lt;b&gt;Membayar tunjangan cacat&lt;\/b&gt;: Ini berarti ada 99 persen kemungkinan bahwa seseorang yang telah mengajukan &lt;b&gt;klaim yang tidak benar&lt;\/b&gt; untuk tunjangan cacat &lt;b&gt;akan mendapatkan tunjangan cacat&lt;\/b&gt;. </t>
  </si>
  <si>
    <t>Pertimbangkan semua orang yang saat ini mengajukan klaim tunjangan cacat di negara Anda.</t>
  </si>
  <si>
    <t>Menurut Anda, berapa persen orang yang mengajukan klaim tunjangan cacat telah menyatakan secara tidak benar bahwa mereka memiliki kondisi medis yang menghalangi mereka untuk bekerja?</t>
  </si>
  <si>
    <t>...persen secara tidak benar menyatakan bahwa mereka memiliki kondisi medis yang menghalangi mereka bekerja.</t>
  </si>
  <si>
    <t>Tunjangan cacat harus diperbanyak.</t>
  </si>
  <si>
    <t>Persyaratan tunjangan cacat harus diperketat.</t>
  </si>
  <si>
    <t>Tidaklah adil jika para penyandang cacat tidak mendapatkan kompensasi penuh atas hilangnya pendapatan mereka.</t>
  </si>
  <si>
    <t>Tunjangan cacat yang besar merugikan ekonomi.</t>
  </si>
  <si>
    <t>Anda sekarang akan membuat tiga keputusan yang melibatkan sejumlah besar uang yang dapat memengaruhi Anda dan peserta lainnya.</t>
  </si>
  <si>
    <t>Semua peserta yang menyelesaikan studi akan dimasukkan ke dalam undian.</t>
  </si>
  <si>
    <t>Undian akan secara acak menarik tiga peserta.</t>
  </si>
  <si>
    <t>Ketiga peserta ini akan dipasangkan dengan peserta survei lainnya dan &lt;b&gt;salah satu dari tiga pilihan mereka akan dilaksanakan&lt;\/b&gt;.</t>
  </si>
  <si>
    <t>Jika Anda adalah salah satu dari ketiga peserta ini, kompensasi yang sesuai akan dibayarkan melalui penyedia survei dalam waktu tiga bulan setelah survei.</t>
  </si>
  <si>
    <t>Harap jawab semua pertanyaan seolah-olah semua pilihan Anda pasti akan dilaksanakan.</t>
  </si>
  <si>
    <t>Beberapa pertanyaan sederhana, sementara yang lain lebih sulit.</t>
  </si>
  <si>
    <t>Anda akan diberi ${e:\/\/Field\/SelfishMDisplay}.</t>
  </si>
  <si>
    <t>Peserta lain akan diberi ${e:\/\/Field\/SelfishMDisplay}.</t>
  </si>
  <si>
    <t>Jika Anda mau, Anda dapat mengirim &lt;b&gt;${e:\/\/Field\/Value0Display}, ${e:\/\/Field\/Send1Display}, atau ${e:\/\/Field\/Send2Display}&lt;\/b&gt; dari ${e:\/\/Field\/SelfishMDisplay} Anda ke peserta lain.</t>
  </si>
  <si>
    <t>Peserta lain akan diberi tahu tentang jumlah yang Anda kirim.</t>
  </si>
  <si>
    <t>Anda akan menyimpan apa pun yang tidak Anda kirim.</t>
  </si>
  <si>
    <t>Pilihan Anda hanya akan memengaruhi potensi pembayaran dan informasi yang akan diterima peserta lain.</t>
  </si>
  <si>
    <t>Pilihan Anda akan &lt;u&gt;benar-benar anonim&lt;\/u&gt;, dan Anda tidak akan berinteraksi dengan peserta ini lagi.</t>
  </si>
  <si>
    <t>Harap nyatakan alternatif mana yang Anda pilih:</t>
  </si>
  <si>
    <t>Saya akan mempertahankan keadaan seperti semula (Anda: ${e:\/\/Field\/SelfishMDisplay}, Peserta lain: ${e:\/\/Field\/SelfishMDisplay}.)</t>
  </si>
  <si>
    <t>Saya akan mengirim ${e:\/\/Field\/Send1Display} ke peserta lain (Anda: ${e:\/\/Field\/Send1YouEDisplay}, Peserta lain: ${e:\/\/Field\/Send1ThemEDisplay}.)</t>
  </si>
  <si>
    <t>Saya akan mengirim ${e:\/\/Field\/Send2Display} ke peserta lain (Anda: ${e:\/\/Field\/Send2YouEDisplay}, Peserta lain: ${e:\/\/Field\/Send2ThemEDisplay}.)</t>
  </si>
  <si>
    <t>Anda sekarang akan ditanya tentang situasi baru dengan peserta yang berbeda.</t>
  </si>
  <si>
    <t>Di sini kami tertarik pada bagaimana Anda mengharapkan peserta lain untuk bertindak.</t>
  </si>
  <si>
    <t>Anda akan diberi ${e:\/\/Field\/YDisplay}.</t>
  </si>
  <si>
    <t>Peserta lain akan diberi ${e:\/\/Field\/XDisplay}.</t>
  </si>
  <si>
    <t>Jika Anda mau, Anda dapat mengirim &lt;b&gt;${e:\/\/Field\/Value0Display}, ${e:\/\/Field\/Send1Display}, atau ${e:\/\/Field\/Send2Display}&lt;\/b&gt; dari ${e:\/\/Field\/YDisplay} Anda ke peserta lain.</t>
  </si>
  <si>
    <t>Setelah itu, peserta lain dapat memilih untuk mengambil ${e:\/\/Field\/StealAmountDisplay} dari Anda untuk mendapatkan ${e:\/\/Field\/ReceiveAmountDisplay}.</t>
  </si>
  <si>
    <t>Kami akan segera menanyakan apakah Anda akan mengirimkan uang kepada peserta lain.</t>
  </si>
  <si>
    <t>Sebelum itu, kami ingin tahu seberapa sering Anda mengharapkan peserta lain mengambil uang dari Anda jika Anda mengirimkan jumlah uang yang berbeda (${e:\/\/Field\/Value0Display}, ${e:\/\/Field\/Send1Display}, dan ${e:\/\/Field\/Send2Display}).</t>
  </si>
  <si>
    <t>&lt;b&gt;Jika Anda mengirim ke peserta lain ${e:\/\/Field\/Value0Display}&lt;\/b&gt;, berikut adalah kemungkinan hasilnya:</t>
  </si>
  <si>
    <t>&lt;b&gt;Peserta lain mengambil&lt;\/b&gt; : Anda: ${e:\/\/Field\/YSteal0Display}, Peserta lain: ${e:\/\/Field\/XSteal0Display}.</t>
  </si>
  <si>
    <t>&lt;b&gt;Peserta lain tidak mengambil&lt;\/b&gt; : Anda: ${e:\/\/Field\/YDisplay}, Peserta lain: ${e:\/\/Field\/XDisplay}.</t>
  </si>
  <si>
    <t>Misalkan Anda &lt;b&gt;mengirim ${e:\/\/Field\/Value0Display}&lt;\/b&gt;.</t>
  </si>
  <si>
    <t>Dari 100 peserta lainnya, menurut Anda berapa banyak yang akan mengambilnya dalam situasi ini?</t>
  </si>
  <si>
    <t>Harap masukkan angka antara 0 dan 100.</t>
  </si>
  <si>
    <t>Anda memperkirakan ${q:\/\/QID510\/ChoiceTextEntryValue} dari 100 peserta lainnya akan mengambil &lt;b&gt;jika Anda mengirim ${e:\/\/Field\/Value0Display}&lt;\/b&gt;.</t>
  </si>
  <si>
    <t>&lt;b&gt;Jika Anda mengirim ke peserta lain ${e:\/\/Field\/Send1Display}&lt;\/b&gt;, berikut adalah kemungkinan hasilnya:</t>
  </si>
  <si>
    <t>&lt;b&gt;Peserta lain mengambil&lt;\/b&gt;: Anda: ${e:\/\/Field\/YSteal100Display}, Peserta lain: ${e:\/\/Field\/XSteal100Display}.</t>
  </si>
  <si>
    <t>&lt;b&gt;Peserta lain tidak mengambil&lt;\/b&gt;: Anda: ${e:\/\/Field\/Send1YouDisplay}, Peserta lain: ${e:\/\/Field\/Send1ThemDisplay}.</t>
  </si>
  <si>
    <t>Misalkan Anda &lt;b&gt;mengirim ${e:\/\/Field\/Send1Display}&lt;\/b&gt;.</t>
  </si>
  <si>
    <t>Anda memperkirakan ${q:\/\/QID554\/ChoiceTextEntryValue} dari 100 peserta lain akan mengambil &lt;b&gt;jika Anda mengirim ${e:\/\/Field\/Send1Display}&lt;\/b&gt;.</t>
  </si>
  <si>
    <t>&lt;b&gt;Jika Anda mengirim ke peserta lain ${e:\/\/Field\/Send2Display}&lt;\/b&gt;, berikut adalah kemungkinan hasilnya:</t>
  </si>
  <si>
    <t>&lt;b&gt;Peserta lain mengambil&lt;\/b&gt;: Anda: ${e:\/\/Field\/YSteal200Display}, Peserta lain: ${e:\/\/Field\/XSteal200Display}.</t>
  </si>
  <si>
    <t>&lt;b&gt;Peserta lain tidak mengambil&lt;\/b&gt;: Anda: ${e:\/\/Field\/Send2YouDisplay}, Peserta lain: ${e:\/\/Field\/Send2ThemDisplay}.</t>
  </si>
  <si>
    <t>Misalkan Anda &lt;b&gt;mengirim ${e:\/\/Field\/Send2Display}&lt;\/b&gt;.</t>
  </si>
  <si>
    <t>Sekarang Anda akan &lt;b&gt;membuat keputusan transfer&lt;\/b&gt;.</t>
  </si>
  <si>
    <t>Sebagai pengingat, Anda diberi ${e:\/\/Field\/YDisplay}.</t>
  </si>
  <si>
    <t>Peserta survei lainnya diberi ${e:\/\/Field\/XDisplay}.</t>
  </si>
  <si>
    <t>Pilihan Anda sepenuhnya anonim, dan Anda tidak akan berinteraksi dengan peserta ini lagi.</t>
  </si>
  <si>
    <t>Saya akan mempertahankan keadaan seperti semula (Anda: ${e:\/\/Field\/YDisplay}, Peserta lain: ${e:\/\/Field\/XDisplay}.)</t>
  </si>
  <si>
    <t>Saya mengirim ${e:\/\/Field\/Send1Display} ke peserta lain (Anda: ${e:\/\/Field\/Send1YouDisplay}, Peserta lain: ${e:\/\/Field\/Send1ThemDisplay}.)</t>
  </si>
  <si>
    <t>Saya mengirim ${e:\/\/Field\/Send2Display} ke peserta lain (Anda: ${e:\/\/Field\/Send2YouDisplay}, Peserta lain: ${e:\/\/Field\/Send2ThemDisplay}.)</t>
  </si>
  <si>
    <t>Anda diberi ${e:\/\/Field\/SelfishHDisplay}.</t>
  </si>
  <si>
    <t>Peserta lain diberi ${e:\/\/Field\/SelfishLDisplay}.</t>
  </si>
  <si>
    <t>Jika Anda mau, Anda dapat mengirim &lt;b&gt;${e:\/\/Field\/Value0Display}, ${e:\/\/Field\/Send1Display}, atau ${e:\/\/Field\/Send2Display}&lt;\/b&gt; dari ${e:\/\/Field\/SelfishHDisplay} Anda ke peserta lain.</t>
  </si>
  <si>
    <t>Saya akan mempertahankan keadaan seperti semula (Anda: ${e:\/\/Field\/SelfishHDisplay}, Peserta lain: ${e:\/\/Field\/SelfishLDisplay}.)</t>
  </si>
  <si>
    <t>Saya mengirim ${e:\/\/Field\/Send1Display} ke peserta lain (Anda: ${e:\/\/Field\/Send1YouUDisplay}, Peserta lain: ${e:\/\/Field\/Send1ThemUDisplay}.)</t>
  </si>
  <si>
    <t>Saya mengirim ${e:\/\/Field\/Send2Display} ke peserta lain (Anda: ${e:\/\/Field\/Send2YouUDisplay}, Peserta lain: ${e:\/\/Field\/Send2ThemUDisplay}.)</t>
  </si>
  <si>
    <t>Ketidakadilan ekonomi yang lebih besar menyebabkan masyarakat berfungsi &lt;b&gt;lebih buruk&lt;\/b&gt; secara keseluruhan.</t>
  </si>
  <si>
    <t>Di negara saya, perbedaan ekonomi antara si kaya dan si miskin &lt;b&gt;tidak adil&lt;\/b&gt;.</t>
  </si>
  <si>
    <t>Tidak adil jika ada orang yang mempunyai pendapatan lebih tinggi dibandingkan orang lain</t>
  </si>
  <si>
    <t>Redistribusi pendapatan yang besar merugikan perekonomian</t>
  </si>
  <si>
    <t>Lebih penting untuk menjaga diri sendiri daripada memastikan keadilan bagi semua orang.</t>
  </si>
  <si>
    <t>Seberapa besar kesediaan Anda untuk mengambil risiko, secara umum?</t>
  </si>
  <si>
    <t>Kesediaan mengambil risiko</t>
  </si>
  <si>
    <t>Tidak bersedia mengambil risiko sama sekali</t>
  </si>
  <si>
    <t>Siap sepenuhnya untuk mengambil risiko</t>
  </si>
  <si>
    <t>Pemerintah harus mengurangi ketimpangan pendapatan di masyarakat.</t>
  </si>
  <si>
    <t>Apakah agama penting dalam hidup Anda?</t>
  </si>
  <si>
    <t>Tidak terlalu penting</t>
  </si>
  <si>
    <t>Tidak penting sama sekali</t>
  </si>
  <si>
    <t>Seberapa bersedia Anda untuk menyumbang kepada tujuan yang baik tanpa mengharapkan imbalan apa pun?</t>
  </si>
  <si>
    <t>Tidak terlalu bersedia</t>
  </si>
  <si>
    <t>Tidak bersedia sama sekali</t>
  </si>
  <si>
    <t xml:space="preserve">Kami tertarik untuk mengetahui apakah menurut Anda perbedaan ekonomi menyebabkan perubahan pada masyarakat, dan jika demikian, bagaimana. </t>
  </si>
  <si>
    <t>Di negara saya, perbedaan ekonomi antara orang kaya dan orang miskin menyebabkan masyarakat berfungsi lebih buruk.</t>
  </si>
  <si>
    <t>Perbedaan ekonomi yang lebih besar menyebabkan masyarakat berfungsi &lt;b&gt;lebih buruk&lt;\/b&gt; secara keseluruhan.</t>
  </si>
  <si>
    <t>Perbedaan ekonomi yang lebih besar menyebabkan &lt;b&gt;lebih banyak&lt;\/b&gt; kejahatan.</t>
  </si>
  <si>
    <t>Perbedaan ekonomi yang lebih besar menyebabkan keresahan sosial yang &lt;b&gt;lebih besar&lt;\/b&gt;.</t>
  </si>
  <si>
    <t>Perbedaan ekonomi yang lebih besar menyebabkan lembaga pemerintahan yang &lt;b&gt;lebih buruk&lt;\/b&gt;.</t>
  </si>
  <si>
    <t>Perbedaan ekonomi yang lebih besar menyebabkan negara yang &lt;b&gt;lebih terpecah&lt;\/b&gt;.</t>
  </si>
  <si>
    <t>Perbedaan ekonomi yang lebih besar menyebabkan pertumbuhan ekonomi yang &lt;b&gt;lebih besar&lt;\/b&gt;.</t>
  </si>
  <si>
    <t>Perbedaan ekonomi yang lebih besar menyebabkan &lt;b&gt;berkurangnya&lt;\/b&gt; kepercayaan di antara masyarakat.</t>
  </si>
  <si>
    <t>Perbedaan ekonomi yang lebih besar menyebabkan &lt;b&gt;lebih banyak&lt;\/b&gt; korupsi.</t>
  </si>
  <si>
    <t>Perbedaan ekonomi yang lebih besar menyebabkan &lt;b&gt;lebih banyak&lt;\/b&gt; inovasi.</t>
  </si>
  <si>
    <t>Perbedaan ekonomi yang lebih besar menyebabkan sistem pendidikan yang &lt;b&gt;secara keseluruhan lebih buruk&lt;\/b&gt;.</t>
  </si>
  <si>
    <t>Perbedaan ekonomi yang lebih besar menyebabkan pertumbuhan ekonomi yang &lt;b&gt;lebih rendah&lt;\/b&gt;.</t>
  </si>
  <si>
    <t>Saya biasanya percaya pemerintah nasional akan melakukan apa yang benar.</t>
  </si>
  <si>
    <t>Orang kaya di negara saya dapat menutup diri dari masyarakat lainnya.</t>
  </si>
  <si>
    <t>Dalam beberapa bulan terakhir, saya mendengar seseorang di negara saya mengatakan bahwa perbedaan ekonomi yang lebih besar membuat masyarakat berfungsi &lt;b&gt;lebih buruk&lt;\/b&gt; dalam beberapa hal.</t>
  </si>
  <si>
    <t>Dalam beberapa bulan terakhir, saya mendengar seseorang di negara saya mengatakan bahwa perbedaan ekonomi yang besar &lt;b&gt;tidak adil&lt;\/b&gt;.</t>
  </si>
  <si>
    <t>Di negara saya, lembaga kami didasarkan pada gagasan bahwa ketimpangan ekonomi membuat masyarakat berfungsi &lt;b&gt;lebih buruk&lt;\/b&gt;.</t>
  </si>
  <si>
    <t>Organisasi internasional dan pemerintah baru-baru ini mengusulkan pajak terkoordinasi yang menargetkan individu terkaya di dunia.</t>
  </si>
  <si>
    <t>Pajak ini akan mengharuskan mereka yang memiliki kekayaan melebihi US $1 miliar, atau sekitar 3.000 individu terkaya di dunia, untuk membayar pajak minimal 2% dari kekayaan mereka setiap tahun.</t>
  </si>
  <si>
    <t>Apakah Anda mendukung atau menentang kebijakan ini?</t>
  </si>
  <si>
    <t>Agak mendukung</t>
  </si>
  <si>
    <t>Tidak mendukung maupun menentang</t>
  </si>
  <si>
    <t>Tidak mengerti</t>
  </si>
  <si>
    <t>Dari 100 peserta yang menjawab pertanyaan sebelumnya, menurut Anda berapa banyak yang mendukung pajak terkoordinasi bagi individu terkaya di dunia?</t>
  </si>
  <si>
    <t>Secara moral dapat diterima bahwa bisnis menjual produk yang mereka tahu konsumen sebaiknya tidak membelinya.</t>
  </si>
  <si>
    <t>Secara moral dapat diterima bahwa bisnis memanipulasi informasi tentang produk mereka untuk menjual produk yang mereka tahu konsumen sebaiknya tidak membelinya.</t>
  </si>
  <si>
    <t>Secara moral dapat diterima bahwa bisnis menjual produk yang mereka tahu konsumen sebaiknya tidak membelinya, selama mereka memberikan semua informasi yang relevan tentang produk tersebut kepada konsumen.</t>
  </si>
  <si>
    <t>Bisnis sering memanipulasi informasi tentang produk mereka untuk menjual produk yang mereka tahu konsumen sebaiknya tidak membelinya.</t>
  </si>
  <si>
    <t>Pemerintah harus memberlakukan undang-undang perlindungan konsumen yang lebih ketat untuk mencegah bisnis menjual produk yang mereka tahu konsumen sebaiknya tidak membelinya.</t>
  </si>
  <si>
    <t>Terima kasih telah mengisi survei!</t>
  </si>
  <si>
    <t>Jika Anda memiliki umpan balik terhadap survei secara keseluruhan, silakan tulis di sini.</t>
  </si>
  <si>
    <t>Saya tidak memilih</t>
  </si>
  <si>
    <t>Tidak dekat sama sekali</t>
  </si>
  <si>
    <t>Sangat dekat</t>
  </si>
  <si>
    <t>Sangat mendukung</t>
  </si>
  <si>
    <t>Bayangkan suatu situasi saat seseorang telah mengajukan klaim tunjangan cacat.</t>
  </si>
  <si>
    <t>Siapa yang Anda pilih dalam pemilu legislatif Nasional 2024?</t>
  </si>
  <si>
    <t>Pozorne si prečítajte nasledujúce informácie.</t>
  </si>
  <si>
    <t>Na základe vašich odpovedí na otázky v tomto prieskume môžete mať nárok na dodatočné odmeny.</t>
  </si>
  <si>
    <t>Upozorňujeme, že všetky peňažné sumy sa vyplatia rovnakým spôsobom ako vaše zvyčajné odmeny za vyplňovanie týchto dotazníkov.</t>
  </si>
  <si>
    <t>Dodatočné odmeny sa nebudú vyplácať v priamych platbách v hotovosti.</t>
  </si>
  <si>
    <t>Zároveň upozorňujeme, že výsledky tejto štúdie sa použijú na akademický výskum a že anonymizované údaje môžu byť zverejnené.</t>
  </si>
  <si>
    <t>Nezverejnia sa žiadne osobné identifikovateľné informácie a nebude vás možné vystopovať na základe údajov.</t>
  </si>
  <si>
    <t>Venujte dostatok času prečítaniu a porozumeniu otázok.</t>
  </si>
  <si>
    <t>Nízka kvalita odpovedí môže mať za následok to, že respondenti budú z prieskumu vylúčení bez odmeny.</t>
  </si>
  <si>
    <t>Rozumiem a chcem sa zúčastniť.</t>
  </si>
  <si>
    <t>Nechcem sa zúčastniť.</t>
  </si>
  <si>
    <t>Aby sme sa uistili, že si pozorne čítate poskytnuté informácie, odpovedzte najprv na jednoduchú otázku.</t>
  </si>
  <si>
    <t>Na ktorej z nasledujúcich položiek sedávate pri stole?</t>
  </si>
  <si>
    <t>Chladnička</t>
  </si>
  <si>
    <t>Stolička</t>
  </si>
  <si>
    <t>Bicykel</t>
  </si>
  <si>
    <t>Hriankovač</t>
  </si>
  <si>
    <t>Zadajte ID svojho poskytovateľa prieskumu (toto pole by malo byť predvyplnené):</t>
  </si>
  <si>
    <t>Koniec prieskumu</t>
  </si>
  <si>
    <t>Na tomto prieskume sa nechcete zúčastniť.</t>
  </si>
  <si>
    <t>Neprešli ste kontrolou pozornosti.</t>
  </si>
  <si>
    <t>Zatvorte tento prieskum, prosím.</t>
  </si>
  <si>
    <t>Akého ste rodu?</t>
  </si>
  <si>
    <t>Muž</t>
  </si>
  <si>
    <t>Žena</t>
  </si>
  <si>
    <t>Iné\/neuvedené</t>
  </si>
  <si>
    <t>Nechcem odpovedať</t>
  </si>
  <si>
    <t>Koľko máte rokov?</t>
  </si>
  <si>
    <t>Akú najvyššiu úroveň vzdelania ste dosiahli?</t>
  </si>
  <si>
    <t>Žiadne formálne vzdelávanie (0 rokov)</t>
  </si>
  <si>
    <t>Predprimárne vzdelávanie (menej ako 7 rokov)</t>
  </si>
  <si>
    <t>Primárne vzdelávanie (7- 10 rokov)</t>
  </si>
  <si>
    <t>Sekundárne vzdelanie (10- 13 rokov)</t>
  </si>
  <si>
    <t>Vysokoškolské vzdelanie (13 a viac rokov, napr. vysoká škola)</t>
  </si>
  <si>
    <t>Ak ste v danom čase nemali vek potrebný na účasť vo voľbách, vyberte, čo by ste inak robili.</t>
  </si>
  <si>
    <t>Zdôrazňujeme, že &lt;u&gt;odpovede na otázky v tomto prieskume sú anonymné.&lt;\/u&gt;</t>
  </si>
  <si>
    <t>Aký bol celkový príjem vašej domácnosti pred zdanením v roku 2023?</t>
  </si>
  <si>
    <t>V nasledujúcej časti prieskumu opíšeme situácie vrátane malých súm peňazí.</t>
  </si>
  <si>
    <t>Zároveň vás požiadame, aby ste si vyberali medzi možnosťami, do ktorých budú zahrnuté tieto peniaze.</t>
  </si>
  <si>
    <t>&lt;b&gt;Z každých dvadsiatich respondentov náhodne vyberieme jedného, ktorému budú tieto peniaze vyplatené a ním vybraná možnosť sa zrealizuje.&lt;\/b&gt;</t>
  </si>
  <si>
    <t>Títo účastníci svojím rozhodnutím stanovia, koľko peňazí dostanú oni a ďalší účastník.</t>
  </si>
  <si>
    <t xml:space="preserve">Peniaze vyplatí poskytovateľ prieskumu do troch mesiacov od jeho ukončenia. </t>
  </si>
  <si>
    <t>Pripomíname, že peniaze sa vyplatia rovnakým spôsobom ako vaše zvyčajné odmeny za vyplňovanie týchto dotazníkov.</t>
  </si>
  <si>
    <t>Nebudú sa vyplácať žiadne priame platby v hotovosti.</t>
  </si>
  <si>
    <t>Vašou úlohou je pracovať na rozpoznávaní kódu.</t>
  </si>
  <si>
    <t>&lt;b&gt;Snažte sa čo najviac o splnenie úlohy.&lt;\/b&gt;</t>
  </si>
  <si>
    <t>Pre náš výskum je to veľmi dôležité.</t>
  </si>
  <si>
    <t>Kliknite na všetky inštancie čísla: &lt;b&gt;${e:\/\/Field\/TargetCode1}&lt;\/b&gt;</t>
  </si>
  <si>
    <t>Úlohu ste &lt;b&gt;splnili&lt;\/b&gt;.</t>
  </si>
  <si>
    <t xml:space="preserve">Teraz budete spárovaný s ďalším účastníkom. </t>
  </si>
  <si>
    <t>Vy, ako aj druhý účastník, ste úlohu splnili.</t>
  </si>
  <si>
    <t>Bude vám vyplatený bonus ${e:\/\/Field\/Value3Display} ako odmena za splnenie úlohy.</t>
  </si>
  <si>
    <t>Druhému účastníkovi bude vyplatený bonus ${e:\/\/Field\/Value3Display} ako odmena za splnenie úlohy.</t>
  </si>
  <si>
    <t>Účastník A úlohu &lt;b&gt;splnil&lt;\/b&gt;.</t>
  </si>
  <si>
    <t>Účastník B na úlohe &lt;b&gt;nepracoval&lt;\/b&gt;.</t>
  </si>
  <si>
    <t>Účastníkovi A bol vyplatený &lt;b&gt;bonus ${e:\/\/Field\/Value3Display}&lt;\/b&gt; ako odmena za splnenie úlohy.</t>
  </si>
  <si>
    <t>Účastníkovi B bol vyplatený &lt;b&gt;bonus ${e:\/\/Field\/Value3Display}&lt;\/b&gt; napriek tomu, že na úlohe nepracoval.</t>
  </si>
  <si>
    <t>Druhý účastník úlohu splnil.</t>
  </si>
  <si>
    <t>Vy ste na úlohe nepracovali.</t>
  </si>
  <si>
    <t>Druhému účastníkovi bude vyplatený bonus ${e:\/\/Field\/Value6Display} ako odmena za splnenie úlohy.</t>
  </si>
  <si>
    <t>Nebude vám vyplatený bonus, pretože bonus je odmena za splnenie úlohy.</t>
  </si>
  <si>
    <t>Úlohu &lt;b&gt;splnili&lt;\/b&gt; obaja účastníci – účastník A, ako aj účastník B.</t>
  </si>
  <si>
    <t>Účastníkovi A &lt;b&gt;nebol vyplatený bonus&lt;\/b&gt; napriek tomu, že úlohu splnil.</t>
  </si>
  <si>
    <t>Účastníkovi B &lt;b&gt;bol vyplatený bonus ${e:\/\/Field\/Value6Display}&lt;\/b&gt; ako odmena za splnenie úlohy.</t>
  </si>
  <si>
    <t>Splnili ste úlohu.</t>
  </si>
  <si>
    <t>Druhý účastník na úlohe nepracoval.</t>
  </si>
  <si>
    <t>Druhému účastníkovi bude vyplatený bonus ${e:\/\/Field\/Value3Display} napriek tomu, že úlohu nesplnil.</t>
  </si>
  <si>
    <t>Účastníkovi A aj účastníkovi B bol vyplatený &lt;b&gt;bonus ${e:\/\/Field\/Value3Display}&lt;\/b&gt; ako odmena za splnenie úlohy.</t>
  </si>
  <si>
    <t>Vám nebude vyplatený bonus napriek tomu, že ste úlohu splnili.</t>
  </si>
  <si>
    <t>Účastník A na úlohe &lt;b&gt;nepracoval&lt;\/b&gt;.</t>
  </si>
  <si>
    <t>Účastník B úlohu &lt;b&gt;splnil&lt;\/b&gt;.</t>
  </si>
  <si>
    <t>Účastníkovi A &lt;b&gt;nebol vyplatený bonus&lt;\/b&gt;, pretože bonus je odmena za splnenie úlohy.</t>
  </si>
  <si>
    <t>Teraz vám položíme niekoľko jednoduchých otázok zameraných na porozumenie týchto informácií.</t>
  </si>
  <si>
    <t>Základné informácie:</t>
  </si>
  <si>
    <t>Splnili ste úlohu?</t>
  </si>
  <si>
    <t>Splnil druhý účastník úlohu?</t>
  </si>
  <si>
    <t>Áno</t>
  </si>
  <si>
    <t>Aký veľký bol váš bonus?</t>
  </si>
  <si>
    <t>Aký veľký bol bonus druhého účastníka?</t>
  </si>
  <si>
    <t xml:space="preserve">Ľudia majú rôzne názory na to, čo je spravodlivé a čo nespravodlivé. </t>
  </si>
  <si>
    <t>Do akej miery súhlasíte alebo nesúhlasíte s nasledujúcimi tvrdeniami:</t>
  </si>
  <si>
    <t>Bonus bol nespravodlivo rozdelený medzi vás a druhého účastníka.</t>
  </si>
  <si>
    <t>Rozhodne nesúhlasím</t>
  </si>
  <si>
    <t>Do určitej miery súhlasím</t>
  </si>
  <si>
    <t>Neviem sa vyjadriť</t>
  </si>
  <si>
    <t>Do určitej miery nesúhlasím</t>
  </si>
  <si>
    <t xml:space="preserve">Radi by sme sa vás spýtali, &lt;b&gt;do akej miery cítite blízkosť&lt;\/b&gt; k druhému účastníkovi. </t>
  </si>
  <si>
    <t>Bežcom vyberte pár kruhov, ktoré čo najviac vystihujú vašu odpoveď.</t>
  </si>
  <si>
    <t>Kruh s X predstavuje druhého účastníka.</t>
  </si>
  <si>
    <t>Upozorňujeme, že 1 predstavuje: žiadnu blízkosť a 7: extrémnu blízkosť.</t>
  </si>
  <si>
    <t>Do akej miery cítite blízkosť k druhému účastníkovi?</t>
  </si>
  <si>
    <t>Teraz prijmete rozhodnutie, ktoré môže mať vplyv na vás, ako aj druhého účastníka.</t>
  </si>
  <si>
    <t>Vaše rozhodnutie nebude mať vplyv na vyplatenie bonusov z predchádzajúcej situácie.</t>
  </si>
  <si>
    <t>Bolo vám pripísaných ďalších ${e:\/\/Field\/Value5Display}.</t>
  </si>
  <si>
    <t>Druhému účastníkovi bolo tiež pripísaných ďalších ${e:\/\/Field\/Value5Display}.</t>
  </si>
  <si>
    <t>Teraz sa vás spýtame, či chcete využiť príležitosť na investovanie.</t>
  </si>
  <si>
    <t>Môžete &lt;b&gt;investovať&lt;\/b&gt; svojich ${e:\/\/Field\/Value5Display}.</t>
  </si>
  <si>
    <t>Ak investujete peniaze, vzniknú tieto možnosti:</t>
  </si>
  <si>
    <t>Získate ${e:\/\/Field\/Value15Display} s 50 % šancou.</t>
  </si>
  <si>
    <t>Získate ${e:\/\/Field\/Value0Display} s 50 % šancou.</t>
  </si>
  <si>
    <t>Ak investujete, &lt;b&gt;druhý účastník príde o ${e:\/\/Field\/Value5Display}, ktoré mu boli pripísané.&lt;\/b&gt;</t>
  </si>
  <si>
    <t>Ak neinvestujete, vy, ako aj druhý účastník, si ponecháte dodatočných ${e:\/\/Field\/Value5Display}.</t>
  </si>
  <si>
    <t>Po výbere možnosti s druhým účastníkom už nebudete v interakcii.</t>
  </si>
  <si>
    <t>Vyberte si, prosím.</t>
  </si>
  <si>
    <t>Investujem peniaze, čo znamená, že mám 50 % šancu na ${e:\/\/Field\/Value15Display} a 50 % šancu na ${e:\/\/Field\/Value0Display}.</t>
  </si>
  <si>
    <t>Druhý účastník dostane ${e:\/\/Field\/Value0Display}.</t>
  </si>
  <si>
    <t>Peniaze neinvestujem.</t>
  </si>
  <si>
    <t>Ja aj druhý účastník dostaneme ${e:\/\/Field\/Value5Display}.</t>
  </si>
  <si>
    <t>Na základe čoho ste sa rozhodli?</t>
  </si>
  <si>
    <t>Svoje rozhodnutie vysvetlite vlastnými slovami.</t>
  </si>
  <si>
    <t xml:space="preserve">Tento prieskum absolvovalo veľa účastníkov z vašej krajiny. </t>
  </si>
  <si>
    <t>Koľkí zo 100 účastníkov, ktorí boli v rovnakej situácii ako vy, podľa vás investovali svojich ${e:\/\/Field\/Value5Display}, aby potenciálne získali ${e:\/\/Field\/Value15Display}, pričom druhý účastník prišiel o svojich ${e:\/\/Field\/Value5Display}?</t>
  </si>
  <si>
    <t>Zadajte číslo od 0 do 100.</t>
  </si>
  <si>
    <t>Ak zadáte správnu odpoveď, získate ${e:\/\/Field\/Value1Display}.</t>
  </si>
  <si>
    <t>Je to pravda o &lt;b&gt;všetkých&lt;\/b&gt; účastníkoch.</t>
  </si>
  <si>
    <t>Niektorí účastníci neboli v rovnakej situácii ako vy.</t>
  </si>
  <si>
    <t>Teraz vám položíme niekoľko otázok o týchto účastníkoch.</t>
  </si>
  <si>
    <t>Oni boli v takejto situácii:</t>
  </si>
  <si>
    <t>Zvyšok ich situácie bol rovnaký ako ten váš.</t>
  </si>
  <si>
    <t xml:space="preserve">Účastník A dostal príležitosť investovať ${e:\/\/Field\/Value5Display} s 50 % šancou získať ${e:\/\/Field\/Value15Display} a 50 % šancou získať ${e:\/\/Field\/Value0Display}. </t>
  </si>
  <si>
    <t>V prípade jeho investovania účastník B prišiel o svojich ${e:\/\/Field\/Value5Display}.</t>
  </si>
  <si>
    <t>Najprv vám položíme niekoľko jednoduchých otázok zameraných na porozumenie týchto informácií.</t>
  </si>
  <si>
    <t>Splnil účastník A úlohu?</t>
  </si>
  <si>
    <t>Splnil účastník B úlohu?</t>
  </si>
  <si>
    <t>Aký bonus dostal účastník A?</t>
  </si>
  <si>
    <t>Aký bonus dostal účastník B?</t>
  </si>
  <si>
    <t>Bonus bol nespravodlivo rozdelený medzi účastníka A a účastníka B.</t>
  </si>
  <si>
    <t>Teraz od vás chceme, aby ste predpovedali investičné správanie účastníka A.</t>
  </si>
  <si>
    <t>Koľkí zo 100 účastníkov, ktorí boli v &lt;b&gt;situácii účastníka A&lt;\/b&gt; podľa vás &lt;b&gt;investovali&lt;\/b&gt; ${e:\/\/Field\/Value5Display}, aby potenciálne získali ${e:\/\/Field\/Value15Display}, pričom účastník B by zároveň prišiel o svojich ${e:\/\/Field\/Value5Display}?</t>
  </si>
  <si>
    <t>Pripomíname vám, že ste odpovedali, že ${q:\/\/QID581\/ChoiceTextEntryValue} ľudí vo &lt;b&gt;vašej&lt;\/b&gt; situácii by investovalo.</t>
  </si>
  <si>
    <t>Ďakujeme. Teraz prejdeme na nový súbor otázok k novej téme.</t>
  </si>
  <si>
    <t xml:space="preserve">Teraz vás požiadame, aby ste zvážili, čo by ste urobili, keby ste sa mali rozhodnúť, či má byť osobe vyplácaná dávka v nezamestnanosti. </t>
  </si>
  <si>
    <t>Je veľmi dôležité, aby ste si pozorne prečítali nižšie uvedené informácie.</t>
  </si>
  <si>
    <t>Účelom dávky v nezamestnanosti je čiastočne nahradiť stratu príjmu ľuďom, ktorí sú nedobrovoľne nezamestnaní.</t>
  </si>
  <si>
    <t>Ľudia, ktorí nie sú nedobrovoľne nezamestnaní, niekedy podajú nepravdivú žiadosť o dávku v nezamestnanosti, pričom nepravdivo uvedú, že sú nedobrovoľne nezamestnaní.</t>
  </si>
  <si>
    <t>Situácia ${e:\/\/Field\/T12Q1Order}</t>
  </si>
  <si>
    <t>Predstavte si situáciu, keď niekto podá žiadosť o dávku v nezamestnanosti.</t>
  </si>
  <si>
    <t>Existuje:</t>
  </si>
  <si>
    <t>99 percentná pravdepodobnosť, že táto osoba podala &lt;b&gt;pravdivú&lt;\/b&gt; žiadosť o dávku v nezamestnanosti.</t>
  </si>
  <si>
    <t>1 percentná pravdepodobnosť, že táto osoba podala &lt;b&gt;nepravdivú&lt;\/b&gt; žiadosť o dávku v nezamestnanosti.</t>
  </si>
  <si>
    <t>Teraz vás požiadame, aby ste sa za túto osobu rozhodli.</t>
  </si>
  <si>
    <t xml:space="preserve"> Označte svoje rozhodnutie:</t>
  </si>
  <si>
    <t xml:space="preserve">&lt;b&gt;Nevyplatiť dávku v nezamestnanosti&lt;\/b&gt;: To znamená, že existuje 99 percentná pravdepodobnosť, že osoba, ktorá podala &lt;b&gt;pravdivú žiadosť&lt;\/b&gt; o dávku v nezamestnanosti, &lt;b&gt;nedostane dávku v nezamestnanosti vyplatenú&lt;\/b&gt;.  </t>
  </si>
  <si>
    <t xml:space="preserve">&lt;b&gt;Vyplatiť dávky v nezamestnanosti&lt;\/b&gt;: To znamená, že existuje 1 percentná pravdepodobnosť, že osoba, ktorá podala &lt;b&gt;nepravdivú žiadosť&lt;\/b&gt; o dávku v nezamestnanosti, &lt;b&gt;dostane vyplatenú dávku v nezamestnanosti&lt;\/b&gt;. </t>
  </si>
  <si>
    <t>75 percentná pravdepodobnosť, že táto osoba podala &lt;b&gt;pravdivú&lt;\/b&gt; žiadosť o dávku v nezamestnanosti.</t>
  </si>
  <si>
    <t>25 percentná pravdepodobnosť, že táto osoba podala &lt;b&gt;nepravdivú&lt;\/b&gt; žiadosť o dávku v nezamestnanosti.</t>
  </si>
  <si>
    <t xml:space="preserve">&lt;b&gt;Nevyplatiť dávku v nezamestnanosti&lt;\/b&gt;: To znamená, že existuje 75 percentná pravdepodobnosť, že osoba, ktorá podala &lt;b&gt;pravdivú žiadosť&lt;\/b&gt; o dávku v nezamestnanosti, &lt;b&gt;nedostane dávku v nezamestnanosti vyplatenú&lt;\/b&gt;.  </t>
  </si>
  <si>
    <t>&lt;b&gt;Vyplatiť dávku v nezamestnanosti&lt;\/b&gt;: To znamená, že existuje 25 percentná pravdepodobnosť, že osoba, ktorá podala &lt;b&gt;nepravdivú žiadosť&lt;\/b&gt; o dávku v nezamestnanosti, &lt;b&gt;dostane vyplatenú dávku v nezamestnanosti&lt;\/b&gt;.</t>
  </si>
  <si>
    <t>50 percentná pravdepodobnosť, že táto osoba podala &lt;b&gt;pravdivú&lt;\/b&gt; žiadosť o dávku v nezamestnanosti.</t>
  </si>
  <si>
    <t>50 percentná pravdepodobnosť, že táto osoba podala &lt;b&gt;nepravdivú&lt;\/b&gt; žiadosť o dávku v nezamestnanosti.</t>
  </si>
  <si>
    <t xml:space="preserve">&lt;b&gt;Nevyplatiť dávku v nezamestnanosti&lt;\/b&gt;: To znamená, že existuje 50 percentná pravdepodobnosť, že osoba, ktorá podala &lt;b&gt;pravdivú žiadosť&lt;\/b&gt; o dávku v nezamestnanosti, &lt;b&gt;nedostane dávku v nezamestnanosti vyplatenú&lt;\/b&gt;.  </t>
  </si>
  <si>
    <t xml:space="preserve">&lt;b&gt;Vyplatiť dávku v nezamestnanosti&lt;\/b&gt;: To znamená, že existuje 50 percentná pravdepodobnosť, že osoba, ktorá podala &lt;b&gt;nepravdivú žiadosť&lt;\/b&gt; o dávku v nezamestnanosti, &lt;b&gt;dostane vyplatenú dávku v nezamestnanosti&lt;\/b&gt;. </t>
  </si>
  <si>
    <t>25 percentná pravdepodobnosť, že táto osoba podala &lt;b&gt;pravdivú&lt;\/b&gt; žiadosť o dávku v nezamestnanosti.</t>
  </si>
  <si>
    <t>75 percentná pravdepodobnosť, že táto osoba podala &lt;b&gt;nepravdivú&lt;\/b&gt; žiadosť o dávku v nezamestnanosti.</t>
  </si>
  <si>
    <t xml:space="preserve">&lt;b&gt;Nevyplatiť dávku v nezamestnanosti&lt;\/b&gt;: To znamená, že existuje 25 percentná pravdepodobnosť, že osoba, ktorá podala &lt;b&gt;pravdivú žiadosť&lt;\/b&gt; o dávku v nezamestnanosti, &lt;b&gt;nedostane dávku v nezamestnanosti vyplatenú&lt;\/b&gt;.  </t>
  </si>
  <si>
    <t>&lt;b&gt;Vyplatiť dávku v nezamestnanosti&lt;\/b&gt;: To znamená, že existuje 75 percentná pravdepodobnosť, že osoba, ktorá podala &lt;b&gt;nepravdivú žiadosť&lt;\/b&gt; o dávku v nezamestnanosti, &lt;b&gt;dostane vyplatenú dávku v nezamestnanosti&lt;\/b&gt;.</t>
  </si>
  <si>
    <t>1 percentná pravdepodobnosť, že táto osoba podala &lt;b&gt;pravdivú&lt;\/b&gt; žiadosť o dávku v nezamestnanosti.</t>
  </si>
  <si>
    <t>99 percentná pravdepodobnosť, že táto osoba podala &lt;b&gt;nepravdivú&lt;\/b&gt; žiadosť o dávku v nezamestnanosti.</t>
  </si>
  <si>
    <t xml:space="preserve">&lt;b&gt;Nevyplatiť dávku v nezamestnanosti&lt;\/b&gt;: To znamená, že existuje 1 percentná pravdepodobnosť, že osoba, ktorá podala &lt;b&gt;pravdivú žiadosť&lt;\/b&gt; o dávku v nezamestnanosti, &lt;b&gt;nedostane dávku v nezamestnanosti vyplatenú&lt;\/b&gt;.  </t>
  </si>
  <si>
    <t xml:space="preserve">&lt;b&gt;Vyplatiť dávku v nezamestnanosti&lt;\/b&gt;: To znamená, že existuje 99 percentná pravdepodobnosť, že osoba, ktorá podala &lt;b&gt;nepravdivú žiadosť&lt;\/b&gt; o dávku v nezamestnanosti, &lt;b&gt;dostane vyplatenú dávku v nezamestnanosti&lt;\/b&gt;. </t>
  </si>
  <si>
    <t xml:space="preserve">Predstavte si všetkých ľudí, ktorí aktuálne podávajú žiadosť o dávku v nezamestnanosti vo vašej krajine. </t>
  </si>
  <si>
    <t xml:space="preserve">Koľko percent z ľudí podávajúcich žiadosti o dávku v nezamestnanosti podľa vás &lt;b&gt;nepravdivo uviedli&lt;\/b&gt;, že sú nedobrovoľne nezamestnaní? </t>
  </si>
  <si>
    <t>... percent pravdivo uviedlo, že sú nedobrovoľne nezamestnaní.</t>
  </si>
  <si>
    <t>Dávka v nezamestnanosti by mala byť vyššia.</t>
  </si>
  <si>
    <t>Podmienky pre dávku v nezamestnanosti by mali byť prísnejšie.</t>
  </si>
  <si>
    <t>Je nespravodlivé, aby nedobrovoľne nezamestnaní nedostali náhradu za stratu príjmu v plnej výške.</t>
  </si>
  <si>
    <t>Vysoké dávky v nezamestnanosti škodia ekonomike.</t>
  </si>
  <si>
    <t>Teraz vás požiadame, aby ste zvážili, čo by ste urobili, keby ste sa mali rozhodnúť, či majú byť osobe vyplácané dávky v invalidite.</t>
  </si>
  <si>
    <t>Účelom dávok v invalidite (napr. Invalidný dôchodok) je čiastočne nahradiť stratu príjmu ľuďom so zhoršeným zdravotným stavom, ktorý im bráni vo vykonávaní práce.</t>
  </si>
  <si>
    <t>Ľudia, ktorým ich zdravotný stav nezabraňuje pracovať, niekedy podajú nepravdivú žiadosť o dávky v invalidite, v ktorej nepravdivo uvedú, že ich zdravotný stav im neumožňuje pracovať.</t>
  </si>
  <si>
    <t>99 percentná pravdepodobnosť, že táto osoba podala &lt;b&gt;pravdivú&lt;\/b&gt; žiadosť o dávky v invalidite.</t>
  </si>
  <si>
    <t>1 percentná pravdepodobnosť, že táto osoba podala &lt;b&gt;nepravdivú&lt;\/b&gt; žiadosť o dávky v invalidite.</t>
  </si>
  <si>
    <t xml:space="preserve">&lt;b&gt;Nevyplatiť dávky v invalidite&lt;\/b&gt;: To znamená, že existuje 99 percentná pravdepodobnosť, že osoba, ktorá podala &lt;b&gt;pravdivú žiadosť&lt;\/b&gt; o dávky v invalidite, &lt;b&gt;nedostane dávky v invalidite vyplatené&lt;\/b&gt;.  </t>
  </si>
  <si>
    <t xml:space="preserve">&lt;b&gt;Vyplatiť dávky v invalidite&lt;\/b&gt;: To znamená, že existuje 1 percentná pravdepodobnosť, že osoba, ktorá podala &lt;b&gt;nepravdivú žiadosť&lt;\/b&gt; o dávky v invalidite, &lt;b&gt;dostane vyplatené dávky v invalidite&lt;\/b&gt;. </t>
  </si>
  <si>
    <t>75 percentná pravdepodobnosť, že táto osoba podala &lt;b&gt;pravdivú&lt;\/b&gt; žiadosť o dávky v invalidite.</t>
  </si>
  <si>
    <t>25 percentná pravdepodobnosť, že táto osoba podala &lt;b&gt;nepravdivú&lt;\/b&gt; žiadosť o dávky v invalidite.</t>
  </si>
  <si>
    <t xml:space="preserve">&lt;b&gt;Nevyplatiť dávky v invalidite&lt;\/b&gt;: To znamená, že existuje 75 percentná pravdepodobnosť, že osoba, ktorá podala &lt;b&gt;pravdivú žiadosť&lt;\/b&gt; o dávky v invalidite, &lt;b&gt;nedostane dávky v invalidite vyplatené&lt;\/b&gt;.  </t>
  </si>
  <si>
    <t xml:space="preserve">&lt;b&gt;Vyplatiť dávky v invalidite&lt;\/b&gt;: To znamená, že existuje 25 percentná pravdepodobnosť, že osoba, ktorá podala &lt;b&gt;nepravdivú žiadosť&lt;\/b&gt; o dávky v invalidite, &lt;b&gt;dostane vyplatené dávky v invalidite&lt;\/b&gt;. </t>
  </si>
  <si>
    <t>50 percentná pravdepodobnosť, že táto osoba podala &lt;b&gt;pravdivú&lt;\/b&gt; žiadosť o dávky v invalidite.</t>
  </si>
  <si>
    <t>50 percentná pravdepodobnosť, že táto osoba podala &lt;b&gt;nepravdivú&lt;\/b&gt; žiadosť o dávky v invalidite.</t>
  </si>
  <si>
    <t xml:space="preserve">&lt;b&gt;Nevyplatiť dávky v invalidite&lt;\/b&gt;: To znamená, že existuje 50 percentná pravdepodobnosť, že osoba, ktorá podala &lt;b&gt;pravdivú žiadosť&lt;\/b&gt; o dávky v invalidite, &lt;b&gt;nedostane dávky v invalidite vyplatené&lt;\/b&gt;.  </t>
  </si>
  <si>
    <t xml:space="preserve">&lt;b&gt;Vyplatiť dávky v invalidite&lt;\/b&gt;: To znamená, že existuje 50 percentná pravdepodobnosť, že osoba, ktorá podala &lt;b&gt;nepravdivú žiadosť&lt;\/b&gt; o dávky v invalidite, &lt;b&gt;dostane vyplatené dávky v invalidite&lt;\/b&gt;. </t>
  </si>
  <si>
    <t>25 percentná pravdepodobnosť, že táto osoba podala &lt;b&gt;pravdivú&lt;\/b&gt; žiadosť o dávky v invalidite.</t>
  </si>
  <si>
    <t>75 percentná pravdepodobnosť, že táto osoba podala &lt;b&gt;nepravdivú&lt;\/b&gt; žiadosť o dávky v invalidite.</t>
  </si>
  <si>
    <t xml:space="preserve">&lt;b&gt;Nevyplatiť dávky v invalidite&lt;\/b&gt;: To znamená, že existuje 25 percentná pravdepodobnosť, že osoba, ktorá podala &lt;b&gt;pravdivú žiadosť&lt;\/b&gt; o dávky v invalidite, &lt;b&gt;nedostane dávky v invalidite vyplatené&lt;\/b&gt;.  </t>
  </si>
  <si>
    <t xml:space="preserve">&lt;b&gt;Vyplatiť dávky v invalidite&lt;\/b&gt;: To znamená, že existuje 75 percentná pravdepodobnosť, že osoba, ktorá podala &lt;b&gt;nepravdivú žiadosť&lt;\/b&gt; o dávky v invalidite, &lt;b&gt;dostane vyplatené dávky v invalidite&lt;\/b&gt;. </t>
  </si>
  <si>
    <t>1 percentná pravdepodobnosť, že táto osoba podala &lt;b&gt;pravdivú&lt;\/b&gt; žiadosť o dávky v invalidite.</t>
  </si>
  <si>
    <t>99 percentná pravdepodobnosť, že táto osoba podala &lt;b&gt;nepravdivú&lt;\/b&gt; žiadosť o dávky v invalidite.</t>
  </si>
  <si>
    <t xml:space="preserve">&lt;b&gt;Nevyplatiť dávky v invalidite&lt;\/b&gt;: To znamená, že existuje 1 percentná pravdepodobnosť, že osoba, ktorá podala &lt;b&gt;pravdivú žiadosť&lt;\/b&gt; o dávky v invalidite, &lt;b&gt;nedostane dávky v invalidite vyplatené&lt;\/b&gt;.  </t>
  </si>
  <si>
    <t xml:space="preserve">&lt;b&gt;Vyplatiť dávky v invalidite&lt;\/b&gt;: To znamená, že existuje 99 percentná pravdepodobnosť, že osoba, ktorá podala &lt;b&gt;nepravdivú žiadosť&lt;\/b&gt; o dávky v invalidite, &lt;b&gt;dostane vyplatené dávky v invalidite&lt;\/b&gt;. </t>
  </si>
  <si>
    <t xml:space="preserve">Predstavte si všetkých ľudí, ktorí aktuálne podávajú žiadosť o dávky v invalidite vo vašej krajine. </t>
  </si>
  <si>
    <t>Aké percento ľudí, ktorí podávajú žiadosť o dávky v invalidite podľa vás nepravdivo uviedlo, že im ich zdravotný stav bráni vo vykonávaní práce?</t>
  </si>
  <si>
    <t>... percent nepravdivo uviedlo, že im ich zdravotný stav bráni vo vykonávaní práce.</t>
  </si>
  <si>
    <t>Dávky v invalidite by mali byť vyššie.</t>
  </si>
  <si>
    <t>Podmienky pre dávky v invalidite by mali byť prísnejšie.</t>
  </si>
  <si>
    <t>Je nespravodlivé, aby osoby so zdravotným postihnutím nedostali náhradu za stratu príjmu v plnej výške.</t>
  </si>
  <si>
    <t>Vysoké dávky v invalidite škodia ekonomike.</t>
  </si>
  <si>
    <t>Teraz prijmete tri rozhodnutia týkajúce sa veľkých súm peňazí, ktoré môžu ovplyvniť vás, ako aj druhého účastníka.</t>
  </si>
  <si>
    <t>Všetci účastníci prieskumu budú zaradení do zlosovania.</t>
  </si>
  <si>
    <t>V zlosovaní sa náhodne vyberú traja účastníci.</t>
  </si>
  <si>
    <t>Títo traja účastníci sa spárujú s inými účastníkmi prieskumu a &lt;b&gt;jedno z ich troch rozhodnutí sa zrealizuje&lt;\/b&gt;.</t>
  </si>
  <si>
    <t>Ak ste jedným z týchto účastníkov, príslušnú odmenu vám vyplatí poskytovateľ prieskumu do troch mesiacov od jeho ukončenia.</t>
  </si>
  <si>
    <t>Odpovedzte na všetky otázky tak, ako by sa mali s istotou realizovať všetky vaše rozhodnutia.</t>
  </si>
  <si>
    <t>Niektoré otázky sú jednoduché, zatiaľ čo iné sú zložitejšie.</t>
  </si>
  <si>
    <t>Bolo vám pripísaných ${e:\/\/Field\/SelfishMDisplay}.</t>
  </si>
  <si>
    <t>Druhému účastníkovi bolo pripísaných ${e:\/\/Field\/SelfishMDisplay}.</t>
  </si>
  <si>
    <t>Ak chcete, môžete poslať &lt;b&gt;${e:\/\/Field\/Value0Display}, ${e:\/\/Field\/Send1Display} alebo ${e:\/\/Field\/Send2Display}&lt;\/b&gt; z vašich ${e:\/\/Field\/SelfishMDisplay} druhému účastníkovi.</t>
  </si>
  <si>
    <t xml:space="preserve">Druhý účastník bude informovaný o tom, koľko ste mu poslali. </t>
  </si>
  <si>
    <t>To, čo nepošlete, si ponecháte.</t>
  </si>
  <si>
    <t>Vaše rozhodnutie ovplyvní len potenciálne platby a informácie, ktoré dostane druhý účastník.</t>
  </si>
  <si>
    <t>Uveďte, pre ktorú možnosť sa rozhodnete:</t>
  </si>
  <si>
    <t>Druhému účastníkovi pošlem ${e:\/\/Field\/Send1Display} (vy: ${e:\/\/Field\/Send1YouEDisplay}, druhý účastník: ${e:\/\/Field\/Send1ThemEDisplay}.)</t>
  </si>
  <si>
    <t>Druhému účastníkovi pošlem ${e:\/\/Field\/Send2Display} (vy: ${e:\/\/Field\/Send2YouEDisplay}, druhý účastník: ${e:\/\/Field\/Send2ThemEDisplay}.)</t>
  </si>
  <si>
    <t>Teraz sa vás spýtame na novú situáciu s iným účastníkom.</t>
  </si>
  <si>
    <t>Tu nás zaujíma, ako sa podľa vás zachová druhý účastník.</t>
  </si>
  <si>
    <t>Bolo vám pripísaných ${e:\/\/Field\/YDisplay}.</t>
  </si>
  <si>
    <t>Druhému účastníkovi bolo pripísaných ${e:\/\/Field\/XDisplay}.</t>
  </si>
  <si>
    <t>Ak chcete, môžete poslať &lt;b&gt;${e:\/\/Field\/Value0Display}, ${e:\/\/Field\/Send1Display} alebo ${e:\/\/Field\/Send2Display}&lt;\/b&gt; z vašich ${e:\/\/Field\/YDisplay} druhému účastníkovi.</t>
  </si>
  <si>
    <t>Potom sa druhý účastník môže rozhodnúť, či vezme ${e:\/\/Field\/StealAmountDisplay} od vás, aby získal ${e:\/\/Field\/ReceiveAmountDisplay}.</t>
  </si>
  <si>
    <t>Čoskoro sa opýtame, či by ste druhému účastníkovi poslali akékoľvek peniaze.</t>
  </si>
  <si>
    <t>&lt;b&gt;Ak pošlete druhému účastníkovi ${e:\/\/Field\/Value0Display}&lt;\/b&gt;, toto sú možné výsledky:</t>
  </si>
  <si>
    <t>&lt;b&gt;Druhý účastník vezme&lt;\/b&gt;: Vy: ${e:\/\/Field\/YSteal0Display}, druhý účastník: ${e:\/\/Field\/XSteal0Display}.</t>
  </si>
  <si>
    <t>&lt;b&gt;Druhý účastník nevezme&lt;\/b&gt;: Vy: ${e:\/\/Field\/YDisplay}, druhý účastník: ${e:\/\/Field\/XDisplay}.</t>
  </si>
  <si>
    <t>Predpokladajme, že &lt;b&gt;ste poslali ${e:\/\/Field\/Value0Display}&lt;\/b&gt;.</t>
  </si>
  <si>
    <t>Koľkí zo 100 účastníkov by podľa vás v tejto situácii brali?</t>
  </si>
  <si>
    <t>Predpokladali ste, že ${q:\/\/QID510\/ChoiceTextEntryValue} zo 100 druhých účastníkov by bralo, &lt;b&gt;ak by ste poslali ${e:\/\/Field\/Value0Display}&lt;\/b&gt;.</t>
  </si>
  <si>
    <t>&lt;b&gt;Ak pošlete druhému účastníkovi ${e:\/\/Field\/Send1Display}&lt;\/b&gt;, toto sú možné výsledky:</t>
  </si>
  <si>
    <t>&lt;b&gt;Druhý účastník vezme&lt;\/b&gt;: Vy: ${e:\/\/Field\/YSteal100Display}, druhý účastník: ${e:\/\/Field\/XSteal100Display}.</t>
  </si>
  <si>
    <t>&lt;b&gt;Druhý účastník nevezme&lt;\/b&gt;: Vy: ${e:\/\/Field\/Send1YouDisplay}, druhý účastník: ${e:\/\/Field\/Send1ThemDisplay}.</t>
  </si>
  <si>
    <t>Predpokladajme, že &lt;b&gt;ste poslali ${e:\/\/Field\/Send1Display}&lt;\/b&gt;.</t>
  </si>
  <si>
    <t>Predpokladali ste, že ${q:\/\/QID554\/ChoiceTextEntryValue} zo 100 druhých účastníkov by bralo, &lt;b&gt;ak by ste poslali ${e:\/\/Field\/Send1Display}&lt;\/b&gt;.</t>
  </si>
  <si>
    <t>&lt;b&gt;Ak pošlete druhému účastníkovi ${e:\/\/Field\/Send2Display}&lt;\/b&gt;, toto sú možné výsledky:</t>
  </si>
  <si>
    <t>&lt;b&gt;Druhý účastník vezme&lt;\/b&gt;: Vy: ${e:\/\/Field\/YSteal200Display}, druhý účastník: ${e:\/\/Field\/XSteal200Display}.</t>
  </si>
  <si>
    <t>&lt;b&gt;Druhý účastník nevezme&lt;\/b&gt;: Vy: ${e:\/\/Field\/Send2YouDisplay}, druhý účastník: ${e:\/\/Field\/Send2ThemDisplay}.</t>
  </si>
  <si>
    <t>Predpokladajme, že &lt;b&gt;ste poslali ${e:\/\/Field\/Send2Display}&lt;\/b&gt;.</t>
  </si>
  <si>
    <t>Teraz &lt;b&gt;rozhodnete o prevode&lt;\/b&gt;.</t>
  </si>
  <si>
    <t>Pripomíname, že vám bolo pripísaných ${e:\/\/Field\/YDisplay}.</t>
  </si>
  <si>
    <t>Druhému účastníkovi prieskumu bolo pripísaných ${e:\/\/Field\/XDisplay}.</t>
  </si>
  <si>
    <t>Vaše rozhodnutie je inak úplne anonymné a s týmto účastníkom už nebudete viac v interakcii.</t>
  </si>
  <si>
    <t>Ponechám veci, ako sú (vy: ${e:\/\/Field\/YDisplay}, druhý účastník: ${e:\/\/Field\/XDisplay}.)</t>
  </si>
  <si>
    <t>Druhému účastníkovi pošlem ${e:\/\/Field\/Send1Display} (vy: ${e:\/\/Field\/Send1YouDisplay}, druhý účastník: ${e:\/\/Field\/Send1ThemDisplay}.)</t>
  </si>
  <si>
    <t>Druhému účastníkovi pošlem ${e:\/\/Field\/Send2Display} (vy: ${e:\/\/Field\/Send2YouDisplay}, druhý účastník: ${e:\/\/Field\/Send2ThemDisplay}.)</t>
  </si>
  <si>
    <t>Bolo vám pripísaných ${e:\/\/Field\/SelfishHDisplay}.</t>
  </si>
  <si>
    <t>Druhému účastníkovi bolo pripísaných ${e:\/\/Field\/SelfishLDisplay}.</t>
  </si>
  <si>
    <t>Ak chcete, môžete poslať &lt;b&gt;${e:\/\/Field\/Value0Display}, ${e:\/\/Field\/Send1Display} alebo ${e:\/\/Field\/Send2Display}&lt;\/b&gt; z vašich ${e:\/\/Field\/SelfishHDisplay} druhému účastníkovi.</t>
  </si>
  <si>
    <t>Ponechám veci, ako sú (vy: ${e:\/\/Field\/SelfishHDisplay}, druhý účastník: ${e:\/\/Field\/SelfishLDisplay}.)</t>
  </si>
  <si>
    <t>Druhému účastníkovi pošlem ${e:\/\/Field\/Send1Display} (vy: ${e:\/\/Field\/Send1YouUDisplay}, druhý účastník: ${e:\/\/Field\/Send1ThemUDisplay}.)</t>
  </si>
  <si>
    <t>Druhému účastníkovi pošlem ${e:\/\/Field\/Send2Display} (vy: ${e:\/\/Field\/Send2YouUDisplay}, druhý účastník ${e:\/\/Field\/Send2ThemUDisplay}.)</t>
  </si>
  <si>
    <t>Väčšia ekonomická nespravodlivosť spôsobuje, že spoločnosť celkovo funguje &lt;b&gt;horšie&lt;\/b&gt;.</t>
  </si>
  <si>
    <t>V mojej krajine sú ekonomické rozdiely medzi bohatými a chudobnými &lt;b&gt;nespravodlivé&lt;\/b&gt;.</t>
  </si>
  <si>
    <t>Nie je spravodlivé, aby niektorí ľudia mali vyšší príjem ako druhí.</t>
  </si>
  <si>
    <t>Veľké prerozdelenie príjmov škodí ekonomike.</t>
  </si>
  <si>
    <t>Je dôležitejšie starať sa o seba, ako zabezpečiť spravodlivosť pre všetkých.</t>
  </si>
  <si>
    <t>Do akej miery ste vo všeobecnosti ochotný riskovať?</t>
  </si>
  <si>
    <t>Ochota riskovať</t>
  </si>
  <si>
    <t>Vôbec nie som ochotný riskovať</t>
  </si>
  <si>
    <t>Som plne pripravený riskovať</t>
  </si>
  <si>
    <t>Vláda by mala obmedziť nerovnosti v príjmoch v spoločnosti.</t>
  </si>
  <si>
    <t>Je pre vás náboženstvo dôležité?</t>
  </si>
  <si>
    <t>Veľmi dôležité</t>
  </si>
  <si>
    <t>Do istej miery dôležité</t>
  </si>
  <si>
    <t>Nie príliš dôležité</t>
  </si>
  <si>
    <t>Vôbec nie je dôležité</t>
  </si>
  <si>
    <t>Do akej miery ste ochotný prispieť na dobročinné účely bez toho, aby ste za to niečo očakávali?</t>
  </si>
  <si>
    <t>Veľmi ochotný</t>
  </si>
  <si>
    <t>Do istej miery ochotný</t>
  </si>
  <si>
    <t>Nie veľmi ochotný</t>
  </si>
  <si>
    <t>Vôbec nie ochotný</t>
  </si>
  <si>
    <t xml:space="preserve">Chceli by sme vedieť, či podľa vás ekonomické rozdiely spôsobujú zmeny v spoločnosti, prípadne ako. </t>
  </si>
  <si>
    <t>V mojej krajine ekonomické rozdiely medzi bohatými a chudobnými zhoršujú fungovanie spoločnosti.</t>
  </si>
  <si>
    <t>Väčšie ekonomické rozdiely &lt;b&gt;zhoršujú&lt;\/b&gt; fungovanie spoločnosti.</t>
  </si>
  <si>
    <t>Väčšie ekonomické rozdiely sú príčinou &lt;b&gt;zvýšenej&lt;\/b&gt; kriminality.</t>
  </si>
  <si>
    <t>Väčšie ekonomické rozdiely vedú k &lt;b&gt;väčším&lt;\/b&gt; sociálnym nepokojom.</t>
  </si>
  <si>
    <t>Väčšie ekonomické rozdiely vedú k &lt;b&gt;horším&lt;\/b&gt; vládnym inštitúciám.</t>
  </si>
  <si>
    <t>Väčšie ekonomické rozdiely spôsobujú &lt;b&gt;väčšiu&lt;\/b&gt; rozdelenosť krajiny.</t>
  </si>
  <si>
    <t>Väčšie ekonomické rozdiely vedú k &lt;b&gt;zvýšenému&lt;\/b&gt; hospodárskemu rastu.</t>
  </si>
  <si>
    <t>Väčšie ekonomické rozdiely vedú k &lt;b&gt;slabšej&lt;\/b&gt; dôvere medzi ľuďmi.</t>
  </si>
  <si>
    <t>Väčšie ekonomické rozdiely sú príčinou &lt;b&gt;zvýšenej&lt;\/b&gt; korupcie.</t>
  </si>
  <si>
    <t>Väčšie ekonomické rozdiely spôsobujú &lt;b&gt;viac&lt;\/b&gt; inovácií.</t>
  </si>
  <si>
    <t>Väčšie ekonomické rozdiely &lt;b&gt;celkovo zhoršujú&lt;\/b&gt; vzdelávacie systémy.</t>
  </si>
  <si>
    <t>Väčšie ekonomické rozdiely vedú k &lt;b&gt;nižšiemu&lt;\/b&gt; hospodárskemu rastu.</t>
  </si>
  <si>
    <t>Zvyčajne dôverujem vláde, že koná správne.</t>
  </si>
  <si>
    <t xml:space="preserve">Bohatí ľudia v mojej krajine sa môžu izolovať od zvyšku spoločnosti. </t>
  </si>
  <si>
    <t>Za posledných pár mesiacov som niekoho v mojej krajine počul povedať, že pri väčších ekonomických rozdieloch spoločnosť v určitom zmysle &lt;b&gt;horšie&lt;\/b&gt; funguje.</t>
  </si>
  <si>
    <t>Za posledných pár mesiacov som niekoho v mojej krajine počul povedať, že pri veľké ekonomické rozdiely sú &lt;b&gt;nespravodlivé&lt;\/b&gt;.</t>
  </si>
  <si>
    <t>V mojej krajine sú inštitúcie založené na myšlienke, že pri ekonomickej nerovnosti spoločnosť funguje &lt;b&gt;horšie&lt;\/b&gt;.</t>
  </si>
  <si>
    <t>Medzinárodné organizácie a vlády nedávno navrhli koordinovanú daň cielenú na najbohatších ľudí sveta.</t>
  </si>
  <si>
    <t>Na základe tejto dane by osoby s majetkom nad 1 miliardu amerických dolárov alebo približne 3 000 najbohatších ľudí sveta museli každý rok odviesť daň vo výške aspoň 2 % z ich majetku.</t>
  </si>
  <si>
    <t>Súhlasíte alebo nesúhlasíte s takouto politikou?</t>
  </si>
  <si>
    <t>Do istej miery súhlasím</t>
  </si>
  <si>
    <t>Nie som ani proti ani za</t>
  </si>
  <si>
    <t>Do istej miery nesúhlasím</t>
  </si>
  <si>
    <t>Nerozumiem</t>
  </si>
  <si>
    <t>Koľkí zo 100 účastníkov, ktorí odpovedali na predchádzajúcu otázku, podľa vás súhlasia s koordinovanou daňou pre najbohatších ľudí sveta?</t>
  </si>
  <si>
    <t>Je morálne prijateľné, že podniky predávajú výrobky, o ktorých vedia, že by bolo pre spotrebiteľov lepšie, keby ich nekupovali.</t>
  </si>
  <si>
    <t>Je morálne prijateľné, že podniky manipulujú s informáciami, aby predali výrobky, o ktorých vedia, že by bolo pre spotrebiteľov lepšie, keby ich nekupovali.</t>
  </si>
  <si>
    <t>Je morálne prijateľné, že podniky predávajú výrobky, o ktorých vedia, že by bolo pre spotrebiteľov lepšie, keby ich nekupovali, ak by o týchto výrobkoch poskytovali spotrebiteľom všetky príslušné informácie.</t>
  </si>
  <si>
    <t>Podniky často manipulujú s informáciami, aby predali výrobky, o ktorých vedia, že by bolo pre spotrebiteľov lepšie, keby ich nekupovali.</t>
  </si>
  <si>
    <t>Vláda by mali prijať prísnejšie zákony na ochranu spotrebiteľov, ktoré by podnikom zabránili predávať výrobky, o ktorých vedia, že by bolo pre spotrebiteľov lepšie, keby ich nekupovali.</t>
  </si>
  <si>
    <t xml:space="preserve">Ďakujeme vám za vyplnenie tohto dotazníka. </t>
  </si>
  <si>
    <t xml:space="preserve">Ak máte nejaké pripomienky k prieskumu ako takému, môžete ich napísať sem. </t>
  </si>
  <si>
    <t>Nevolil som</t>
  </si>
  <si>
    <t>Vôbec nie blízko</t>
  </si>
  <si>
    <t>Veľmi blízko</t>
  </si>
  <si>
    <t>Veľmi podporujem</t>
  </si>
  <si>
    <t>Predstavte si situáciu, keď niekto podá žiadosť o dávky v invalidite.</t>
  </si>
  <si>
    <t>Situácia ${e:\/\/Field\/T12Q4Order}</t>
  </si>
  <si>
    <t>var formattedNumber = number.toLocaleString('zh-TW');</t>
  </si>
  <si>
    <t>다음 정보를 주의 깊게 읽어 주십시오.</t>
  </si>
  <si>
    <t>본 설문조사에 대한 답변에 따라 추가 보상을 받을 수 있습니다.</t>
  </si>
  <si>
    <t>참고로 모든 금전적 금액은 설문조사 완료 시 제공되는 일반적인 보상과 동일한 방식으로 지급됩니다.</t>
  </si>
  <si>
    <t>추가 보상은 현금으로 직접 지급되지 않습니다.</t>
  </si>
  <si>
    <t>또한 이 연구의 결과는 학술 연구에 사용되며 익명화된 데이터가 공개될 수 있다는 점에 유의하시기 바랍니다.</t>
  </si>
  <si>
    <t>개인 식별 정보는 공개되지 않으며 데이터를 추적할 수 없습니다.</t>
  </si>
  <si>
    <t>질문을 읽고 이해하는 데 충분한 시간을 할애하시기 바랍니다.</t>
  </si>
  <si>
    <t>응답의 질이 낮을 경우 보상 없이 설문조사에 참여할 수 있는 자격을 박탈당할 수 있습니다.</t>
  </si>
  <si>
    <t>이해하였으며 참여하고자 합니다.</t>
  </si>
  <si>
    <t>참여하고 싶지 않습니다.</t>
  </si>
  <si>
    <t>제공된 정보를 주의 깊게 읽으셨는지 확인하기 위해 먼저 간단한 질문에 답해 주시기 바랍니다.</t>
  </si>
  <si>
    <t>다음 중 테이블에 앉을 때 사용하는 가구는 무엇입니까?</t>
  </si>
  <si>
    <t>냉장고</t>
  </si>
  <si>
    <t>의자</t>
  </si>
  <si>
    <t>자전거</t>
  </si>
  <si>
    <t>토스트기</t>
  </si>
  <si>
    <t>설문조사 제공자 ID를 입력하십시오(이 필드는 이미 입력되어 있을 것입니다).</t>
  </si>
  <si>
    <t>설문조사 종료</t>
  </si>
  <si>
    <t>이 설문조사에 참여하고 싶지 않다고 하셨습니다.</t>
  </si>
  <si>
    <t>주의력 테스트를 통과하지 못했습니다.</t>
  </si>
  <si>
    <t>이 설문조사를 종료해 주십시오.</t>
  </si>
  <si>
    <t>성별이 어떻게 되십니까?</t>
  </si>
  <si>
    <t>남성</t>
  </si>
  <si>
    <t>여성</t>
  </si>
  <si>
    <t>기타\/목록에 없음</t>
  </si>
  <si>
    <t>답변하고 싶지 않음</t>
  </si>
  <si>
    <t>나이가 어떻게 되십니까?</t>
  </si>
  <si>
    <t>최종 학력이 어떻게 되십니까?</t>
  </si>
  <si>
    <t>정규 교육을 받지 못함(0년)</t>
  </si>
  <si>
    <t>초등 교육(7년 미만)</t>
  </si>
  <si>
    <t>중등 교육(7~10년)</t>
  </si>
  <si>
    <t>중등 교육(10~13년)</t>
  </si>
  <si>
    <t>고등 교육(13년 이상, 예: 4년제 대학 또는 전문대)</t>
  </si>
  <si>
    <t>당시 법적 투표 연령에 도달하지 못했다면 어떻게 투표했을지 선택해 주십시오.</t>
  </si>
  <si>
    <t>다시 설명드리지만 &lt;u&gt;본 설문조사에 대한 응답은 익명으로 처리됩니다.&lt;\/u&gt;</t>
  </si>
  <si>
    <t>2023년도 세전 총 가계 소득은 얼마였습니까?</t>
  </si>
  <si>
    <t>이 설문조사의 다음 부분에서는 소액의 지불금과 연관된 여러 가지 상황에 대해 설명드리겠습니다.</t>
  </si>
  <si>
    <t xml:space="preserve">또한 이 지불금과 관련하여 선택을 하도록 요청드릴 것입니다. </t>
  </si>
  <si>
    <t>&lt;b&gt;응답자 20명 중 1명을 무작위로 추첨하여 지급 금액과 선택 사항이 실현되도록 할 것입니다. &lt;\/b&gt;</t>
  </si>
  <si>
    <t>이러한 참가자의 경우 선택에 따라 자신과 다른 참가자에게 지급되는 금액이 결정됩니다.</t>
  </si>
  <si>
    <t xml:space="preserve">지불금은 설문조사 종료 후 3개월 이내에 설문조사 제공업체를 통해 지급되며 </t>
  </si>
  <si>
    <t>이러한 설문조사 완료 시 제공되는 일반적인 보상과 동일한 방식으로 지급된다는 점을 기억하십시오.</t>
  </si>
  <si>
    <t>지불금은 현금으로 직접 지급되지 않습니다</t>
  </si>
  <si>
    <t>코드 인식 작업을 수행해 주시기 바랍니다.</t>
  </si>
  <si>
    <t>&lt;b&gt;최선을 다해 작업을 완료해 주시기 바랍니다.&lt;\/b&gt;</t>
  </si>
  <si>
    <t>이는 저희 연구에 매우 중요합니다.</t>
  </si>
  <si>
    <t>숫자 &lt;b&gt;${e:\/\/Field\/TargetCode1}&lt;\/b&gt;이(가) 있는 칸을 모두 클릭하십시오</t>
  </si>
  <si>
    <t>작업을 &lt;b&gt;완료&lt;\/b&gt;했습니다.</t>
  </si>
  <si>
    <t xml:space="preserve">이제 다른 참가자와 매칭됩니다. </t>
  </si>
  <si>
    <t>귀하와 다른 참가자가 모두 작업을 완료했습니다.</t>
  </si>
  <si>
    <t>귀하에게 작업 완료에 대한 보상으로 ${e:\/\/Field\/Value3Display}의 보너스가 지급됩니다.</t>
  </si>
  <si>
    <t>다른 참가자에게는 작업 완료에 대한 보상으로 ${e:\/\/Field\/Value3Display}의 보너스가 지급됩니다.</t>
  </si>
  <si>
    <t>참가자 A가 작업을 &lt;b&gt;완료&lt;\/b&gt;했습니다.</t>
  </si>
  <si>
    <t>참가자 B는 작업을 &lt;b&gt;수행하지 않았습니다&lt;\/b&gt;.</t>
  </si>
  <si>
    <t>참가자 A는 작업 완료에 대한 보상으로 &lt;b&gt;${e:\/\/Field\/Value3Display}의 보너스&lt;\/b&gt;를 지급받았습니다.</t>
  </si>
  <si>
    <t>참가자 B는 작업을 수행하지 않았음에도 불구하고 &lt;b&gt;${e:\/\/Field\/Value3Display}의 보너스&lt;\/b&gt;를 지급받았습니다.</t>
  </si>
  <si>
    <t>다른 참가자가 작업을 완료했습니다.</t>
  </si>
  <si>
    <t>귀하는 작업을 수행하지 않았습니다.</t>
  </si>
  <si>
    <t>다른 참가자에게는 작업 완료에 대한 보상으로 ${e:\/\/Field\/Value6Display}의 보너스가 지급됩니다.</t>
  </si>
  <si>
    <t>보너스는 작업을 완료한 것에 대한 보상이므로 귀하에게는 보너스가 지급되지 않습니다.</t>
  </si>
  <si>
    <t>작업자 A와 작업자 B가 모두 작업을 &lt;b&gt;완료&lt;\/b&gt;했습니다.</t>
  </si>
  <si>
    <t>참가자 A는 작업을 완료했음에도 불구하고 &lt;b&gt;보너스를 지급받지 못했습니다&lt;\/b&gt;.</t>
  </si>
  <si>
    <t>참가자 B는 작업 완료에 대한 보상으로 &lt;b&gt;${e:\/\/Field\/Value6Display}의 보너스를 지급받았습니다&lt;\/b&gt;.</t>
  </si>
  <si>
    <t>귀하는 작업을 완료했습니다.</t>
  </si>
  <si>
    <t>다른 참가자는 작업을 수행하지 않았습니다.</t>
  </si>
  <si>
    <t>다른 참가자는 작업을 수행하지 않았음에도 불구하고 ${e:\/\/Field\/Value3Display}의 보너스를 지급받게 됩니다.</t>
  </si>
  <si>
    <t>참가자 A와 참가자 B 모두 작업 완료에 대한 보상으로 &lt;b&gt;${e:\/\/Field\/Value3Display}의 보너스&lt;\/b&gt;를 지급받았습니다.</t>
  </si>
  <si>
    <t>귀하에게는 작업을 완료했음에도 불구하고 보너스가 지급되지 않습니다.</t>
  </si>
  <si>
    <t>참가자 A는 작업을 &lt;b&gt;수행하지 않았습니다&lt;\/b&gt;.</t>
  </si>
  <si>
    <t>참가자 B가 작업을 &lt;b&gt;완료&lt;\/b&gt;했습니다.</t>
  </si>
  <si>
    <t>보너스는 작업을 완료한 것에 대한 보상이므로 참가자 A에게는 &lt;b&gt;보너스가 지급되지 않았습니다&lt;\/b&gt;.</t>
  </si>
  <si>
    <t>이제 이 정보에 대해 몇 가지 간단한 이해도를 묻는 질문을 드리겠습니다.</t>
  </si>
  <si>
    <t>배경 정보:</t>
  </si>
  <si>
    <t>귀하는 작업을 완료하셨습니까?</t>
  </si>
  <si>
    <t>다른 참가자가 작업을 완료했습니까?</t>
  </si>
  <si>
    <t>예</t>
  </si>
  <si>
    <t>아니요</t>
  </si>
  <si>
    <t>당신의 보너스 금액은 얼마였습니까?</t>
  </si>
  <si>
    <t>다른 참가자의 보너스 금액은 얼마였습니까?</t>
  </si>
  <si>
    <t xml:space="preserve">사람들은 무엇이 공평하고 불공평한지에 대해 서로 다른 생각을 가지고 있습니다. </t>
  </si>
  <si>
    <t>다음 문장에 얼마나 동의하십니까?</t>
  </si>
  <si>
    <t>보너스 지급이 나와 다른 참가자 간에 불공평하게 분배되었다.</t>
  </si>
  <si>
    <t>전적으로 동의</t>
  </si>
  <si>
    <t>다소 동의</t>
  </si>
  <si>
    <t>어느 쪽도 아님</t>
  </si>
  <si>
    <t>별로 동의하지 않음</t>
  </si>
  <si>
    <t>전혀 동의하지 않음</t>
  </si>
  <si>
    <t xml:space="preserve">이제 귀하가 다른 참가자와 &lt;b&gt;얼마나 친밀하다고 느끼는지&lt;\/b&gt; 알아보고자 합니다. </t>
  </si>
  <si>
    <t>슬라이더를 사용하여 귀하의 생각을 가장 잘 설명하는 한 쌍의 원을 선택하십시오.</t>
  </si>
  <si>
    <t>X가 있는 원은 다른 참가자를 나타냅니다.</t>
  </si>
  <si>
    <t>1은 전혀 친밀하지 않음, 7은 매우 친밀함을 의미합니다.</t>
  </si>
  <si>
    <t>다른 참가자와 얼마나 친밀하다고 느끼십니까?</t>
  </si>
  <si>
    <t>이제 귀하와 다른 참가자 모두에게 영향을 미칠 수 있는 결정을 내리게 됩니다.</t>
  </si>
  <si>
    <t>여기서 귀하의 결정은 이전 상황의 보너스 지급에 영향을 미치지 않습니다.</t>
  </si>
  <si>
    <t>${e:\/\/Field\/Value5Display}가 추가로 할당됩니다.</t>
  </si>
  <si>
    <t>다른 참가자에게도 추가로 ${e:\/\/Field\/Value5Display}가 할당됩니다.</t>
  </si>
  <si>
    <t>이제 투자 기회를 잡을 것인지 묻는 메시지가 표시됩니다.</t>
  </si>
  <si>
    <t>${e:\/\/Field\/Value5Display}를 &lt;b&gt;투자&lt;\/b&gt;할 수 있습니다.</t>
  </si>
  <si>
    <t>돈을 투자하는 경우 다음과 같은 옵션이 가능합니다.</t>
  </si>
  <si>
    <t>50% 확률로 ${e:\/\/Field\/Value15Display}를 벌게 됩니다.</t>
  </si>
  <si>
    <t>50% 확률로 ${e:\/\/Field\/Value0Display}를 벌게 됩니다.</t>
  </si>
  <si>
    <t>투자하는 경우 &lt;b&gt;다른 참가자는 할당받은 ${e:\/\/Field\/Value5Display}를 잃게 됩니다.&lt;\/b&gt;</t>
  </si>
  <si>
    <t>투자하지 않으면 귀하와 다른 참가자 모두 추가로 할당받은 ${e:\/\/Field\/Value5Display}를 유지하게 됩니다.</t>
  </si>
  <si>
    <t>선택을 한 후에는 다른 참가자와 다시 상호작용할 일이 없습니다.</t>
  </si>
  <si>
    <t>선택하여 주십시오.</t>
  </si>
  <si>
    <t>돈을 투자하겠습니다. 이는 ${e:\/\/Field\/Value15Display}를 받을 확률이 50%이고 ${e:\/\/Field\/Value0Display}를 받을 확률이 50%라는 의미입니다.</t>
  </si>
  <si>
    <t>다른 참가자는 ${e:\/\/Field\/Value0Display}를 받게 됩니다.</t>
  </si>
  <si>
    <t>돈을 투자하지 않겠습니다.</t>
  </si>
  <si>
    <t>나와 다른 참가자 모두 ${e:\/\/Field\/Value5Display}를 받습니다.</t>
  </si>
  <si>
    <t>이와 같은 선택을 하게 된 동기는 무엇입니까?</t>
  </si>
  <si>
    <t>귀하의 말로 설명해 주십시오.</t>
  </si>
  <si>
    <t xml:space="preserve">저희는 귀하의 국가에서 많은 수의 참가자들과 함께 이 연구를 완료했습니다. </t>
  </si>
  <si>
    <t>귀하와 같은 상황에 처한 100명의 참가자 중 다른 참가자도 ${e:\/\/Field\/Value5Display}를 잃더라도 ${e:\/\/Field\/Value15Display}를 벌 수 있는 가능성을 위해 ${e:\/\/Field\/Value5Display}를 투자한 사람이 몇 명이라고 생각하십니까?</t>
  </si>
  <si>
    <t>0~100 사이의 숫자를 입력해 주십시오.</t>
  </si>
  <si>
    <t>정답을 맞히면 ${e:\/\/Field\/Value1Display}를 받게 됩니다.</t>
  </si>
  <si>
    <t>이는 &lt;b&gt;모든&lt;\/b&gt; 참가자에게 해당됩니다.</t>
  </si>
  <si>
    <t>일부 참가자는 귀하가 처한 상황과 달랐습니다.</t>
  </si>
  <si>
    <t>이제 이 참가자들에 대한 몇 가지 질문을 드리겠습니다.</t>
  </si>
  <si>
    <t>이들의 경우 상황은 다음과 같았습니다.</t>
  </si>
  <si>
    <t>나머지 상황은 귀하와 동일했습니다.</t>
  </si>
  <si>
    <t xml:space="preserve">참가자 A는 ${e:\/\/Field\/Value5Display}를 투자하여 50% 확률로 ${e:\/\/Field\/Value15Display}를 벌 수 있는 기회와 50% 확률로 ${e:\/\/Field\/Value0Display}를 벌 수 있는 기회가 주어졌습니다. </t>
  </si>
  <si>
    <t>투자한 경우 참가자 B는 ${e:\/\/Field\/Value5Display}를 잃었습니다.</t>
  </si>
  <si>
    <t>먼저 이 정보에 대한 이해도를 묻는 몇 가지 간단한 질문을 드리겠습니다.</t>
  </si>
  <si>
    <t>참가자 A가 작업을 완료했습니까?</t>
  </si>
  <si>
    <t>참가자 B가 작업을 완료했습니까?</t>
  </si>
  <si>
    <t>참가자 A의 보너스 금액은 얼마였습니까?</t>
  </si>
  <si>
    <t>참가자 B의 보너스 금액은 얼마였습니까?</t>
  </si>
  <si>
    <t>보너스 지급이 참가자 A와 참가자 B에게 불공정하게 분배되었다.</t>
  </si>
  <si>
    <t>이제 참가자 A의 투자 행동을 예측하여 주십시오.</t>
  </si>
  <si>
    <t>&lt;b&gt;참가자 A의 상황&lt;\/b&gt;에 처한 100명의 참가자 중 참가자 B도 ${e:\/\/Field\/Value5Display}를 잃을 수 있는 상황에서 ${e:\/\/Field\/Value15Display}를 받을 가능성을 위해 ${e:\/\/Field\/Value5Display}를 &lt;b&gt;투자한&lt;\/b&gt; 참가자는 몇 명이라고 생각하십니까?</t>
  </si>
  <si>
    <t>참고로, &lt;b&gt;귀하와 같은&lt;\/b&gt; 상황에 처한 ${q:\/\/QID581\/ChoiceTextEntryValue}명이 투자할 것이라고 답변하였습니다.</t>
  </si>
  <si>
    <t>감사합니다. 이제 새로운 주제에 대한 새로운 질문으로 넘어가겠습니다.</t>
  </si>
  <si>
    <t xml:space="preserve">이제 어떤 사람에게 실업급여를 지급해야 할지를 결정해야 한다면 무엇을 고려할 것인지 생각해 보시기 바랍니다. </t>
  </si>
  <si>
    <t>아래 정보를 주의 깊게 읽어보시는 것이 매우 중요합니다.</t>
  </si>
  <si>
    <t>실업급여는 비자발적으로 실업 상태에 놓인 사람들의 소득 손실을 부분적으로 보상하기 위해 마련된 것입니다.</t>
  </si>
  <si>
    <t>비자발적 실업 상태가 아닌 사람이 비자발적 실업 상태라고 기재하여 실업급여를 허위로 청구하는 경우가 가끔 있습니다.</t>
  </si>
  <si>
    <t>상황 ${e:\/\/Field\/T12Q1Order}</t>
  </si>
  <si>
    <t>어떤 사람이 실업급여 청구서를 제출했다고 가정하여 주십시오.</t>
  </si>
  <si>
    <t>다음을 고려하십시오.</t>
  </si>
  <si>
    <t>이 사람이 실업급여 청구서를 &lt;b&gt;정당하게&lt;\/b&gt; 제출했을 확률은 99%입니다.</t>
  </si>
  <si>
    <t>이 사람이 실업급여 청구서를 &lt;b&gt;허위로&lt;\/b&gt; 제출했을 확률은 1%입니다.</t>
  </si>
  <si>
    <t>이제 이 사람에 대한 지급 여부를 결정하여 주십시오.</t>
  </si>
  <si>
    <t xml:space="preserve"> 결정에 표시해 주십시오.</t>
  </si>
  <si>
    <t xml:space="preserve">&lt;b&gt;실업급여를 지급하지 않음&lt;\/b&gt;: 즉, 실업급여 &lt;b&gt;청구서를 정당하게&lt;\/b&gt; 제출한 사람이 &lt;b&gt;실업급여를 지급받지 못할&lt;\/b&gt; 99%의 확률이 있습니다.  </t>
  </si>
  <si>
    <t xml:space="preserve">&lt;b&gt;실업급여 지급&lt;\/b&gt;: 즉, 실업급여 &lt;b&gt;청구서를 허위로&lt;\/b&gt; 제출한 사람이 &lt;b&gt;실업급여를 받을&lt;\/b&gt; 1%의 확률이 있습니다. </t>
  </si>
  <si>
    <t>이 사람이 실업급여 청구서를 &lt;b&gt;정당하게&lt;\/b&gt; 제출했을 확률은 75%입니다.</t>
  </si>
  <si>
    <t>이 사람이 실업급여 청구서를 &lt;b&gt;허위로&lt;\/b&gt; 제출했을 확률은 25%입니다.</t>
  </si>
  <si>
    <t xml:space="preserve">&lt;b&gt;실업급여를 지급하지 않음&lt;\/b&gt;: 즉, 실업급여 &lt;b&gt;청구서를 정당하게&lt;\/b&gt; 제출한 사람이 &lt;b&gt;실업급여를 지급받지 못할&lt;\/b&gt; 75%의 확률이 있습니다.  </t>
  </si>
  <si>
    <t>&lt;b&gt;실업급여 지급&lt;\/b&gt;: 즉, 실업급여 &lt;b&gt;청구서를 허위로&lt;\/b&gt; 제출한 사람이 &lt;b&gt;실업급여를 받을&lt;\/b&gt; 25%의 확률이 있습니다.</t>
  </si>
  <si>
    <t>이 사람이 실업급여 청구서를 &lt;b&gt;정당하게&lt;\/b&gt; 제출했을 확률은 50%입니다.</t>
  </si>
  <si>
    <t>이 사람이 실업급여 청구서를 &lt;b&gt;허위로&lt;\/b&gt; 제출했을 확률은 50%입니다.</t>
  </si>
  <si>
    <t xml:space="preserve">&lt;b&gt;실업급여를 지급하지 않음&lt;\/b&gt;: 즉, 실업급여 &lt;b&gt;청구서를 정당하게&lt;\/b&gt; 제출한 사람이 &lt;b&gt;실업급여를 지급받지 못할&lt;\/b&gt; 50%의 확률이 있습니다.  </t>
  </si>
  <si>
    <t xml:space="preserve">&lt;b&gt;실업급여 지급&lt;\/b&gt;: 즉, 실업급여 &lt;b&gt;청구서를 허위로&lt;\/b&gt; 제출한 사람이 &lt;b&gt;실업급여를 받을&lt;\/b&gt; 50%의 확률이 있습니다. </t>
  </si>
  <si>
    <t>이 사람이 실업급여 청구서를 &lt;b&gt;정당하게&lt;\/b&gt; 제출했을 확률은 25%입니다.</t>
  </si>
  <si>
    <t>이 사람이 실업급여 청구서를 &lt;b&gt;허위로&lt;\/b&gt; 제출했을 확률은 75%입니다.</t>
  </si>
  <si>
    <t xml:space="preserve">&lt;b&gt;실업급여를 지급하지 않음&lt;\/b&gt;: 즉, 실업급여 &lt;b&gt;청구서를 정당하게&lt;\/b&gt; 제출한 사람이 &lt;b&gt;실업급여를 지급받지 못할&lt;\/b&gt; 25%의 확률이 있습니다.  </t>
  </si>
  <si>
    <t>&lt;b&gt;실업급여 지급&lt;\/b&gt;: 즉, 실업급여 &lt;b&gt;청구서를 허위로&lt;\/b&gt; 제출한 사람이 &lt;b&gt;실업급여를 받을&lt;\/b&gt; 75%의 확률이 있습니다.</t>
  </si>
  <si>
    <t>이 사람이 실업급여 청구서를 &lt;b&gt;정당하게&lt;\/b&gt; 제출했을 확률은 1%입니다.</t>
  </si>
  <si>
    <t>이 사람이 실업급여 청구서를 &lt;b&gt;허위로&lt;\/b&gt; 제출했을 확률은 99%입니다.</t>
  </si>
  <si>
    <t xml:space="preserve">&lt;b&gt;실업급여를 지급하지 않음&lt;\/b&gt;: 즉, 실업급여 &lt;b&gt;청구서를 정당하게&lt;\/b&gt; 제출한 사람이 &lt;b&gt;실업급여를 지급받지 못할&lt;\/b&gt; 1%의 확률이 있습니다.  </t>
  </si>
  <si>
    <t xml:space="preserve">&lt;b&gt;실업급여 지급&lt;\/b&gt;: 즉, 실업급여 &lt;b&gt;청구서를 허위로&lt;\/b&gt; 제출한 사람이 &lt;b&gt;실업급여를 받을&lt;\/b&gt; 99%의 확률이 있습니다. </t>
  </si>
  <si>
    <t xml:space="preserve">현재 귀하의 국가에서 실업급여 청구서를 제출하는 모든 사람을 고려해 주십시오. </t>
  </si>
  <si>
    <t xml:space="preserve">실업급여 청구서를 제출하는 사람 중 비자발적 실업자라고 &lt;b&gt;허위로 기재한&lt;\/b&gt; 사람의 비율은 얼마나 된다고 생각하십니까? </t>
  </si>
  <si>
    <t>...%가 비자발적 실업자라고 허위로 기재하였다.</t>
  </si>
  <si>
    <t>실업급여를 더 넉넉하게 지급해야 한다.</t>
  </si>
  <si>
    <t>실업급여 자격 요건을 더 엄격하게 만들어야 한다.</t>
  </si>
  <si>
    <t>비자발적 실업자가 소득 손실에 대해 전액 보상을 받지 못하는 것은 불공평하다.</t>
  </si>
  <si>
    <t>실업급여를 넉넉하게 지급하면 경제에 악영향을 미친다.</t>
  </si>
  <si>
    <t>어떤 사람에게 장애 수당을 지급해야 할지를 결정해야 한다면 무엇을 고려할 것인지 생각해 보시기 바랍니다.</t>
  </si>
  <si>
    <t>장애 수당은 의학적 질환으로 인해 일을 할 수 없는 사람들에게 소득 손실에 대한 부분적인 보상을 제공하기 위한 것입니다.</t>
  </si>
  <si>
    <t>일을 할 수 없게 만드는 의학적 질환이 없음에도 불구하고 의학적 질환으로 인해 일을 할 수 없다고 허위로 주장하여 장애 수당을 청구하는 경우가 있습니다.</t>
  </si>
  <si>
    <t>이 사람이 장애 수당 청구서를 &lt;b&gt;정당하게&lt;\/b&gt; 제출했을 확률은 99%입니다.</t>
  </si>
  <si>
    <t>이 사람이 장애 수당 청구서를 &lt;b&gt;허위로&lt;\/b&gt; 제출했을 확률은 1%입니다.</t>
  </si>
  <si>
    <t xml:space="preserve">&lt;b&gt;장애 수당을 지급하지 않음&lt;\/b&gt;: 즉, 장애 수당 &lt;b&gt;청구서를 정당하게&lt;\/b&gt; 제출한 사람이 &lt;b&gt;장애 수당을 지급받지 못할&lt;\/b&gt; 99%의 확률이 있습니다.  </t>
  </si>
  <si>
    <t xml:space="preserve">&lt;b&gt;장애 수당 지급&lt;\/b&gt;: 즉, 장애 수당 &lt;b&gt;청구서를 허위로&lt;\/b&gt; 제출한 사람이 &lt;b&gt;장애 수당을 받을&lt;\/b&gt; 1%의 확률이 있습니다. </t>
  </si>
  <si>
    <t>이 사람이 장애 수당 청구서를 &lt;b&gt;정당하게&lt;\/b&gt; 제출했을 확률은 75%입니다.</t>
  </si>
  <si>
    <t>이 사람이 장애 수당 청구서를 &lt;b&gt;허위로&lt;\/b&gt; 제출했을 확률은 25%입니다.</t>
  </si>
  <si>
    <t xml:space="preserve">&lt;b&gt;장애 수당을 지급하지 않음&lt;\/b&gt;: 즉, 장애 수당 &lt;b&gt;청구서를 정당하게&lt;\/b&gt; 제출한 사람이 &lt;b&gt;장애 수당을 지급받지 못할&lt;\/b&gt; 75%의 확률이 있습니다.  </t>
  </si>
  <si>
    <t xml:space="preserve">&lt;b&gt;장애 수당 지급&lt;\/b&gt;: 즉, 장애 수당 &lt;b&gt;청구서를 허위로&lt;\/b&gt; 제출한 사람이 &lt;b&gt;장애 수당을 받을&lt;\/b&gt; 25%의 확률이 있습니다. </t>
  </si>
  <si>
    <t>이 사람이 장애 수당 청구서를 &lt;b&gt;정당하게&lt;\/b&gt; 제출했을 확률은 50%입니다.</t>
  </si>
  <si>
    <t>이 사람이 장애 수당 청구서를 &lt;b&gt;허위로&lt;\/b&gt; 제출했을 확률은 50%입니다.</t>
  </si>
  <si>
    <t xml:space="preserve">&lt;b&gt;장애 수당을 지급하지 않음&lt;\/b&gt;: 즉, 장애 수당 &lt;b&gt;청구서를 정당하게&lt;\/b&gt; 제출한 사람이 &lt;b&gt;장애 수당을 지급받지 못할&lt;\/b&gt; 50%의 확률이 있습니다.  </t>
  </si>
  <si>
    <t xml:space="preserve">&lt;b&gt;장애 수당 지급&lt;\/b&gt;: 즉, 장애 수당 &lt;b&gt;청구서를 허위로&lt;\/b&gt; 제출한 사람이 &lt;b&gt;장애 수당을 받을&lt;\/b&gt; 50%의 확률이 있습니다. </t>
  </si>
  <si>
    <t>이 사람이 장애 수당 청구서를 &lt;b&gt;정당하게&lt;\/b&gt; 제출했을 확률은 25%입니다.</t>
  </si>
  <si>
    <t>이 사람이 장애 수당 청구서를 &lt;b&gt;허위로&lt;\/b&gt; 제출했을 확률은 75%입니다.</t>
  </si>
  <si>
    <t xml:space="preserve">&lt;b&gt;장애 수당을 지급하지 않음&lt;\/b&gt;: 즉, 장애 수당 &lt;b&gt;청구서를 정당하게&lt;\/b&gt; 제출한 사람이 &lt;b&gt;장애 수당을 지급받지 못할&lt;\/b&gt; 25%의 확률이 있습니다.  </t>
  </si>
  <si>
    <t xml:space="preserve">&lt;b&gt;장애 수당 지급&lt;\/b&gt;: 즉, 장애 수당 &lt;b&gt;청구서를 허위로&lt;\/b&gt; 제출한 사람이 &lt;b&gt;장애 수당을 받을&lt;\/b&gt; 75%의 확률이 있습니다. </t>
  </si>
  <si>
    <t>이 사람이 장애 수당 청구서를 &lt;b&gt;정당하게&lt;\/b&gt; 제출했을 확률은 1%입니다.</t>
  </si>
  <si>
    <t>이 사람이 장애 수당 청구서를 &lt;b&gt;허위로&lt;\/b&gt; 제출했을 확률은 99%입니다.</t>
  </si>
  <si>
    <t xml:space="preserve">&lt;b&gt;장애 수당을 지급하지 않음&lt;\/b&gt;: 즉, 장애 수당 &lt;b&gt;청구서를 정당하게&lt;\/b&gt; 제출한 사람이 &lt;b&gt;장애 수당을 지급받지 못할&lt;\/b&gt; 1%의 확률이 있습니다.  </t>
  </si>
  <si>
    <t xml:space="preserve">&lt;b&gt;장애 수당 지급&lt;\/b&gt;: 즉, 장애 수당 &lt;b&gt;청구서를 허위로&lt;\/b&gt; 제출한 사람이 &lt;b&gt;장애 수당을 받을&lt;\/b&gt; 99%의 확률이 있습니다. </t>
  </si>
  <si>
    <t xml:space="preserve">현재 귀하의 국가에서 장애 수당 청구서를 제출하는 모든 사람을 고려해 주십시오. </t>
  </si>
  <si>
    <t>장애 수당 청구서를 제출하는 사람들 중 일을 할 수 없게 만드는 의학적 질환이 있다고 허위로 기재한 비율은 얼마나 된다고 생각하십니까?</t>
  </si>
  <si>
    <t>...%가 일을 할 수 없게 만드는 의학적 질환이 있다고 허위로 기재하였다.</t>
  </si>
  <si>
    <t>장애 수당을 더 넉넉하게 지급해야 한다.</t>
  </si>
  <si>
    <t>장애 수당 자격 요건을 더 엄격하게 만들어야 한다.</t>
  </si>
  <si>
    <t>장애인이 소득 손실에 대해 전액 보상을 받지 못하는 것은 불공평하다.</t>
  </si>
  <si>
    <t>장애 수당을 넉넉하게 지급하면 경제에 악영향을 미친다.</t>
  </si>
  <si>
    <t>이제 귀하와 다른 참가자 모두에게 영향을 미칠 수 있는 거액의 금액과 관련된 세 가지 결정을 내리게 됩니다.</t>
  </si>
  <si>
    <t>연구를 완료한 모든 참가자는 추첨에 참여하게 됩니다.</t>
  </si>
  <si>
    <t>추첨을 통해 참가자 3명을 무작위로 선정합니다.</t>
  </si>
  <si>
    <t>이 세 명의 참가자는 다른 설문조사 참가자와 매칭되어 &lt;b&gt;세 가지 선택 사항 중 하나를 실행&lt;\/b&gt;하게 됩니다.</t>
  </si>
  <si>
    <t>이 세 명의 참가자 중 한 명으로 선정되는 경우, 설문조사 종료 후 3개월 이내에 설문조사 제공업체를 통해 해당 보상이 지급됩니다.</t>
  </si>
  <si>
    <t>모든 선택 사항이 반드시 실행된다는 가정 하에 모든 질문에 답해 주십시오.</t>
  </si>
  <si>
    <t>간단한 질문이 있는 반면 어려운 질문도 있습니다.</t>
  </si>
  <si>
    <t>귀하에게는 ${e:\/\/Field\/SelfishMDisplay}가 할당되었습니다.</t>
  </si>
  <si>
    <t>다른 참가자에게는 ${e:\/\/Field\/SelfishMDisplay}가 할당되었습니다.</t>
  </si>
  <si>
    <t>원하는 경우 귀하의 ${e:\/\/Field\/SelfishMDisplay}에서 &lt;b&gt;${e:\/\/Field\/Value0Display}, ${e:\/\/Field\/Send1Display} 또는 ${e:\/\/Field\/Send2Display}&lt;\/b&gt;를 다른 참가자에게 보낼 수 있습니다.</t>
  </si>
  <si>
    <t xml:space="preserve">다른 참가자에게 송금 금액에 대한 알림이 전송됩니다. </t>
  </si>
  <si>
    <t>보내지 않은 금액은 귀하의 소유로 남게 됩니다.</t>
  </si>
  <si>
    <t>귀하의 선택은 잠재적인 지급액과 다른 참가자가 받는 정보에만 영향을 미칩니다.</t>
  </si>
  <si>
    <t>그 외에는 귀하의 선택이 &lt;u&gt;완전히 익명으로 처리되며&lt;\/u&gt; 이 참가자와 다시 상호작용할 일이 없습니다.</t>
  </si>
  <si>
    <t>귀하의 선택안을 명시해 주십시오.</t>
  </si>
  <si>
    <t>그대로 유지한다(본인: ${e:\/\/Field\/SelfishMDisplay}, 다른 참가자: ${e:\/\/Field\/SelfishMDisplay})</t>
  </si>
  <si>
    <t>다른 참가자에게 ${e:\/\/Field\/Send1Display}를 보낸다(본인: ${e:\/\/Field\/Send1YouEDisplay}, 다른 참가자: ${e:\/\/Field\/Send1ThemEDisplay})</t>
  </si>
  <si>
    <t>다른 참가자에게 ${e:\/\/Field\/Send2Display}를 보낸다(본인: ${e:\/\/Field\/Send2YouEDisplay}, 다른 참가자: ${e:\/\/Field\/Send2ThemEDisplay})</t>
  </si>
  <si>
    <t>이제 다른 참가자와 함께 새로운 상황에 대한 질문을 드리겠습니다.</t>
  </si>
  <si>
    <t>여기서 저희는 다른 참가자가 어떻게 행동하기를 귀하가 기대하는지에 관심이 있습니다.</t>
  </si>
  <si>
    <t>귀하에게는 ${e:\/\/Field\/YDisplay}가 할당되었습니다.</t>
  </si>
  <si>
    <t>다른 참가자에게는 ${e:\/\/Field\/XDisplay}가 할당되었습니다.</t>
  </si>
  <si>
    <t>원하는 경우 귀하의 ${e:\/\/Field\/YDisplay}에서 &lt;b&gt;${e:\/\/Field\/Value0Display}, ${e:\/\/Field\/Send1Display} 또는 ${e:\/\/Field\/Send2Display}&lt;\/b&gt;를 다른 참가자에게 보낼 수 있습니다.</t>
  </si>
  <si>
    <t>이후 다른 참가자는 귀하로부터 ${e:\/\/Field\/StealAmountDisplay}를 가져가 ${e:\/\/Field\/ReceiveAmountDisplay}를 받는 선택을 할 수 있습니다.</t>
  </si>
  <si>
    <t>곧이어 저희는 다른 참가자에게 돈을 보낼 것인지 귀하께 물어볼 것입니다.</t>
  </si>
  <si>
    <t>그 전에 귀하가 서로 다른 금액(${e:\/\/Field\/Value0Display}, ${e:\/\/Field\/Send1Display}, ${e:\/\/Field\/Send2Display})을 보냈을 때 다른 참가자가 귀하로부터 돈을 얼마나 자주 가져갈 것으로 예상하시는지 알고 싶습니다.</t>
  </si>
  <si>
    <t>&lt;b&gt;다른 참가자에게 ${e:\/\/Field\/Value0Display}&lt;\/b&gt;를 보냈을 때 가능한 결과는 다음과 같습니다.</t>
  </si>
  <si>
    <t>&lt;b&gt;다른 참가자가 받음&lt;\/b&gt;: 본인: ${e:\/\/Field\/YSteal0Display}, 다른 참가자: ${e:\/\/Field\/XSteal0Display}.</t>
  </si>
  <si>
    <t>&lt;b&gt;다른 참가자가 받지 않음&lt;\/b&gt;: 본인: ${e:\/\/Field\/YDisplay}, 다른 참가자: ${e:\/\/Field\/XDisplay}.</t>
  </si>
  <si>
    <t>&lt;b&gt;${e:\/\/Field\/Value0Display}를 보냈다&lt;\/b&gt;고 가정해 보겠습니다.</t>
  </si>
  <si>
    <t>다른 참가자 100명 중 몇 명이 이런 상황에 처할 것이라고 생각하십니까?</t>
  </si>
  <si>
    <t>0~100 사이의 숫자를 입력하여 주십시오.</t>
  </si>
  <si>
    <t>&lt;b&gt;${e:\/\/Field\/Value0Display}를 보내면&lt;\/b&gt; 다른 참가자 100명 중 ${q:\/\/QID510\/ChoiceTextEntryValue}명이 받을 것으로 예상하셨습니다.</t>
  </si>
  <si>
    <t>&lt;b&gt;다른 참가자에게 ${e:\/\/Field\/Send1Display}&lt;\/b&gt;를 보냈을 때 가능한 결과는 다음과 같습니다.</t>
  </si>
  <si>
    <t>&lt;b&gt;다른 참가자가 받음&lt;\/b&gt;: 본인: ${e:\/\/Field\/YSteal100Display}, 다른 참가자: ${e:\/\/Field\/XSteal100Display}.</t>
  </si>
  <si>
    <t>&lt;b&gt;다른 참가자가 받지 않음&lt;\/b&gt;: 본인: ${e:\/\/Field\/Send1YouDisplay}, 다른 참가자: ${e:\/\/Field\/Send1ThemDisplay}.</t>
  </si>
  <si>
    <t>&lt;b&gt;${e:\/\/Field\/Send1Display}를 보냈다&lt;\/b&gt;고 가정해 보겠습니다.</t>
  </si>
  <si>
    <t>&lt;b&gt;${e:\/\/Field\/Send1Display}를 보내면&lt;\/b&gt; 다른 참가자 100명 중 ${q:\/\/QID554\/ChoiceTextEntryValue}명이 받을 것으로 예상하셨습니다.</t>
  </si>
  <si>
    <t>&lt;b&gt;다른 참가자에게 ${e:\/\/Field\/Send2Display}&lt;\/b&gt;를 보냈을 때 가능한 결과는 다음과 같습니다.</t>
  </si>
  <si>
    <t>&lt;b&gt;다른 참가자가 받음&lt;\/b&gt;: 본인: ${e:\/\/Field\/YSteal200Display}, 다른 참가자: ${e:\/\/Field\/XSteal200Display}.</t>
  </si>
  <si>
    <t>&lt;b&gt;다른 참가자가 받지 않음&lt;\/b&gt;: 본인: ${e:\/\/Field\/Send2YouDisplay}, 다른 참가자: ${e:\/\/Field\/Send2ThemDisplay}.</t>
  </si>
  <si>
    <t>&lt;b&gt;${e:\/\/Field\/Send2Display}를 보냈다&lt;\/b&gt;고 가정해 보겠습니다.</t>
  </si>
  <si>
    <t>이번에는 &lt;b&gt;송금 결정&lt;\/b&gt;을 내리겠습니다.</t>
  </si>
  <si>
    <t>참고로 귀하에게는 ${e:\/\/Field\/YDisplay}가 할당되었습니다.</t>
  </si>
  <si>
    <t>다른 설문조사 참가자에게는 ${e:\/\/Field\/XDisplay}가 할당되었습니다.</t>
  </si>
  <si>
    <t>그 외에는 귀하의 선택이 완전히 익명으로 처리되며 이 참가자와 다시 상호작용할 일이 없습니다.</t>
  </si>
  <si>
    <t>그대로 유지한다(본인: ${e:\/\/Field\/YDisplay}, 다른 참가자: ${e:\/\/Field\/XDisplay})</t>
  </si>
  <si>
    <t>다른 참가자에게 ${e:\/\/Field\/Send1Display}를 보낸다(본인: ${e:\/\/Field\/Send1YouDisplay}, 다른 참가자: ${e:\/\/Field\/Send1ThemDisplay})</t>
  </si>
  <si>
    <t>다른 참가자에게 ${e:\/\/Field\/Send2Display}를 보낸다(본인: ${e:\/\/Field\/Send2YouDisplay}, 다른 참가자: ${e:\/\/Field\/Send2ThemDisplay})</t>
  </si>
  <si>
    <t>다른 참가자에게는 ${e:\/\/Field\/SelfishLDisplay}가 할당되었습니다.</t>
  </si>
  <si>
    <t>그대로 유지한다(본인: ${e:\/\/Field\/SelfishHDisplay}, 다른 참가자: ${e:\/\/Field\/SelfishLDisplay})</t>
  </si>
  <si>
    <t>다른 참가자에게 ${e:\/\/Field\/Send1Display}를 보낸다(본인: ${e:\/\/Field\/Send1YouUDisplay}, 다른 참가자: ${e:\/\/Field\/Send1ThemUDisplay})</t>
  </si>
  <si>
    <t>다른 참가자에게 ${e:\/\/Field\/Send2Display}를 보낸다(본인: ${e:\/\/Field\/Send2YouUDisplay}, 다른 참가자${e:\/\/Field\/Send2ThemUDisplay})</t>
  </si>
  <si>
    <t>경제적 불공정이 커지면 사회 전반의 기능이 &lt;b&gt;악화된다&lt;\/b&gt;.</t>
  </si>
  <si>
    <t>우리나라에서는 부자와 가난한 사람 간의 경제적 격차가 &lt;b&gt;불공평하다&lt;\/b&gt;.</t>
  </si>
  <si>
    <t>어떤 사람들은 다른 사람들보다 소득이 더 많다는 것은 불공평하다.</t>
  </si>
  <si>
    <t>대규모 소득 재분배는 경제에 악영향을 미친다.</t>
  </si>
  <si>
    <t>모든 사람에게 공정성을 보장하는 것보다 나 자신을 돌보는 것이 더 중요하다.</t>
  </si>
  <si>
    <t>일반적으로 위험을 얼마나 감수할 의향이 있습니까?</t>
  </si>
  <si>
    <t>위험을 감수할 의향이 있다</t>
  </si>
  <si>
    <t>위험을 감수할 의향이 전혀 없다</t>
  </si>
  <si>
    <t>기꺼이 위험을 감수할 준비가 되어 있다</t>
  </si>
  <si>
    <t>정부는 사회의 소득 불평등을 줄여야 한다.</t>
  </si>
  <si>
    <t>귀하의 삶에서 종교가 중요합니까?</t>
  </si>
  <si>
    <t>매우 중요</t>
  </si>
  <si>
    <t>다소 중요</t>
  </si>
  <si>
    <t>별로 중요하지 않음</t>
  </si>
  <si>
    <t>전혀 중요하지 않음</t>
  </si>
  <si>
    <t>대가를 바라지 않고 선의로 기꺼이 기부할 의향이 있으십니까?</t>
  </si>
  <si>
    <t>기꺼이 그럴 의향이 있음</t>
  </si>
  <si>
    <t>어느 정도 그럴 의향이 있음</t>
  </si>
  <si>
    <t>별로 그럴 의향이 없음</t>
  </si>
  <si>
    <t>전혀 그럴 의향이 없음</t>
  </si>
  <si>
    <t xml:space="preserve">경제적 차이가 사회를 변화시킨다고 생각하시는지, 그리고 만약 그렇다면 어떻게 변화한다고 생각하시는지에 관심이 있습니다. </t>
  </si>
  <si>
    <t>우리나라에서는 빈부 격차로 인해 사회 기능이 악화되고 있다.</t>
  </si>
  <si>
    <t>사회는 전반적으로 경제적 격차가 클수록 &lt;b&gt;더 악화된다&lt;\/b&gt;.</t>
  </si>
  <si>
    <t>범죄는 경제적 격차가 클수록 &lt;b&gt;더 많이&lt;\/b&gt; 발생한다.</t>
  </si>
  <si>
    <t>사회 불안은 경제적 격차가 클수록 &lt;b&gt;더 커진다&lt;\/b&gt;.</t>
  </si>
  <si>
    <t>정부 기관은 경제적 격차가 클수록  &lt;b&gt;더 나빠진다&lt;\/b&gt;.</t>
  </si>
  <si>
    <t>국가는 경제적 격차가 클수록  &lt;b&gt;더 분열된다&lt;\/b&gt; .</t>
  </si>
  <si>
    <t xml:space="preserve">경제 성장률은 경제적 격차가 클수록 &lt;b&gt;더 커진다&lt;\/b&gt; </t>
  </si>
  <si>
    <t>사람들 간의 신뢰는 경제적 격차가 클수록  &lt;b&gt;더 떨어진다&lt;\/b&gt;.</t>
  </si>
  <si>
    <t>부패는 경제적 격차가 클수록 &lt;b&gt;더 많이 발생한다&lt;\/b&gt; .</t>
  </si>
  <si>
    <t xml:space="preserve">혁신은 경제적 격차가 클수록 &lt;b&gt;더 많이 이루어진다&lt;\/b&gt; . </t>
  </si>
  <si>
    <t>교육 시스템은 경제적 격차가 클수록  &lt;b&gt;전반적으로 더 악화된다&lt;\/b&gt;.</t>
  </si>
  <si>
    <t>경제 성장률은 경제적 격차가 클수록  &lt;b&gt;더 떨어진다&lt;\/b&gt;.</t>
  </si>
  <si>
    <t>나는 보통 국가 정부가 옳은 일을 할 것이라고 믿는다.</t>
  </si>
  <si>
    <t xml:space="preserve">우리나라의 부자들은 사회의 나머지 부분으로부터 스스로를 고립시킬 수 있다. </t>
  </si>
  <si>
    <t>지난 몇 달 동안 우리나라에서 경제적 격차가 커질수록 사회 기능이 어떤 식으로든 &lt;b&gt;더 나빠진다는&lt;\/b&gt; 말을 들었다.</t>
  </si>
  <si>
    <t>지난 몇 달 동안 우리나라에서 큰 경제적 격차가 &lt;b&gt;불공평&lt;\/b&gt;하다는 말을 들었다.</t>
  </si>
  <si>
    <t>우리나라의 제도는 경제적 불평등이 사회 기능을 &lt;b&gt;더 악화시킨다&lt;\/b&gt;는 생각에 기반을 두고 있다.</t>
  </si>
  <si>
    <t>최근 국제기구와 각국 정부는 세계 최고 부유층을 대상으로 하는 조정세를 제안했습니다.</t>
  </si>
  <si>
    <t>이 세금은 10억 달러(USD)를 초과하는 자산을 보유한 사람, 즉 세계에서 가장 부유한 약 3,000명의 개인이 매년 자산의 최소 2%를 세금으로 납부해야 합니다.</t>
  </si>
  <si>
    <t>이 정책을 지지하십니까, 반대하십니까?</t>
  </si>
  <si>
    <t>다소 지지한다</t>
  </si>
  <si>
    <t>지지하지도 반대하지도 않는다</t>
  </si>
  <si>
    <t>다소 반대한다</t>
  </si>
  <si>
    <t>강력히 반대한다</t>
  </si>
  <si>
    <t>이해가 되지 않는다</t>
  </si>
  <si>
    <t>이전 질문에 답한 100명의 참가자 중 세계 최고 부유층에 대한 조정세를 지지하는 사람은 몇 명이라고 생각하십니까?</t>
  </si>
  <si>
    <t>소비자들이 구매하지 않는 것이 더 나을 것을 알면서도 기업이 제품을 판매하는 것은 도덕적으로 용인될 수 있다.</t>
  </si>
  <si>
    <t>소비자들이 구매하지 않는 것이 더 나을 것을 알면서도 기업이 제품에 대한 정보를 조작하여 제품을 판매하는 것은 도덕적으로 용인될 수 있다.</t>
  </si>
  <si>
    <t>소비자들이 구매하지 않는 것이 더 나을 것을 알면서도 기업이 모든 관련 정보를 소비자에게 제공하는 한, 제품을 판매하는 것은 도덕적으로 용인될 수 있다.</t>
  </si>
  <si>
    <t>소비자들이 구매하지 않는 것이 더 나을 것을 알면서도 기업은 제품을 판매하기 위해 제품에 대한 정보를 조작하는 경우가 많다.</t>
  </si>
  <si>
    <t>소비자들이 구매하지 않는 것이 더 나을 제품을 기업이 판매하지 못하도록 정부는 더 엄격한 소비자 보호법을 시행해야 한다.</t>
  </si>
  <si>
    <t xml:space="preserve">설문조사에 참여해 주셔서 감사합니다! </t>
  </si>
  <si>
    <t xml:space="preserve">설문조사 전반에 대한 피드백이 있으시면 여기에 작성해 주시기 바랍니다. </t>
  </si>
  <si>
    <t>투표를 하지 않았다</t>
  </si>
  <si>
    <t>전혀 친밀하지 않음</t>
  </si>
  <si>
    <t>매우 친밀함</t>
  </si>
  <si>
    <t>강력히 지지한다</t>
  </si>
  <si>
    <t>어떤 사람이 장애 혜택을 청구한 상황을 생각해 보십시오.</t>
  </si>
  <si>
    <t>상황 ${e:\/\/Field\/T12Q4Order}</t>
  </si>
  <si>
    <t>Elección Consejo Constitucional 2023</t>
  </si>
  <si>
    <t>Who did you vote for in the Elección Consejo Constitucional 2023?</t>
  </si>
  <si>
    <t>Partido Republicano de Chile</t>
  </si>
  <si>
    <t>Partido Comunista de Chile</t>
  </si>
  <si>
    <t>Union Democrata Independiente</t>
  </si>
  <si>
    <t>Partido De la Gente</t>
  </si>
  <si>
    <t>Convergencia Social</t>
  </si>
  <si>
    <t>Envío ${e:\/\/Field\/Send1Display} al otro participante (usted: ${e:\/\/Field\/Send1YouUDisplay}, el otro participante: ${e:\/\/Field\/Send1ThemUDisplay}.)</t>
  </si>
  <si>
    <t>A B résztvevő &lt;b&gt;egy ${e:\/\/Field\/Value3Display}&lt;\/b&gt; összegű bónuszt kapott annak ellenére, hogy nem dolgozott a feladaton.</t>
  </si>
  <si>
    <t>Ha Ön nem fektet be, akkor Ön és a másik résztvevő is megtarthatja a kiosztott további ${e:\/\/Field\/Value5Display} összeget.</t>
  </si>
  <si>
    <t>Saya dan juga peserta lain menerima ${e:\/\/Field\/Value5Display}.</t>
  </si>
  <si>
    <t>ฉันส่ง ${e:\/\/Field\/Send2Display} ให้ผู้เข้าร่วมอีกคน (คุณ: ${e:\/\/Field\/Send2YouEDisplay} ผู้เข้าร่วมอีกคน: ${e:\/\/Field\/Send2ThemEDisplay})</t>
  </si>
  <si>
    <t>ฉันส่ง ${e:\/\/Field\/Send2Display} ให้ผู้เข้าร่วมอีกคน (คุณ: ${e:\/\/Field\/Send2YouDisplay} ผู้เข้าร่วมอีกคน: ${e:\/\/Field\/Send2ThemDisplay})</t>
  </si>
  <si>
    <t>ผู้เข้าร่วม A จะได้รับ&lt;b&gt;โบนัส ${e:\/\/Field\/Value3Display}&lt;\/b&gt; เป็นเงินตอบแทนสำหรับการทำงานเสร็จ</t>
  </si>
  <si>
    <t>ผู้เข้าร่วม B จะได้รับ&lt;b&gt;โบนัส ${e:\/\/Field\/Value3Display}&lt;\/b&gt; แม้จะไม่ได้ทำงานก็ตาม</t>
  </si>
  <si>
    <t>귀하에게는 ${e:\/\/Field\/SelfishHDisplay}가 할당되었습니다.</t>
  </si>
  <si>
    <t>آپ کو ${e:\/\/Field\/SelfishHDisplay} تفویض کیے گئے ہیں۔ دوسرے شرکت کنندہ کو ${e:\/\/Field\/SelfishLDisplay} تفویض کیے گئے ہیں۔&lt;br&gt;&lt;br&gt;اگر آپ چاہیں، تو آپ اپنے ${e:\/\/Field\/SelfishHDisplay} میں سے &lt;b&gt;${e:\/\/Field\/Value0Display}، ${e:\/\/Field\/Send1Display}، یا ${e:\/\/Field\/Send2Display}</t>
  </si>
  <si>
    <t xml:space="preserve">Participantului A i s-a oferit ocazia de a investi suma de ${e:\/\/Field\/Value5Display} cu o șansă de 50% de a câștiga ${e:\/\/Field\/Value15Display} și o șansă de 50% de a câștiga ${e:\/\/Field\/Value0Display}. </t>
  </si>
  <si>
    <t>Participantul B &lt;b&gt;nu a lucrat&lt;\/b&gt; la sarcină.</t>
  </si>
  <si>
    <t>Niech wszystko będzie tak, jak jest (Pan(i): ${e:\/\/Field\/YDisplay}, On(a): ${e:\/\/Field\/XDisplay}.)</t>
  </si>
  <si>
    <t>Wysyłam ${e:\/\/Field\/Send1Display} do drugiego uczestnika (Pan(i): ${e:\/\/Field\/Send1YouDisplay}, On(a): ${e:\/\/Field\/Send1ThemDisplay}.)</t>
  </si>
  <si>
    <t>Wysyłam ${e:\/\/Field\/Send2Display} do drugiego uczestnika (Pan(i): ${e:\/\/Field\/Send2YouDisplay}, On(a): ${e:\/\/Field\/Send2ThemDisplay}.)</t>
  </si>
  <si>
    <t>Otrzymał(a) Pan(i) ${e:\/\/Field\/SelfishHDisplay}.</t>
  </si>
  <si>
    <t>Drugi uczestnik otrzymał ${e:\/\/Field\/SelfishLDisplay}.</t>
  </si>
  <si>
    <t>Jeśli takie jest Pani\/a życzenie, może Pan(i) wysłać &lt;b&gt;${e:\/\/Field\/Value0Display}, ${e:\/\/Field\/Send1Display}, lub ${e:\/\/Field\/Send2Display}&lt;\/b&gt; z ${e:\/\/Field\/SelfishHDisplay} do drugiego uczestnika.</t>
  </si>
  <si>
    <t>Niech wszystko będzie tak, jak jest (Pan(i): ${e:\/\/Field\/SelfishHDisplay}, On(a): ${e:\/\/Field\/SelfishLDisplay}.)</t>
  </si>
  <si>
    <t>Wysyłam ${e:\/\/Field\/Send1Display} do drugiego uczestnika (Pan(i): ${e:\/\/Field\/Send1YouUDisplay}, On(a): ${e:\/\/Field\/Send1ThemUDisplay}.)</t>
  </si>
  <si>
    <t>Wysyłam ${e:\/\/Field\/Send2Display} do drugiego uczestnika (Pan(i): ${e:\/\/Field\/Send2YouUDisplay}, On(a): ${e:\/\/Field\/Send2ThemUDisplay}.)</t>
  </si>
  <si>
    <t>&lt;b&gt;Hindi babayaran ng bonus&lt;\/b&gt; ang Kalahok A dahil ang bonus ay bayad sa pagkumpleto ng gawain.</t>
  </si>
  <si>
    <t>La preghiamo di leggere attentamente le seguenti Informazioni.</t>
  </si>
  <si>
    <t>In base alle risposte fornite in questo sondaggio, Lei potrebbe essere idoneo a ricevere ulteriori incentivi.</t>
  </si>
  <si>
    <t>Tenga presente che tutti gli importi monetari saranno corrisposti nello stesso modo in cui vengono pagati gli incentivi che riceve abitualmente per aver completato questi sondaggi.</t>
  </si>
  <si>
    <t>Non è previsto il pagamento diretto in contanti degli incentivi extra.</t>
  </si>
  <si>
    <t>Tenga presente, inoltre, che i risultati di questo studio saranno utilizzati per la ricerca accademica e che i dati anonimizzati potrebbero essere resi pubblici.</t>
  </si>
  <si>
    <t>Non saranno pubblicate informazioni che potrebbero identificarLa personalmente e i dati non potranno essere ricondotti alla Sua persona.</t>
  </si>
  <si>
    <t>Si assicuri di dedicare il tempo sufficiente a leggere e comprendere le domande.</t>
  </si>
  <si>
    <t>Le risposte non soddisfacenti dal punto di vista qualitativo potrebbero comportare l'esclusione degli intervistati dal sondaggio e nessun incentivo verrà loro corrisposto.</t>
  </si>
  <si>
    <t>Ho capito e desidero partecipare.</t>
  </si>
  <si>
    <t>Non desidero partecipare.</t>
  </si>
  <si>
    <t>Per essere sicuri che Lei legga con attenzione le informazioni fornite, vogliamo che prima risponda a una semplice domanda.</t>
  </si>
  <si>
    <t>Quale dei seguenti è un mobile che Lei usa per sedersi a tavola?</t>
  </si>
  <si>
    <t>Frigorifero</t>
  </si>
  <si>
    <t>Sedia</t>
  </si>
  <si>
    <t>Bicicletta</t>
  </si>
  <si>
    <t>Tostapane</t>
  </si>
  <si>
    <t>Inserisca l'ID fornitore del sondaggio (questo campo dovrebbe già essere compilato):</t>
  </si>
  <si>
    <t>Fine del sondaggio</t>
  </si>
  <si>
    <t>Non desidera partecipare a questo sondaggio.</t>
  </si>
  <si>
    <t>Non ha superato il test per la valutazione dell'attenzione.</t>
  </si>
  <si>
    <t>Chiuda questo sondaggio.</t>
  </si>
  <si>
    <t>Qual è il Sua identità sessuale?</t>
  </si>
  <si>
    <t>Uomo</t>
  </si>
  <si>
    <t>Donna</t>
  </si>
  <si>
    <t>Altro\/non elencato</t>
  </si>
  <si>
    <t>Preferisco non rispondere</t>
  </si>
  <si>
    <t>Quanti anni ha?</t>
  </si>
  <si>
    <t>Qual è il titolo di studio più elevato che ha conseguito?</t>
  </si>
  <si>
    <t>Nessuna istruzione formale (0 anni)</t>
  </si>
  <si>
    <t>Scuola primaria (meno di 7 anni di scuola)</t>
  </si>
  <si>
    <t>Scuola secondaria di primo grado (7-10 anni di scuola)</t>
  </si>
  <si>
    <t>Scuola secondaria di secondo grado (10-13 anni di scuola)</t>
  </si>
  <si>
    <t>Istruzione superiore (oltre 13 anni, ad es. università o college)</t>
  </si>
  <si>
    <t>Se all'epoca non aveva l'età legale per votare, scelga cosa avrebbe fatto altrimenti.</t>
  </si>
  <si>
    <t>Le ricordiamo che le &lt;u&gt;risposte a questo sondaggio sono anonime.&lt;\/u&gt;</t>
  </si>
  <si>
    <t>A quanto ammontava il reddito totale del Suo nucleo familiare al lordo delle imposte nel 2023?</t>
  </si>
  <si>
    <t>Nella prossima parte di questo sondaggio, descriveremo situazioni che includono piccole somme di denaro.</t>
  </si>
  <si>
    <t>Le chiederemo anche di fare delle scelte che coinvolgono questo denaro.</t>
  </si>
  <si>
    <t>&lt;b&gt;Corrisponderemo in modo casuale a un intervistato su venti le somme di denaro e realizzeremo ciò che ha scelto.&lt;\/b&gt;</t>
  </si>
  <si>
    <t>Per questi partecipanti, la rispettiva scelta determinerà la quantità di denaro corrisposta a loro e a un altro partecipante.</t>
  </si>
  <si>
    <t xml:space="preserve">Il denaro sarà corrisposto tramite il fornitore del sondaggio entro tre mesi dal sondaggio. </t>
  </si>
  <si>
    <t>Ricordi che quel denaro Le verrà corrisposto con le stesse modalità degli incentivi che riceve abitualmente per aver completato questi sondaggi.</t>
  </si>
  <si>
    <t>Non sono previsti pagamenti diretti in contanti.</t>
  </si>
  <si>
    <t>Le chiediamo di lavorare su un'attività di riconoscimento dei codici.</t>
  </si>
  <si>
    <t>&lt;b&gt;Faccia del Suo meglio per portare a termine l'attività.&lt;\/b&gt;</t>
  </si>
  <si>
    <t>È molto importante per la nostra ricerca.</t>
  </si>
  <si>
    <t>Faccia clic su tutte le occorrenze del numero: &lt;b&gt;${e:\/\/Field\/TargetCode1}&lt;\/b&gt;</t>
  </si>
  <si>
    <t>Lei ha &lt;b&gt;completato&lt;\/b&gt; l'attività.</t>
  </si>
  <si>
    <t xml:space="preserve">Ora sarà abbinato a un altro partecipante. </t>
  </si>
  <si>
    <t>Sia Lei sia l'altro partecipante avete completato l'attività.</t>
  </si>
  <si>
    <t>Le verrà corrisposto un bonus del valore di ${e:\/\/Field\/Value3Display} come incentivo per aver completato l'attività.</t>
  </si>
  <si>
    <t>L'altro partecipante riceverà un bonus del valore di ${e:\/\/Field\/Value3Display} come incentivo per aver completato l'attività.</t>
  </si>
  <si>
    <t>Il Partecipante A &lt;b&gt;ha completato&lt;\/b&gt; l'attività.</t>
  </si>
  <si>
    <t>Il Partecipante B &lt;b&gt;non ha lavorato&lt;\/b&gt; all'attività.</t>
  </si>
  <si>
    <t>Al Partecipante A è stato corrisposto &lt;b&gt;un bonus del valore di ${e:\/\/Field\/Value3Display}&lt;\/b&gt; come incentivo per aver completato l'attività.</t>
  </si>
  <si>
    <t>Al Partecipante B è stato corrisposto &lt;b&gt;un bonus del valore di ${e:\/\/Field\/Value3Display}&lt;\/b&gt; nonostante non abbia lavorato all'attività.</t>
  </si>
  <si>
    <t>L'altro partecipante ha completato un'attività</t>
  </si>
  <si>
    <t>Lei non ha lavorato all'attività.</t>
  </si>
  <si>
    <t>L'altro partecipante riceverà un bonus del valore di ${e:\/\/Field\/Value6Display} come incentivo per aver completato l'attività.</t>
  </si>
  <si>
    <t>Non Le verrà corrisposto alcun bonus, poiché il bonus è un incentivo per aver completato l'attività.</t>
  </si>
  <si>
    <t>Sia il Partecipante A sia il Partecipante B &lt;b&gt;hanno completato&lt;\/b&gt; l'attività.</t>
  </si>
  <si>
    <t>Al Partecipante A &lt;b&gt;non è stato corrisposto alcun bonus&lt;\/b&gt; nonostante abbia completato l'attività.</t>
  </si>
  <si>
    <t>Al Partecipante B è stato &lt;b&gt;corrisposto un bonus del valore di ${e:\/\/Field\/Value6Display}&lt;\/b&gt; come incentivo per aver completato l'attività.</t>
  </si>
  <si>
    <t>Lei ha completato l'attività.</t>
  </si>
  <si>
    <t>L'altro partecipante non ha lavorato all'attività.</t>
  </si>
  <si>
    <t>L'altro partecipante riceverà un bonus del valore di ${e:\/\/Field\/Value3Display} nonostante non abbia lavorato all'attività.</t>
  </si>
  <si>
    <t>Sia al Partecipante A sia al Partecipante B è stato corrisposto &lt;b&gt;un bonus del valore di ${e:\/\/Field\/Value3Display}&lt;\/b&gt; come incentivo per aver completato l'attività.</t>
  </si>
  <si>
    <t>Non Le verrà corrisposto alcun bonus nonostante Lei abbia completato l'attività.</t>
  </si>
  <si>
    <t>Il Partecipante A &lt;b&gt;non ha lavorato&lt;\/b&gt; all'attività.</t>
  </si>
  <si>
    <t>Il Partecipante B &lt;b&gt;ha completato&lt;\/b&gt; l'attività.</t>
  </si>
  <si>
    <t>Al Partecipante A &lt;b&gt;non è stato corrisposto alcun bonus&lt;\/b&gt; poiché il bonus è un incentivo per aver completato l'attività.</t>
  </si>
  <si>
    <t>Ora Le porremo qualche semplice domanda di comprensione su queste informazioni.</t>
  </si>
  <si>
    <t>Informazioni di base:</t>
  </si>
  <si>
    <t>Ha completato l'attività?</t>
  </si>
  <si>
    <t>L'altro partecipante ha completato l'attività?</t>
  </si>
  <si>
    <t>Sì</t>
  </si>
  <si>
    <t>A quanto ammontava il Suo bonus?</t>
  </si>
  <si>
    <t>A quanto ammontava il bonus dell'altro partecipante?</t>
  </si>
  <si>
    <t xml:space="preserve">Le persone hanno idee diverse su ciò che è giusto e ciò che è iniquo. </t>
  </si>
  <si>
    <t>In che misura è d'accordo o in disaccordo con la seguente affermazione:</t>
  </si>
  <si>
    <t>Il pagamento del bonus è stato distribuito iniquamente tra Lei e l'altro partecipante.</t>
  </si>
  <si>
    <t>Decisamente d'accordo</t>
  </si>
  <si>
    <t>Abbastanza d'accordo</t>
  </si>
  <si>
    <t>Né d'accordo né in disaccordo</t>
  </si>
  <si>
    <t>Abbastanza in disaccordo</t>
  </si>
  <si>
    <t>Decisamente in disaccordo</t>
  </si>
  <si>
    <t xml:space="preserve">Ora vorremmo chiederLe &lt;b&gt;quanto si sente vicino&lt;\/b&gt; all'altro partecipante. </t>
  </si>
  <si>
    <t>Usi il cursore per selezionare la coppia di cerchi che meglio descrive la Sua risposta.</t>
  </si>
  <si>
    <t>Il cerchio con la X rappresenta l'altro partecipante.</t>
  </si>
  <si>
    <t>Tenga presente che 1 indica = per niente vicino e 7 indica = estremamente vicino.</t>
  </si>
  <si>
    <t>Quanto si sente vicino all'altro partecipante?</t>
  </si>
  <si>
    <t>Ora prenderà una decisione che potrebbe influire sia su di Lei sia sull'altro partecipante.</t>
  </si>
  <si>
    <t>La Sua decisione qui non influirà sui pagamenti dei bonus legati alla situazione precedente.</t>
  </si>
  <si>
    <t>Le vengono assegnati ulteriori ${e:\/\/Field\/Value5Display}.</t>
  </si>
  <si>
    <t>Anche all'altro partecipante vengono assegnati ulteriori ${e:\/\/Field\/Value5Display}.</t>
  </si>
  <si>
    <t>Ora Le verrà chiesto se vuole approfittare di un'opportunità di investimento.</t>
  </si>
  <si>
    <t>Lei può &lt;b&gt;investire&lt;\/b&gt; i Suoi ${e:\/\/Field\/Value5Display}.</t>
  </si>
  <si>
    <t>Nel caso in cui decidesse di investire il denaro, sono possibili le seguenti opzioni:</t>
  </si>
  <si>
    <t>Otterrà ${e:\/\/Field\/Value15Display} con una probabilità del 50%.</t>
  </si>
  <si>
    <t>Otterrà ${e:\/\/Field\/Value0Display} con una probabilità del 50%.</t>
  </si>
  <si>
    <t>Nel caso in cui decidesse di investire, &lt;b&gt;l'altro partecipante perderà i ${e:\/\/Field\/Value5Display} che gli erano stati assegnati.&lt;\/b&gt;</t>
  </si>
  <si>
    <t>Nel caso in cui decidesse di non investire, sia Lei sia l'altro partecipante terrete i vostri ulteriori ${e:\/\/Field\/Value5Display}.</t>
  </si>
  <si>
    <t>Non interagirà più con l'altro partecipante dopo aver fatto la Sua scelta.</t>
  </si>
  <si>
    <t>Faccia la Sua scelta.</t>
  </si>
  <si>
    <t>Investo il denaro, il che significa che ho il 50% di probabilità di ricevere ${e:\/\/Field\/Value15Display} e il 50% di probabilità di ricevere ${e:\/\/Field\/Value0Display}.</t>
  </si>
  <si>
    <t>L'altro partecipante riceverà ${e:\/\/Field\/Value0Display}.</t>
  </si>
  <si>
    <t>Non investo il denaro.</t>
  </si>
  <si>
    <t>Sia io sia l'altro partecipante riceviamo ${e:\/\/Field\/Value5Display}.</t>
  </si>
  <si>
    <t>Cosa ha motivato la Sua scelta?</t>
  </si>
  <si>
    <t>Spieghi brevemente con parole Sue.</t>
  </si>
  <si>
    <t xml:space="preserve">Abbiamo completato questo studio con un gran numero di partecipanti nel Suo Paese. </t>
  </si>
  <si>
    <t>Su 100 partecipanti che si sono trovati nella Sua stessa situazione, quanti ritiene che abbiano investito i loro ${e:\/\/Field\/Value5Display} per ottenere potenzialmente ${e:\/\/Field\/Value15Display} quando anche l'altro partecipante avesse perso i suoi ${e:\/\/Field\/Value5Display}?</t>
  </si>
  <si>
    <t>Scriva un numero compreso tra 0 e 100.</t>
  </si>
  <si>
    <t>Se la Sua risposta è giusta, otterrà un incentivo del valore di ${e:\/\/Field\/Value1Display}.</t>
  </si>
  <si>
    <t>Questo vale per &lt;b&gt;tutti&lt;\/b&gt; i partecipanti.</t>
  </si>
  <si>
    <t>Alcuni partecipanti non erano nella Sua stessa situazione.</t>
  </si>
  <si>
    <t>Adesso vorremmo porLe qualche domanda su questi partecipanti.</t>
  </si>
  <si>
    <t>Nel loro caso, la situazione era la seguente:</t>
  </si>
  <si>
    <t>Per il resto la loro situazione era identica alla Sua.</t>
  </si>
  <si>
    <t xml:space="preserve">Al Partecipante A era stata data l'opportunità di investire ${e:\/\/Field\/Value5Display} con il 50% di possibilità di ottenere ${e:\/\/Field\/Value15Display} e il 50% di possibilità di ottenere ${e:\/\/Field\/Value0Display}. </t>
  </si>
  <si>
    <t>Se avesse investito, il Partecipante B avrebbe perso i suoi ${e:\/\/Field\/Value5Display}.</t>
  </si>
  <si>
    <t>Per prima cosa Le porremo qualche semplice domanda di comprensione su queste informazioni.</t>
  </si>
  <si>
    <t>Il Partecipante A ha completato l'attività?</t>
  </si>
  <si>
    <t>Il Partecipante B ha completato l'attività?</t>
  </si>
  <si>
    <t>A quanto ammontava il bonus del Partecipante A?</t>
  </si>
  <si>
    <t>A quanto ammontava il bonus del Partecipante B?</t>
  </si>
  <si>
    <t>Il pagamento del bonus è stato distribuito in modo iniquo tra il Partecipante A e il Partecipante B.</t>
  </si>
  <si>
    <t>Ora vogliamo che Lei preveda il comportamento d'investimento del Partecipante A.</t>
  </si>
  <si>
    <t>Su 100 partecipanti che si sono trovati nella &lt;b&gt;situazione del Partecipante A&lt;\/b&gt;, quanti ritiene che abbiano &lt;b&gt;investito&lt;\/b&gt; ${e:\/\/Field\/Value5Display} per ricevere potenzialmente ${e:\/\/Field\/Value15Display} visto che anche il Partecipante B avrebbe perso i suoi ${e:\/\/Field\/Value5Display}?</t>
  </si>
  <si>
    <t>Come promemoria, Lei ha risposto che ${q:\/\/QID581\/ChoiceTextEntryValue} persone nella &lt;b&gt;Sua stessa&lt;\/b&gt; situazione investirebbero.</t>
  </si>
  <si>
    <t>Grazie. Passiamo ora a una nuova serie di domande su un nuovo argomento.</t>
  </si>
  <si>
    <t xml:space="preserve">Ora Le chiederemo di pensare a cosa farebbe se dovesse decidere se una persona debba ricevere il sussidio di disoccupazione. </t>
  </si>
  <si>
    <t>È molto importante che Lei legga attentamente le informazioni riportate di seguito.</t>
  </si>
  <si>
    <t>Il sussidio di disoccupazione ha lo scopo di compensare in parte la perdita di reddito delle persone che si trovano in uno stato di disoccupazione involontaria.</t>
  </si>
  <si>
    <t>Le persone che non si trovano in uno stato di disoccupazione involontaria a volte presentano una domanda di sussidio di disoccupazione falsa dichiarando mendacemente di essere involontariamente disoccupate.</t>
  </si>
  <si>
    <t>Situazione ${e:\/\/Field\/T12Q1Order}</t>
  </si>
  <si>
    <t>Prenda in considerazione una situazione in cui una persona ha presentato una domanda di sussidio di disoccupazione.</t>
  </si>
  <si>
    <t>Esiste un:</t>
  </si>
  <si>
    <t>99% di probabilità che questa persona abbia presentato una &lt;b&gt;domanda di sussidio di disoccupazione dichiarando il vero&lt;\/b&gt;.</t>
  </si>
  <si>
    <t>1% di probabilità che questa persona abbia presentato una &lt;b&gt;domanda di sussidio di disoccupazione dichiarando il falso&lt;\/b&gt;.</t>
  </si>
  <si>
    <t>Ora Le chiediamo di fare una scelta per questa persona.</t>
  </si>
  <si>
    <t xml:space="preserve"> Indichi la Sua decisione:</t>
  </si>
  <si>
    <t xml:space="preserve">&lt;b&gt;Rifiuta di pagare il sussidio di disoccupazione&lt;\/b&gt;: ciò significa che esiste il 99% di probabilità che una persona che ha presentato una &lt;b&gt;domanda di sussidio di disoccupazione dichiarando il vero&lt;\/b&gt; &lt;b&gt;non riceva il sussidio di disoccupazione&lt;\/b&gt;.  </t>
  </si>
  <si>
    <t xml:space="preserve">&lt;b&gt;Paga il sussidio di disoccupazione&lt;\/b&gt;: ciò significa che esiste l'1% di probabilità che una persona che ha presentato una &lt;b&gt;domanda di sussidio di disoccupazione dichiarando il falso&lt;\/b&gt; &lt;b&gt;riceva il sussidio di disoccupazione&lt;\/b&gt;. </t>
  </si>
  <si>
    <t>75% di probabilità che questa persona abbia presentato una domanda di sussidio di disoccupazione dichiarando il &lt;b&gt;vero&lt;\/b&gt;.</t>
  </si>
  <si>
    <t>25% di probabilità che questa persona abbia presentato una domanda di sussidio di disoccupazione dichiarando il &lt;b&gt;falso&lt;\/b&gt;.</t>
  </si>
  <si>
    <t xml:space="preserve">&lt;b&gt;Rifiuta di pagare il sussidio di disoccupazione&lt;\/b&gt;: ciò significa che esiste il 75% di probabilità che una persona che ha presentato una &lt;b&gt;domanda di sussidio di disoccupazione dichiarando il vero&lt;\/b&gt; &lt;b&gt;non riceva il sussidio di disoccupazione&lt;\/b&gt;.  </t>
  </si>
  <si>
    <t>&lt;b&gt;Paga il sussidio di disoccupazione&lt;\/b&gt;: ciò significa che esiste il 25% di probabilità che una persona che ha presentato una &lt;b&gt;domanda di sussidio di disoccupazione dichiarando il falso&lt;\/b&gt; &lt;b&gt;riceva il sussidio di disoccupazione&lt;\/b&gt;.</t>
  </si>
  <si>
    <t>50% di probabilità che questa persona abbia presentato una domanda di sussidio di disoccupazione dichiarando il &lt;b&gt;vero&lt;\/b&gt;.</t>
  </si>
  <si>
    <t>50% di probabilità che questa persona abbia presentato una domanda di sussidio di disoccupazione dichiarando il &lt;b&gt;falso&lt;\/b&gt;.</t>
  </si>
  <si>
    <t xml:space="preserve">&lt;b&gt;Rifiuta di pagare il sussidio di disoccupazione&lt;\/b&gt;: ciò significa che esiste il 50% di probabilità che una persona che ha presentato una &lt;b&gt;domanda di sussidio di disoccupazione dichiarando il vero&lt;\/b&gt; &lt;b&gt;non riceva il sussidio di disoccupazione&lt;\/b&gt;.  </t>
  </si>
  <si>
    <t xml:space="preserve">&lt;b&gt;Paga il sussidio di disoccupazione&lt;\/b&gt;: ciò significa che esiste il 50% di probabilità che una persona che ha presentato una &lt;b&gt;domanda di sussidio di disoccupazione dichiarando il falso&lt;\/b&gt; &lt;b&gt;riceva il sussidio di disoccupazione&lt;\/b&gt;. </t>
  </si>
  <si>
    <t>25% di probabilità che questa persona abbia presentato una domanda di sussidio di disoccupazione dichiarando il &lt;b&gt;vero&lt;\/b&gt;.</t>
  </si>
  <si>
    <t>75% di probabilità che questa persona abbia presentato una domanda di sussidio di disoccupazione dichiarando il &lt;b&gt; falso&lt;\/b&gt;.</t>
  </si>
  <si>
    <t xml:space="preserve">&lt;b&gt;Rifiuta di pagare il sussidio di disoccupazione&lt;\/b&gt;: ciò significa che esiste il 25% di probabilità che una persona che ha presentato una &lt;b&gt;domanda di sussidio di disoccupazione dichiarando il vero&lt;\/b&gt; &lt;b&gt;non riceva il sussidio di disoccupazione&lt;\/b&gt;.  </t>
  </si>
  <si>
    <t>&lt;b&gt;Paga il sussidio di disoccupazione&lt;\/b&gt;: ciò significa che esiste il 75% di probabilità che una persona che ha presentato una &lt;b&gt;domanda di sussidio di disoccupazione dichiarando il falso&lt;\/b&gt; &lt;b&gt;riceva il sussidio di disoccupazione&lt;\/b&gt;.</t>
  </si>
  <si>
    <t>1% di probabilità che questa persona abbia presentato una domanda di sussidio di disoccupazione dichiarando il &lt;b&gt;vero&lt;\/b&gt;.</t>
  </si>
  <si>
    <t>99% di probabilità che questa persona abbia presentato una domanda di sussidio di disoccupazione dichiarando il &lt;b&gt;falso&lt;\/b&gt;.</t>
  </si>
  <si>
    <t xml:space="preserve">&lt;b&gt;Rifiuta di pagare il sussidio di disoccupazione&lt;\/b&gt;: ciò significa che esiste l'1% di probabilità che una persona che ha presentato una &lt;b&gt;domanda di sussidio di disoccupazione dichiarando il vero&lt;\/b&gt; &lt;b&gt;non riceva il sussidio di disoccupazione&lt;\/b&gt;.  </t>
  </si>
  <si>
    <t xml:space="preserve">&lt;b&gt;Paga il sussidio di disoccupazione&lt;\/b&gt;: ciò significa che esiste il 99% di probabilità che una persona che ha presentato una &lt;b&gt;domanda di sussidio di disoccupazione dichiarando il falso&lt;\/b&gt; &lt;b&gt;riceva il sussidio di disoccupazione&lt;\/b&gt;. </t>
  </si>
  <si>
    <t xml:space="preserve">Prenda in considerazione tutte le persone che attualmente presentano una domanda di sussidio di disoccupazione nel Suo Paese. </t>
  </si>
  <si>
    <t xml:space="preserve">Quale percentuale delle persone che presentano una domanda di sussidio di disoccupazione ritiene che abbia &lt;b&gt;dichiarato il falso&lt;\/b&gt; dicendo di essere disoccupato involontario? </t>
  </si>
  <si>
    <t>...% ha dichiarato il falso dicendo di essere disoccupato involontario.</t>
  </si>
  <si>
    <t>In che misura è d'accordo o in disaccordo con le seguenti affermazioni:</t>
  </si>
  <si>
    <t>I sussidi di disoccupazione dovrebbero essere più generosi.</t>
  </si>
  <si>
    <t>I requisiti per ottenere i sussidi di disoccupazione dovrebbero essere più stringenti.</t>
  </si>
  <si>
    <t>È iniquo che i disoccupati involontari non siano pienamente compensati per la loro perdita di reddito.</t>
  </si>
  <si>
    <t>I sussidi di disoccupazione generosi danneggiano l'economia.</t>
  </si>
  <si>
    <t>Ora Le chiederemo di pensare a cosa farebbe se dovesse decidere se una persona debba ricevere l'assegno di invalidità.</t>
  </si>
  <si>
    <t>L'assegno di invalidità ha lo scopo di compensare in parte la perdita di reddito delle persone affette da una patologia che impedisce loro di lavorare.</t>
  </si>
  <si>
    <t>Le persone che non hanno una condizione medica che impedisce loro di lavorare a volte presentano una domanda di assegno di invalidità falsa dichiarando mendacemente di essere impossibilitate a lavorare a causa di una condizione medica.</t>
  </si>
  <si>
    <t>99% di probabilità che questa persona abbia presentato una domanda di assegno di invalidità dichiarando il &lt;b&gt;vero&lt;\/b&gt;</t>
  </si>
  <si>
    <t>1% di probabilità che questa persona abbia presentato una domanda di assegno di invalidità dichiarando il &lt;b&gt;falso&lt;\/b&gt;.</t>
  </si>
  <si>
    <t xml:space="preserve">&lt;b&gt;Rifiuta di pagare l'assegno di invalidità&lt;\/b&gt;: ciò significa che esiste il 99% di probabilità che una persona che ha presentato una &lt;b&gt;domanda di assegno di invalidità dichiarando il vero&lt;\/b&gt; &lt;b&gt;non riceva l'assegno di invalidità&lt;\/b&gt;.  </t>
  </si>
  <si>
    <t xml:space="preserve">&lt;b&gt;Paga l'assegno di invalidità&lt;\/b&gt;: ciò significa che esiste l'1% di probabilità che una persona che ha presentato una &lt;b&gt;domanda di assegno di invalidità dichiarando il falso&lt;\/b&gt; &lt;b&gt;riceva l'assegno di invalidità&lt;\/b&gt;. </t>
  </si>
  <si>
    <t>75% di probabilità che questa persona abbia presentato una domanda di assegno di invalidità dichiarando il &lt;b&gt;vero&lt;\/b&gt;.</t>
  </si>
  <si>
    <t>25% di probabilità che questa persona abbia presentato una domanda di assegno di invalidità dichiarando il &lt;b&gt;falso&lt;\/b&gt;.</t>
  </si>
  <si>
    <t xml:space="preserve">&lt;b&gt;Rifiuta di pagare l'assegno di invalidità&lt;\/b&gt;: ciò significa che esiste il 75% di probabilità che una persona che ha presentato una &lt;b&gt;domanda di assegno di invalidità dichiarando il vero&lt;\/b&gt; &lt;b&gt;non riceva l'assegno di invalidità&lt;\/b&gt;.  </t>
  </si>
  <si>
    <t xml:space="preserve">&lt;b&gt;Paga l'assegno di invalidità&lt;\/b&gt;: ciò significa che esiste il 25% di probabilità che una persona che ha presentato una &lt;b&gt;domanda di assegno di invalidità dichiarando il falso&lt;\/b&gt; &lt;b&gt;riceva l'assegno di invalidità&lt;\/b&gt;. </t>
  </si>
  <si>
    <t>50% di probabilità che questa persona abbia presentato una domanda di assegno di invalidità dichiarando il &lt;b&gt;vero&lt;\/b&gt;.</t>
  </si>
  <si>
    <t>50% di probabilità che questa persona abbia presentato una domanda di assegno di invalidità dichiarando il &lt;b&gt;falso&lt;\/b&gt;.</t>
  </si>
  <si>
    <t xml:space="preserve">&lt;b&gt;Rifiuta di pagare l'assegno di invalidità&lt;\/b&gt;: ciò significa che esiste il 50% di probabilità che una persona che ha presentato una &lt;b&gt;domanda di assegno di invalidità dichiarando il vero&lt;\/b&gt; &lt;b&gt;non riceva l'assegno di invalidità&lt;\/b&gt;.  </t>
  </si>
  <si>
    <t xml:space="preserve">&lt;b&gt;Paga l'assegno di invalidità&lt;\/b&gt;: ciò significa che esiste il 50% di probabilità che una persona che ha presentato una &lt;b&gt;domanda di assegno di invalidità dichiarando il falso&lt;\/b&gt; &lt;b&gt;riceva l'assegno di invalidità&lt;\/b&gt;. </t>
  </si>
  <si>
    <t>25% di probabilità che questa persona abbia presentato una domanda di assegno di invalidità dichiarando il &lt;b&gt;vero&lt;\/b&gt;.</t>
  </si>
  <si>
    <t>75% di probabilità che questa persona abbia presentato una domanda di assegno di invalidità dichiarando il &lt;b&gt;falso&lt;\/b&gt;.</t>
  </si>
  <si>
    <t xml:space="preserve">&lt;b&gt;Rifiuta di pagare l'assegno di invalidità&lt;\/b&gt;: ciò significa che esiste il 25% di probabilità che una persona che ha presentato una &lt;b&gt;domanda di assegno di invalidità dichiarando il vero&lt;\/b&gt; &lt;b&gt;non riceva l'assegno di invalidità&lt;\/b&gt;.  </t>
  </si>
  <si>
    <t xml:space="preserve">&lt;b&gt;Paga l'assegno di invalidità&lt;\/b&gt;: ciò significa che esiste il 75% di probabilità che una persona che ha presentato una &lt;b&gt;domanda di assegno di invalidità dichiarando il falso&lt;\/b&gt; &lt;b&gt;riceva l'assegno di invalidità&lt;\/b&gt;. </t>
  </si>
  <si>
    <t>1% di probabilità che questa persona abbia presentato una domanda di assegno di invalidità dichiarando il &lt;b&gt;vero&lt;\/b&gt;.</t>
  </si>
  <si>
    <t>99% di probabilità che questa persona abbia presentato una domanda di assegno di invalidità dichiarando il &lt;b&gt;falso&lt;\/b&gt;</t>
  </si>
  <si>
    <t xml:space="preserve">&lt;b&gt;Rifiuta di pagare l'assegno di invalidità&lt;\/b&gt;: ciò significa che esiste l'1% di probabilità che una persona che ha presentato una &lt;b&gt;domanda di assegno di invalidità dichiarando il vero&lt;\/b&gt; &lt;b&gt;non riceva l'assegno di invalidità&lt;\/b&gt;.  </t>
  </si>
  <si>
    <t xml:space="preserve">&lt;b&gt;Paga l'assegno di invalidità&lt;\/b&gt;: ciò significa che esiste il 99% di probabilità che una persona che ha presentato una &lt;b&gt;domanda di assegno di invalidità dichiarando il falso&lt;\/b&gt; &lt;b&gt;riceva l'assegno di invalidità&lt;\/b&gt;. </t>
  </si>
  <si>
    <t xml:space="preserve">Prenda in considerazione tutte le persone che attualmente presentano una domanda di assegno di invalidità nel Suo Paese. </t>
  </si>
  <si>
    <t>Quale percentuale delle persone che hanno presentato una domanda di assegno di invalidità ritiene che abbia dichiarato il falso dicendo di avere una condizione medica che impedisce loro di lavorare?</t>
  </si>
  <si>
    <t>...% ha dichiarato il falso dicendo di avere una condizione medica che impedisce loro di lavorare.</t>
  </si>
  <si>
    <t>Gli assegni di invalidità dovrebbero essere più generosi.</t>
  </si>
  <si>
    <t>I requisiti per ottenere gli assegni di invalidità dovrebbero essere più stringenti.</t>
  </si>
  <si>
    <t>È iniquo che le persone disabili non siano pienamente compensate per la loro perdita di reddito.</t>
  </si>
  <si>
    <t>Gli assegni di invalidità generosi danneggiano l'economia.</t>
  </si>
  <si>
    <t>Ora prenderà tre decisioni che coinvolgono grandi quantità di denaro e che potrebbero influire sia su di Lei sia su un altro partecipante.</t>
  </si>
  <si>
    <t>Tutti i partecipanti che completeranno lo studio saranno inseriti in una lotteria.</t>
  </si>
  <si>
    <t>La lotteria prevede l'estrazione a caso di tre partecipanti.</t>
  </si>
  <si>
    <t>Questi tre partecipanti saranno abbinati ad altri partecipanti al sondaggio e vedranno &lt;b&gt;una delle loro tre scelte attuata&lt;\/b&gt;.</t>
  </si>
  <si>
    <t>Se Lei è uno di questi tre partecipanti, il relativo incentivo Le verrà corrisposto dal fornitore del sondaggio entro tre mesi dal sondaggio.</t>
  </si>
  <si>
    <t>Risponda a tutte le domande come se tutte le Sue scelte fossero sicuramente attuate.</t>
  </si>
  <si>
    <t>Alcune domande sono semplici, mentre altre sono più complesse.</t>
  </si>
  <si>
    <t>Le sono stati assegnati ${e:\/\/Field\/SelfishMDisplay}.</t>
  </si>
  <si>
    <t>All'altro partecipante vengono assegnati ${e:\/\/Field\/SelfishMDisplay}.</t>
  </si>
  <si>
    <t>Se desidera farlo, può inviare &lt;b&gt;${e:\/\/Field\/Value0Display}, ${e:\/\/Field\/Send1Display}, oppure ${e:\/\/Field\/Send2Display}&lt;\/b&gt;dei Suoi ${e:\/\/Field\/SelfishMDisplay} all'altro partecipante.</t>
  </si>
  <si>
    <t xml:space="preserve">L'altro partecipante sarà informato dell'importo che gli invierà. </t>
  </si>
  <si>
    <t>Lei tratterrà tutto ciò che non invierà.</t>
  </si>
  <si>
    <t>La Sua scelta influirà solo sui pagamenti potenziali e sulle informazioni che l'altro partecipante riceverà.</t>
  </si>
  <si>
    <t>Per il resto, la scelta che farà sarà &lt;u&gt;completamente anonima&lt;\/u&gt; e Lei non interagirà più con questo partecipante.</t>
  </si>
  <si>
    <t>Indichi quale delle alternative ha deciso di scegliere:</t>
  </si>
  <si>
    <t>Mantengo le cose come sono (Lei: ${e:\/\/Field\/SelfishMDisplay}, Lui: ${e:\/\/Field\/SelfishMDisplay}.)</t>
  </si>
  <si>
    <t>Invio ${e:\/\/Field\/Send1Display} all'altro partecipante (Lei: ${e:\/\/Field\/Send1YouEDisplay}, Lui: ${e:\/\/Field\/Send1ThemEDisplay}.)</t>
  </si>
  <si>
    <t>Invio ${e:\/\/Field\/Send2Display} all'altro partecipante (Lei: ${e:\/\/Field\/Send2YouEDisplay}, Lui: ${e:\/\/Field\/Send2ThemEDisplay}.)</t>
  </si>
  <si>
    <t>Ora Le verrà chiesto di affrontare una nuova situazione con un partecipante diverso.</t>
  </si>
  <si>
    <t>Qui ci interessa sapere come si aspetta che l'altro partecipante agisca.</t>
  </si>
  <si>
    <t>Le vengono assegnati ${e:\/\/Field\/YDisplay}.</t>
  </si>
  <si>
    <t>All'altro partecipante vengono assegnati ${e:\/\/Field\/XDisplay}.</t>
  </si>
  <si>
    <t>Se desidera farlo, può inviare &lt;b&gt;${e:\/\/Field\/Value0Display}, ${e:\/\/Field\/Send1Display}, oppure ${e:\/\/Field\/Send2Display}&lt;\/b&gt; dei Suoi ${e:\/\/Field\/YDisplay} all'altro partecipante.</t>
  </si>
  <si>
    <t>Successivamente, l'altro partecipante potrà scegliere di prendere ${e:\/\/Field\/StealAmountDisplay} da Lei per ricevere ${e:\/\/Field\/ReceiveAmountDisplay}.</t>
  </si>
  <si>
    <t>Tra poco Le chiederemo se vorrebbe inviare del denaro all'altro partecipante.</t>
  </si>
  <si>
    <t>Prima di farlo, ci interessa sapere con quale frequenza si aspetta che l'altro partecipante prenda del denaro da Lei se Lei inviasse i diversi importi (${e:\/\/Field\/Value0Display}, ${e:\/\/Field\/Send1Display}, e ${e:\/\/Field\/Send2Display}).</t>
  </si>
  <si>
    <t>&lt;b&gt;Se Lei invia all'altro partecipante ${e:\/\/Field\/Value0Display}&lt;\/b&gt;, questi sono i possibili risultati:</t>
  </si>
  <si>
    <t>&lt;b&gt;L'altro partecipante prende&lt;\/b&gt;: Lei: ${e:\/\/Field\/YSteal0Display}, Lui: ${e:\/\/Field\/XSteal0Display}.</t>
  </si>
  <si>
    <t>&lt;b&gt;L'altro partecipante non prende&lt;\/b&gt;: Lei: ${e:\/\/Field\/YDisplay}, Lui: ${e:\/\/Field\/XDisplay}.</t>
  </si>
  <si>
    <t>Supponga di aver &lt;b&gt;inviato ${e:\/\/Field\/Value0Display}&lt;\/b&gt;.</t>
  </si>
  <si>
    <t>Su 100 altri partecipanti, quanti ritiene che prenderebbero da Lei in questa situazione?</t>
  </si>
  <si>
    <t>Immetta un numero compreso tra 0 e 100.</t>
  </si>
  <si>
    <t>Si aspettava che ${q:\/\/QID510\/ChoiceTextEntryValue} su 100 altri partecipanti prendessero da Lei del denaro&lt;b&gt;se Lei avesse inviato ${e:\/\/Field\/Value0Display}&lt;\/b&gt;.</t>
  </si>
  <si>
    <t>&lt;b&gt;Se Lei invia all'altro intervistato ${e:\/\/Field\/Send1Display}&lt;\/b&gt;, questi sono i possibili risultati:</t>
  </si>
  <si>
    <t>&lt;b&gt;L'altro partecipante prende&lt;\/b&gt;: Lei: ${e:\/\/Field\/YSteal100Display}, Lui: ${e:\/\/Field\/XSteal100Display}.</t>
  </si>
  <si>
    <t>&lt;b&gt;L'altro partecipante non prende&lt;\/b&gt;: Lei: ${e:\/\/Field\/Send1YouDisplay}, Lui: ${e:\/\/Field\/Send1ThemDisplay}.</t>
  </si>
  <si>
    <t>Supponga di aver &lt;b&gt;inviato ${e:\/\/Field\/Send1Display}&lt;\/b&gt;.</t>
  </si>
  <si>
    <t>Si aspettava che ${q:\/\/QID554\/ChoiceTextEntryValue} su 100 altri partecipanti prendessero da Lei del denaro &lt;b&gt;se Lei avesse inviato ${e:\/\/Field\/Send1Display}&lt;\/b&gt;.</t>
  </si>
  <si>
    <t>&lt;b&gt;Se Lei invia all'altro intervistato ${e:\/\/Field\/Send2Display}&lt;\/b&gt;, questi sono i possibili risultati:</t>
  </si>
  <si>
    <t>&lt;b&gt;L'altro partecipante prende&lt;\/b&gt;: Lei: ${e:\/\/Field\/YSteal200Display}, Lui: ${e:\/\/Field\/XSteal200Display}.</t>
  </si>
  <si>
    <t>&lt;b&gt;L'altro partecipante non prende&lt;\/b&gt;: Lei: ${e:\/\/Field\/Send2YouDisplay}, Lui: ${e:\/\/Field\/Send2ThemDisplay}.</t>
  </si>
  <si>
    <t>Supponga di aver &lt;b&gt;inviato ${e:\/\/Field\/Send2Display}&lt;\/b&gt;.</t>
  </si>
  <si>
    <t>A questo punto Lei &lt;b&gt;deciderà di effettuare il trasferimento&lt;\/b&gt;.</t>
  </si>
  <si>
    <t>Come promemoria, Le sono stati assegnati ${e:\/\/Field\/YDisplay}.</t>
  </si>
  <si>
    <t>L'altro partecipante sarà informato dell'importo che gli invierà.</t>
  </si>
  <si>
    <t>Per il resto, la scelta che farà sarà completamente anonima e Lei non interagirà più con questo partecipante.</t>
  </si>
  <si>
    <t>Mantengo le cose come sono (Lei: ${e:\/\/Field\/YDisplay}, Lui: ${e:\/\/Field\/XDisplay}.)</t>
  </si>
  <si>
    <t>Invio ${e:\/\/Field\/Send1Display} all'altro partecipante (Lei: ${e:\/\/Field\/Send1YouDisplay}, Lui: ${e:\/\/Field\/Send1ThemDisplay}.)</t>
  </si>
  <si>
    <t>Invio ${e:\/\/Field\/Send2Display} all'altro partecipante (Lei: ${e:\/\/Field\/Send2YouDisplay}, Lui: ${e:\/\/Field\/Send2ThemDisplay}.)</t>
  </si>
  <si>
    <t>Le vengono assegnati ${e:\/\/Field\/SelfishHDisplay}.</t>
  </si>
  <si>
    <t>Se desidera farlo, può inviare &lt;b&gt;${e:\/\/Field\/Value0Display}, ${e:\/\/Field\/Send1Display}, oppure ${e:\/\/Field\/Send2Display}&lt;\/b&gt; dei Suoi ${e:\/\/Field\/SelfishHDisplay} all'altro partecipante.</t>
  </si>
  <si>
    <t>Mantengo le cose come sono (Lei: ${e:\/\/Field\/SelfishHDisplay}, Lui: ${e:\/\/Field\/SelfishLDisplay}.)</t>
  </si>
  <si>
    <t>Invio ${e:\/\/Field\/Send1Display} all'altro partecipante (Lei: ${e:\/\/Field\/Send1YouUDisplay}, Lui: ${e:\/\/Field\/Send1ThemUDisplay}.)</t>
  </si>
  <si>
    <t>Invio ${e:\/\/Field\/Send2Display} all'altro partecipante (Lei: ${e:\/\/Field\/Send2YouUDisplay}, Lui ${e:\/\/Field\/Send2ThemUDisplay}.)</t>
  </si>
  <si>
    <t>Le iniquità economiche profonde &lt;b&gt;peggiorano&lt;\/b&gt; complessivamente il funzionamento della società.</t>
  </si>
  <si>
    <t>Nel mio Paese, le disuguaglianze economiche tra ricchi e poveri sono &lt;b&gt;inique&lt;\/b&gt;.</t>
  </si>
  <si>
    <t>È iniquo che alcune persone abbiano un reddito più alto di altre</t>
  </si>
  <si>
    <t>Un'ampia redistribuzione del reddito danneggia l'economia.</t>
  </si>
  <si>
    <t>È più importante pensare a me stesso che garantire l'equità per tutti.</t>
  </si>
  <si>
    <t>In che misura è disposto a rischiare, in generale?</t>
  </si>
  <si>
    <t>Sono disposto a rischiare</t>
  </si>
  <si>
    <t>Non sono disposto a rischiare</t>
  </si>
  <si>
    <t>Sono decisamente disposto a rischiare</t>
  </si>
  <si>
    <t>Il governo dovrebbe ridurre le disuguaglianza dei redditi nella società.</t>
  </si>
  <si>
    <t>La religione è importante nella Sua vita?</t>
  </si>
  <si>
    <t>Molto importante</t>
  </si>
  <si>
    <t>Alquanto importante</t>
  </si>
  <si>
    <t>Non tanto importante</t>
  </si>
  <si>
    <t>Ininfluente</t>
  </si>
  <si>
    <t>Quanto è disposto a donare per buone cause senza aspettarsi nulla in cambio?</t>
  </si>
  <si>
    <t>Molto disposto</t>
  </si>
  <si>
    <t>Alquanto disposto</t>
  </si>
  <si>
    <t>Non tanto disposto</t>
  </si>
  <si>
    <t>Per nulla disposto</t>
  </si>
  <si>
    <t xml:space="preserve">Ci interessa sapere se ritiene che le differenze economiche causino cambiamenti nella società e, in caso affermativo, in che modo. </t>
  </si>
  <si>
    <t>Nel mio Paese, le disuguaglianze economiche tra ricchi e poveri peggiorano complessivamente il funzionamento della società.</t>
  </si>
  <si>
    <t>Le disuguaglianze economiche profonde portano la società a funzionare &lt;b&gt;peggio&lt;\/b&gt; in generale.</t>
  </si>
  <si>
    <t>Le disuguaglianze economiche profonde portano a tassi di criminalità &lt;b&gt;più elevati&lt;\/b&gt;.</t>
  </si>
  <si>
    <t>Le disuguaglianze economiche profonde causano disordini sociali &lt;b&gt;più frequenti&lt;\/b&gt;.</t>
  </si>
  <si>
    <t>Le disuguaglianze economiche profonde portano a forme di governo &lt;b&gt;peggiori&lt;\/b&gt;.</t>
  </si>
  <si>
    <t>Le disuguaglianze economiche profonde creano &lt;b&gt;maggiori&lt;\/b&gt; divisioni in un Paese.</t>
  </si>
  <si>
    <t>Le disuguaglianze economiche profonde creano &lt;b&gt;più&lt;\/b&gt; crescita economica.</t>
  </si>
  <si>
    <t>Le disuguaglianze economiche profonde creano &lt;b&gt;minore&lt;\/b&gt; fiducia tra le persone.</t>
  </si>
  <si>
    <t>Le disuguaglianze economiche profonde causano &lt;b&gt;più&lt;\/b&gt; corruzione.</t>
  </si>
  <si>
    <t xml:space="preserve">Le disuguaglianze economiche profonde causano &lt;b&gt;più&lt;\/b&gt; innovazione. </t>
  </si>
  <si>
    <t>Le disuguaglianze economiche profonde portano a sistemi educativi &lt;b&gt;complessivamente peggiori&lt;\/b&gt;.</t>
  </si>
  <si>
    <t>Le disuguaglianze economiche profonde creano &lt;b&gt;meno&lt;\/b&gt; crescita economica.</t>
  </si>
  <si>
    <t>Di solito confido nel fatto che il governo nazionale agisca correttamente.</t>
  </si>
  <si>
    <t xml:space="preserve">Le persone ricche nel mio Paese possono isolarsi dal resto della società. </t>
  </si>
  <si>
    <t>Negli ultimi mesi ho sentito qualcuno nel mio Paese affermare che le disuguaglianze economiche profonde &lt;b&gt;peggiorano&lt;\/b&gt; in qualche modo il funzionamento della società.</t>
  </si>
  <si>
    <t>Negli ultimi mesi ho sentito qualcuno nel mio Paese affermare che le disuguaglianze economiche profonde sono &lt;b&gt;inique&lt;\/b&gt;.</t>
  </si>
  <si>
    <t>Nel mio Paese, le nostre istituzioni si basano sull'idea che la disparità economica &lt;b&gt;peggiori&lt;\/b&gt; il funzionamento della società.</t>
  </si>
  <si>
    <t>Le organizzazioni internazionali e i governi di recente hanno proposto una tassa coordinata da applicare alle persone più ricche del mondo.</t>
  </si>
  <si>
    <t>Questa tassa imporrebbe a chi ha un patrimonio superiore a 1 miliardo di dollari statunitensi (USD), ovvero alle circa 3.000 persone più ricche del mondo, una tassa minima globale, pari al 2% del loro patrimonio.</t>
  </si>
  <si>
    <t>Lei è favorevole o contrario a questa politica?</t>
  </si>
  <si>
    <t>Alquanto favorevole</t>
  </si>
  <si>
    <t>Né favorevole né contrario</t>
  </si>
  <si>
    <t>Alquanto contrario</t>
  </si>
  <si>
    <t>Decisamente contrario</t>
  </si>
  <si>
    <t>Non so</t>
  </si>
  <si>
    <t>Su 100 partecipanti che hanno risposto alla domanda precedente, quanti ritiene che siano favorevoli alla tassa coordinata sulle persone più ricche del mondo?</t>
  </si>
  <si>
    <t>È moralmente accettabile che le aziende vendano prodotti pur sapendo che i consumatori farebbero meglio a non acquistarli.</t>
  </si>
  <si>
    <t>È moralmente accettabile che le aziende manipolino le informazioni sui loro prodotti per vendere prodotti pur sapendo che i consumatori farebbero meglio a non acquistarli.</t>
  </si>
  <si>
    <t>È moralmente accettabile che le aziende vendano prodotti pur sapendo che i consumatori farebbero meglio a non acquistarli, purché forniscano al consumatore tutte le informazioni pertinenti sul prodotto.</t>
  </si>
  <si>
    <t>Le aziende spesso manipolano le informazioni sui loro prodotti per vendere prodotti pur sapendo che i consumatori farebbero meglio a non acquistarli.</t>
  </si>
  <si>
    <t>Il governo dovrebbe imporre leggi più severe a tutela dei consumatori per impedire alle aziende di vendere prodotti pur sapendo che i consumatori farebbero meglio a non acquistarli.</t>
  </si>
  <si>
    <t xml:space="preserve">La ringraziamo per aver partecipato al sondaggio! </t>
  </si>
  <si>
    <t xml:space="preserve">Nel caso in cui Lei avesse dei riscontri sul sondaggio nel suo complesso, li indichi qui. </t>
  </si>
  <si>
    <t>Non ho votato</t>
  </si>
  <si>
    <t>Per niente vicino</t>
  </si>
  <si>
    <t>Estremamente vicino</t>
  </si>
  <si>
    <t>Decisamente favorevole</t>
  </si>
  <si>
    <t>Prenda in considerazione una situazione in cui una persona ha presentato una domanda di assegno di invalidità.</t>
  </si>
  <si>
    <t>Situazione ${e:\/\/Field\/T12Q4Order}</t>
  </si>
  <si>
    <t>Lütfen aşağıdaki bilgileri dikkatlice okuyunuz.</t>
  </si>
  <si>
    <t>Bu anketteki yanıtlarınıza göre ek ödüller almaya hak kazanabilirsiniz.</t>
  </si>
  <si>
    <t>Lütfen tüm parasal tutarların, bu anketleri tamamladığınız için verilen normal ödüllerinizle aynı şekilde ödeneceğini unutmayın.</t>
  </si>
  <si>
    <t>Ekstra ödüller için doğrudan nakit ödeme yapılmayacaktır.</t>
  </si>
  <si>
    <t>Lütfen bu çalışmanın sonuçlarının akademik araştırmalarda kullanılacağını ve anonimleştirilmiş verilerin kamuya açıklanabileceğini unutmayın.</t>
  </si>
  <si>
    <t>Kişisel olarak tanımlanabilir hiçbir bilgi yayınlanmayacak ve veriler sizinle ilişkilendirilemeyecektir.</t>
  </si>
  <si>
    <t>Lütfen soruları okumak ve anlamak için yeterince zaman ayırdığınızdan emin olun.</t>
  </si>
  <si>
    <t>Düşük kaliteli yanıtlar, katılımcıların ödüllendirilmeden anketten çıkarılmasına yol açabilir.</t>
  </si>
  <si>
    <t>Anlıyorum ve katılmak istiyorum.</t>
  </si>
  <si>
    <t>Katılmak istemiyorum.</t>
  </si>
  <si>
    <t>Verilen bilgileri dikkatlice okuduğunuzdan emin olmak için öncelikle basit bir soruyu yanıtlamanızı istiyoruz.</t>
  </si>
  <si>
    <t>Aşağıdakilerden hangisi masada oturmak için kullandığınız bir mobilya türüdür?</t>
  </si>
  <si>
    <t>Buzdolabı</t>
  </si>
  <si>
    <t>Sandalye</t>
  </si>
  <si>
    <t>Bisiklet</t>
  </si>
  <si>
    <t>Tost Makinesi</t>
  </si>
  <si>
    <t>Lütfen anket sağlayıcı kimliğinizi girin (bu alan hâlihazırda doldurulmuş olmalıdır):</t>
  </si>
  <si>
    <t>Anket Sonu</t>
  </si>
  <si>
    <t>Bu ankete katılmak istemiyorsunuz.</t>
  </si>
  <si>
    <t>Dikkat kontrolünü geçemediniz.</t>
  </si>
  <si>
    <t>Lütfen bu anketi kapatın.</t>
  </si>
  <si>
    <t xml:space="preserve">Cinsiyetiniz nedir? </t>
  </si>
  <si>
    <t>Erkek</t>
  </si>
  <si>
    <t>Kadın</t>
  </si>
  <si>
    <t>Diğer \/ Listelenmemiş</t>
  </si>
  <si>
    <t>Cevap vermemeyi tercih ediyorum</t>
  </si>
  <si>
    <t>Kaç yaşındasınız?</t>
  </si>
  <si>
    <t>Aldığınız en yüksek eğitim seviyesi nedir?</t>
  </si>
  <si>
    <t>Örgün eğitim yok (0 yıl)</t>
  </si>
  <si>
    <t>İlköğretim (7 yıldan az)</t>
  </si>
  <si>
    <t>Alt orta öğretim (7-10 yıl)</t>
  </si>
  <si>
    <t>Üst orta öğretim (10-13 yıl)</t>
  </si>
  <si>
    <t>Yükseköğretim (13+ yıl, örneğin üniversite veya yüksekokul)</t>
  </si>
  <si>
    <t>O sırada yasal oy verme yaşının altındaysanız, lütfen aksi halde ne yapmış olacağınızı seçiniz.</t>
  </si>
  <si>
    <t>&lt;u&gt;Bu ankete verilen cevapların anonim olduğunu&lt;\/u&gt; hatırlatmak isteriz.</t>
  </si>
  <si>
    <t>2023'te vergi öncesi toplam hane geliriniz ne kadardı?</t>
  </si>
  <si>
    <t>Bu anketin bir sonraki bölümünde küçük miktarlarda para içeren durumları tanımlayacağız.</t>
  </si>
  <si>
    <t>Ayrıca sizden bu parayla ilgili seçimler yapmanızı isteyeceğiz.</t>
  </si>
  <si>
    <t>&lt;b&gt;Her yirmi katılımcıdan birini, tutarların ödenmesi ve seçimlerinin gerçekleştirilmesi için rastgele atayacağız.&lt;\/b&gt;</t>
  </si>
  <si>
    <t>Bu katılımcılar için, kendilerine ve başka bir katılımcıya ne kadar para ödeneceğini onların seçimi belirleyecektir.</t>
  </si>
  <si>
    <t xml:space="preserve">Para, anketi takip eden üç ay içinde anket sağlayıcısı aracılığıyla ödenecektir. </t>
  </si>
  <si>
    <t>Lütfen paranın size bu anketleri tamamladığınız için verilen normal ödüllerinizle aynı şekilde ödeneceğini unutmayın.</t>
  </si>
  <si>
    <t>Doğrudan nakit ödeme yapılmayacaktır.</t>
  </si>
  <si>
    <t>Sizden bir kod tanıma görevi üzerinde çalışmanızı istiyoruz.</t>
  </si>
  <si>
    <t>&lt;b&gt;Lütfen görevi bitirmek için elinizden geleni yapın.&lt;\/b&gt;</t>
  </si>
  <si>
    <t>Bu, araştırmamız için çok önemli.</t>
  </si>
  <si>
    <t>&lt;b&gt;${e:\/\/Field\/TargetCode1}&lt;\/b&gt; sayısının bulunduğu tüm yerlere tıklayın</t>
  </si>
  <si>
    <t>Görevi &lt;b&gt;tamamladınız&lt;\/b&gt;.</t>
  </si>
  <si>
    <t xml:space="preserve">Şimdi başka bir katılımcıyla eşleştirileceksiniz. </t>
  </si>
  <si>
    <t>Hem siz hem de diğer katılımcı görevi tamamladınız.</t>
  </si>
  <si>
    <t>Size görevi tamamlamanızın karşılığı olarak ${e:\/\/Field\/Value3Display} tutarında bir bonus ödenecektir.</t>
  </si>
  <si>
    <t>Diğer katılımcıya görevi tamamlamasının karşılığı olarak ${e:\/\/Field\/Value3Display} tutarında bir bonus ödenecektir.</t>
  </si>
  <si>
    <t>Katılımcı A görevi &lt;b&gt;tamamladı&lt;\/b&gt;.</t>
  </si>
  <si>
    <t>Katılımcı B görev üzerinde &lt;b&gt;çalışmadı&lt;\/b&gt;.</t>
  </si>
  <si>
    <t>Katılımcı A'ya görevi tamamlamasının karşılığı olarak &lt;b&gt;${e:\/\/Field\/Value3Display} tutarında bir bonus&lt;\/b&gt; ödenmiştir.</t>
  </si>
  <si>
    <t>Katılımcı B'ye görevde çalışmamış olmasına rağmen &lt;b&gt;${e:\/\/Field\/Value3Display} tutarında bir bonus&lt;\/b&gt; ödenmiştir.</t>
  </si>
  <si>
    <t>Diğer katılımcı bir görevi tamamladı.</t>
  </si>
  <si>
    <t>Görev üzerinde çalışmadınız.</t>
  </si>
  <si>
    <t>Diğer katılımcıya görevi tamamlamasının karşılığı olarak ${e:\/\/Field\/Value6Display} tutarında bir bonus ödenecektir.</t>
  </si>
  <si>
    <t>Bonus, görevi tamamladığınız için verilen bir karşılık olduğundan size bonus ödenmeyecektir.</t>
  </si>
  <si>
    <t>Hem Katılımcı A hem de Katılımcı B görevi &lt;b&gt;tamamladı&lt;\/b&gt;.</t>
  </si>
  <si>
    <t>Katılımcı A'ya görevi tamamlamış olmasına rağmen &lt;b&gt;bonus ödenmemiştir&lt;\/b&gt;.</t>
  </si>
  <si>
    <t>Katılımcı B'ye görevi tamamlamasının karşılığı olarak &lt;b&gt;${e:\/\/Field\/Value6Display} tutarında bir bonus&lt;\/b&gt; ödenmiştir.</t>
  </si>
  <si>
    <t>Görevi tamamladınız.</t>
  </si>
  <si>
    <t>Diğer katılımcı görev üzerinde çalışmadı.</t>
  </si>
  <si>
    <t>Diğer katılımcıya görevde çalışmamış olmasına rağmen ${e:\/\/Field\/Value3Display} tutarında bir bonus ödenecektir.</t>
  </si>
  <si>
    <t>Hem Katılımcı A'ya hem de Katılımcı B'ye görevi tamamlamalarının karşılığı olarak &lt;b&gt;${e:\/\/Field\/Value3Display} tutarında bir bonus&lt;\/b&gt; ödenmiştir.</t>
  </si>
  <si>
    <t>Size görevi tamamlamış olmanıza rağmen bir bonus ödenmeyecektir.</t>
  </si>
  <si>
    <t>Katılımcı A görev üzerinde &lt;b&gt;çalışmadı&lt;\/b&gt;.</t>
  </si>
  <si>
    <t>Katılımcı B görevi &lt;b&gt;tamamladı&lt;\/b&gt;.</t>
  </si>
  <si>
    <t>Bonus, görevi tamamlamak için verilen bir karşılık olduğundan Katılımcı A'ya &lt;b&gt;bir bonus ödenmemiştir&lt;\/b&gt; .</t>
  </si>
  <si>
    <t>Şimdi size bu bilgilerle ilgili bazı basit kavrama soruları soracağız.</t>
  </si>
  <si>
    <t>Arka Plan Bilgisi:</t>
  </si>
  <si>
    <t>Görevi tamamladınız mı?</t>
  </si>
  <si>
    <t>Diğer katılımcı görevi tamamladı mı?</t>
  </si>
  <si>
    <t>Evet</t>
  </si>
  <si>
    <t>Hayır</t>
  </si>
  <si>
    <t>Bonusunuz ne kadardı?</t>
  </si>
  <si>
    <t>Diğer katılımcının bonusu ne kadardı?</t>
  </si>
  <si>
    <t xml:space="preserve">İnsanlar neyin adil olduğu ve adil olmadığı konusunda farklı fikirlere sahiptir. </t>
  </si>
  <si>
    <t>Aşağıdaki ifadeye ne ölçüde katılıyor veya katılmıyorsunuz?</t>
  </si>
  <si>
    <t>Bonus ödemesi siz ve diğer katılımcı arasında adil olmayan bir şekilde dağıtılmıştır.</t>
  </si>
  <si>
    <t>Kesinlikle katılıyorum</t>
  </si>
  <si>
    <t>Kısmen katılıyorum</t>
  </si>
  <si>
    <t>Ne katılıyorum ne de katılmıyorum</t>
  </si>
  <si>
    <t>Kısmen katılmıyorum</t>
  </si>
  <si>
    <t>Kesinlikle katılmıyorum</t>
  </si>
  <si>
    <t xml:space="preserve">Şimdi size diğer katılımcıya &lt;b&gt;ne kadar yakın hissettiğinizi&lt;\/b&gt; sormak istiyoruz. </t>
  </si>
  <si>
    <t>Lütfen yanıtınızı en iyi tanımlayan daire çiftini seçmek için kaydırıcıyı kullanın.</t>
  </si>
  <si>
    <t>X işaretli daire diğer katılımcıyı temsil eder.</t>
  </si>
  <si>
    <t>1'in hiç yakın değil ve 7'nin son derece yakın ifadelerini temsil ettiğini unutmayın.</t>
  </si>
  <si>
    <t>Diğer katılımcıya ne kadar yakın hissediyorsunuz?</t>
  </si>
  <si>
    <t>Şimdi hem sizi hem de diğer katılımcıyı etkileyebilecek bir karar vereceksiniz.</t>
  </si>
  <si>
    <t>Buradaki kararınız, önceki durumdan kaynaklanan herhangi bir bonus ödemesini etkilemeyecektir.</t>
  </si>
  <si>
    <t>Size ek bir ${e:\/\/Field\/Value5Display} verilmiştir.</t>
  </si>
  <si>
    <t>Diğer katılımcıya da ek bir ${e:\/\/Field\/Value5Display} verilmiştir.</t>
  </si>
  <si>
    <t>Şimdi size bir yatırım fırsatını değerlendirmek isteyip istemediğiniz sorulacaktır.</t>
  </si>
  <si>
    <t>${e:\/\/Field\/Value5Display} ile &lt;b&gt;yatırım&lt;\/b&gt; yapabilirsiniz.</t>
  </si>
  <si>
    <t>Parayla yatırım yaparsanız aşağıdaki seçenekler mümkündür:</t>
  </si>
  <si>
    <t>%50 şansla ${e:\/\/Field\/Value15Display} kazanacaksınız.</t>
  </si>
  <si>
    <t>%50 şansla ${e:\/\/Field\/Value0Display} kazanacaksınız.</t>
  </si>
  <si>
    <t>Yatırım yaparsanız &lt;b&gt;diğer katılımcı kendisine verilen ${e:\/\/Field\/Value5Display} tutarını kaybeder.&lt;\/b&gt;</t>
  </si>
  <si>
    <t>Yatırım yapmazsanız hem siz hem de diğer katılımcı ek ${e:\/\/Field\/Value5Display} tutarını koruyacaksınız.</t>
  </si>
  <si>
    <t>Seçiminizi yaptıktan sonra diğer katılımcıyla bir daha etkileşime girmeyeceksiniz.</t>
  </si>
  <si>
    <t>Lütfen seçiminizi yapın.</t>
  </si>
  <si>
    <t>Parayla yatırım yapıyorum, bu da ${e:\/\/Field\/Value15Display} için %50 ve ${e:\/\/Field\/Value0Display} için %50 şansım olduğu anlamına geliyor.</t>
  </si>
  <si>
    <t>Diğer katılımcı ${e:\/\/Field\/Value0Display} alacaktır.</t>
  </si>
  <si>
    <t>Parayla yatırım yapmıyorum.</t>
  </si>
  <si>
    <t>Hem ben hem de diğer katılımcı ${e:\/\/Field\/Value5Display} alıyoruz.</t>
  </si>
  <si>
    <t>Seçiminizi etkileyen neydi?</t>
  </si>
  <si>
    <t>Lütfen kendi kelimelerinizle açıklayın.</t>
  </si>
  <si>
    <t xml:space="preserve">Bu çalışmayı ülkenizde çok sayıda katılımcı ile tamamladık. </t>
  </si>
  <si>
    <t>Sizinle aynı durumda olan 100 katılımcıdan kaçının, diğer katılımcı da ${e:\/\/Field\/Value5Display}'sini kaybederken potansiyel olarak ${e:\/\/Field\/Value15Display} kazanmak için kendi ${e:\/\/Field\/Value5Display}'siyle yatırım yaptığını düşünüyorsunuz?</t>
  </si>
  <si>
    <t>Lütfen 0 ile 100 arasında bir sayı yazınız.</t>
  </si>
  <si>
    <t>Cevabınız doğruysa ${e:\/\/Field\/Value1Display} ile ödüllendirileceksiniz.</t>
  </si>
  <si>
    <t>Bu &lt;b&gt;tüm&lt;\/b&gt; katılımcılar için geçerlidir.</t>
  </si>
  <si>
    <t>Bazı katılımcılar sizinle aynı durumda değildi.</t>
  </si>
  <si>
    <t>Şimdi bu katılımcılar hakkında birkaç soru soracağız.</t>
  </si>
  <si>
    <t>Onların durumunda durum şu şekildeydi:</t>
  </si>
  <si>
    <t>Durumlarının geri kalanı sizinkiyle aynıydı.</t>
  </si>
  <si>
    <t xml:space="preserve">Katılımcı A'ya ${e:\/\/Field\/Value15Display} kazanmak için %50 ve ${e:\/\/Field\/Value0Display} kazanmak için %50 şansı olacak şekilde ${e:\/\/Field\/Value5Display} yatırım yapma fırsatı verilmiştir. </t>
  </si>
  <si>
    <t>Yatırım yapmışsa, Katılımcı B ${e:\/\/Field\/Value5Display}'ını kaybetmiştir.</t>
  </si>
  <si>
    <t>Öncelikle bu bilgilerle ilgili bazı basit kavrama soruları soracağız.</t>
  </si>
  <si>
    <t>Katılımcı A görevi tamamladı mı?</t>
  </si>
  <si>
    <t>Katılımcı B görevi tamamladı mı?</t>
  </si>
  <si>
    <t>Katılımcı A'nın bonusu ne kadardı?</t>
  </si>
  <si>
    <t>Katılımcı B'nin bonusu ne kadardı?</t>
  </si>
  <si>
    <t>Bonus ödemesi Katılımcı A ve Katılımcı B arasında adil olmayan bir şekilde dağıtılmıştır.</t>
  </si>
  <si>
    <t>Şimdi sizden Katılımcı A'nın yatırım davranışını tahmin etmenizi istiyoruz.</t>
  </si>
  <si>
    <t>&lt;b&gt;Katılımcı A'nın durumunda&lt;\/b&gt; olan 100 katılımcıdan kaçının, Katılımcı B'nin de ${e:\/\/Field\/Value5Display}'sini kaybedeceğini göz önünde bulundurarak potansiyel olarak ${e:\/\/Field\/Value15Display} almak için ${e:\/\/Field\/Value5Display} tutarında &lt;b&gt;yatırım yaptığını&lt;\/b&gt; düşünüyorsunuz?</t>
  </si>
  <si>
    <t>Bir hatırlatma olarak &lt;b&gt;sizin&lt;\/b&gt; durumunuzdaki ${q:\/\/QID581\/ChoiceTextEntryValue} kişinin yatırım yapacağını belirttiniz.</t>
  </si>
  <si>
    <t>Teşekkür ederiz. Şimdi yeni bir konuyla ilgili yeni bir dizi soruya geçeceğiz.</t>
  </si>
  <si>
    <t>Şimdi sizden, bir kişiye işsizlik ödeneği ödenip ödenmeyeceğine karar verecek olsaydınız ne yapacağınızı düşünmenizi isteyeceğiz.</t>
  </si>
  <si>
    <t>Aşağıdaki bilgileri dikkatlice okumanız çok önemlidir.</t>
  </si>
  <si>
    <t>İşsizlik ödenekleri istem dışı işsiz kalan kişilerin gelir kayıplarını kısmen telafi etmeyi amaçlamaktadır.</t>
  </si>
  <si>
    <t xml:space="preserve">İstem dışı işsiz olmayan kişiler bazen istem dışı işsiz olduklarını yanlış beyan ederek işsizlik yardımı için yanlış talepte bulunurlar. </t>
  </si>
  <si>
    <t>Durum ${e:\/\/Field\/T12Q1Order}</t>
  </si>
  <si>
    <t>Bir kişinin işsizlik ödeneği talebinde bulunduğu bir durumu düşünün.</t>
  </si>
  <si>
    <t>Şu mevcuttur:</t>
  </si>
  <si>
    <t>Yüzde 99 olasılıkla bu kişi işsizlik ödeneği için &lt;b&gt;doğru&lt;\/b&gt; bir talepte bulunmuştur.</t>
  </si>
  <si>
    <t>Yüzde 1 olasılıkla bu kişi işsizlik ödeneği için &lt;b&gt;yanlış&lt;\/b&gt; bir talepte bulunmuştur.</t>
  </si>
  <si>
    <t>Şimdi sizden bu kişi için bir seçim yapmanızı istiyoruz.</t>
  </si>
  <si>
    <t xml:space="preserve"> Lütfen kararınızı işaretleyin:</t>
  </si>
  <si>
    <t>&lt;b&gt;İşsizlik ödeneklerini ödemeyin&lt;\/b&gt;: Bu, işsizlik ödeneği için &lt;b&gt;doğru bir talepte&lt;\/b&gt; bulunan bir kişiye &lt;b&gt;işsizlik ödeneğinin ödenmemesi&lt;\/b&gt; olasılığının yüzde 99 olduğu anlamına gelir.</t>
  </si>
  <si>
    <t xml:space="preserve">&lt;b&gt;İşsizlik ödeneklerini ödeyin&lt;\/b&gt;: Bu, işsizlik ödeneği için &lt;b&gt;yanlış bir talepte&lt;\/b&gt; bulunan bir kişiye &lt;b&gt;işsizlik ödeneğinin ödenmesi&lt;\/b&gt; olasılığının yüzde 1 olduğu anlamına gelir. </t>
  </si>
  <si>
    <t>Yüzde 75 olasılıkla bu kişi işsizlik ödeneği için &lt;b&gt;doğru&lt;\/b&gt; bir talepte bulunmuştur.</t>
  </si>
  <si>
    <t>Yüzde 25 olasılıkla bu kişi işsizlik ödeneği için &lt;b&gt;yanlış&lt;\/b&gt; bir talepte bulunmuştur.</t>
  </si>
  <si>
    <t xml:space="preserve">&lt;b&gt;İşsizlik ödeneklerini ödemeyin&lt;\/b&gt;: Bu, işsizlik ödeneği için &lt;b&gt;doğru bir talepte&lt;\/b&gt; bulunan bir kişiye &lt;b&gt;işsizlik ödeneğinin ödenmemesi&lt;\/b&gt; olasılığının yüzde 75 olduğu anlamına gelir.  </t>
  </si>
  <si>
    <t>&lt;b&gt;İşsizlik ödeneklerini ödeyin&lt;\/b&gt;: Bu, işsizlik ödeneği için &lt;b&gt;yanlış bir talepte&lt;\/b&gt; bulunan bir kişiye &lt;b&gt;işsizlik ödeneğinin ödenmesi&lt;\/b&gt; olasılığının yüzde 25 olduğu anlamına gelmektedir.</t>
  </si>
  <si>
    <t>Yüzde 50 olasılıkla bu kişi işsizlik ödeneği için &lt;b&gt;doğru&lt;\/b&gt; bir talepte bulunmuştur.</t>
  </si>
  <si>
    <t>Yüzde 50 olasılıkla bu kişi işsizlik ödeneği için &lt;b&gt;yanlış&lt;\/b&gt; bir talepte bulunmuştur.</t>
  </si>
  <si>
    <t xml:space="preserve">&lt;b&gt;İşsizlik ödeneklerini ödemeyin&lt;\/b&gt;: Bu, işsizlik ödeneği için &lt;b&gt;doğru bir talepte&lt;\/b&gt; bulunan bir kişiye &lt;b&gt;işsizlik ödeneğinin ödenmemesi&lt;\/b&gt; olasılığının yüzde 50 olduğu anlamına gelir.  </t>
  </si>
  <si>
    <t>&lt;b&gt;İşsizlik ödeneklerini ödeyin&lt;\/b&gt;: Bu, işsizlik ödeneği için &lt;b&gt;yanlış bir talepte&lt;\/b&gt; bulunan bir kişiye &lt;b&gt;işsizlik ödeneğinin ödenmesi&lt;\/b&gt; olasılığının yüzde 50 olduğu anlamına gelmektedir.</t>
  </si>
  <si>
    <t>Yüzde 25 olasılıkla bu kişi işsizlik ödeneği için &lt;b&gt;doğru&lt;\/b&gt; bir talepte bulunmuştur.</t>
  </si>
  <si>
    <t>Yüzde 75 olasılıkla bu kişi işsizlik ödeneği için &lt;b&gt;yanlış&lt;\/b&gt; bir talepte bulunmuştur.</t>
  </si>
  <si>
    <t xml:space="preserve">&lt;b&gt;İşsizlik ödeneklerini ödemeyin&lt;\/b&gt;: Bu, işsizlik ödeneği için &lt;b&gt;doğru bir talepte&lt;\/b&gt; bulunan bir kişiye &lt;b&gt;işsizlik ödeneğinin ödenmemesi&lt;\/b&gt; olasılığının yüzde 25 olduğu anlamına gelir.  </t>
  </si>
  <si>
    <t>&lt;b&gt;İşsizlik ödeneklerini ödeyin&lt;\/b&gt;: Bu, işsizlik ödeneği için &lt;b&gt;yanlış bir talepte&lt;\/b&gt; bulunan bir kişiye &lt;b&gt;işsizlik ödeneğinin ödenmesi&lt;\/b&gt; olasılığının yüzde 75 olduğu anlamına gelmektedir.</t>
  </si>
  <si>
    <t>Yüzde 1 olasılıkla bu kişi işsizlik ödeneği için &lt;b&gt;doğru&lt;\/b&gt; bir talepte bulunmuştur.</t>
  </si>
  <si>
    <t>Yüzde 99 olasılıkla bu kişi işsizlik ödeneği için &lt;b&gt;yanlış&lt;\/b&gt; bir talepte bulunmuştur.</t>
  </si>
  <si>
    <t xml:space="preserve">&lt;b&gt;İşsizlik ödeneklerini ödemeyin&lt;\/b&gt;: Bu, işsizlik ödeneği için &lt;b&gt;doğru bir talepte&lt;\/b&gt; bulunan bir kişiye &lt;b&gt;işsizlik ödeneğinin ödenmemesi&lt;\/b&gt; olasılığının yüzde 1 olduğu anlamına gelir.  </t>
  </si>
  <si>
    <t>&lt;b&gt;İşsizlik ödeneklerini ödeyin&lt;\/b&gt;: Bu, işsizlik ödeneği için &lt;b&gt;yanlış bir talepte&lt;\/b&gt; bulunan bir kişiye &lt;b&gt;işsizlik ödeneğinin ödenmesi&lt;\/b&gt; olasılığının yüzde 99 olduğu anlamına gelmektedir.</t>
  </si>
  <si>
    <t xml:space="preserve">Ülkenizde şu anda işsizlik ödeneği talebinde bulunan tüm insanları düşünün. </t>
  </si>
  <si>
    <t xml:space="preserve">İşsizlik ödeneği talebinde bulunan kişilerin yüzde kaçının istem dışı işsiz olduklarını &lt;b&gt;yanlış beyan ettiklerine&lt;\/b&gt; inanıyorsunuz? </t>
  </si>
  <si>
    <t>Yüzde ... istem dışı işsiz olduklarını yanlış beyan etmiştir.</t>
  </si>
  <si>
    <t>Aşağıdaki ifadelere ne ölçüde katılıyor veya katılmıyorsunuz?</t>
  </si>
  <si>
    <t>İşsizlik ödenekleri daha cömert olmalıdır.</t>
  </si>
  <si>
    <t>İşsizlik ödeneği için gereken şartlar daha katı hâle getirilmelidir.</t>
  </si>
  <si>
    <t>İstem dışı işsizlerin gelir kayıplarının tam olarak telafi edilmemesi adil değildir.</t>
  </si>
  <si>
    <t>Cömert işsizlik ödenekleri ekonomiye zarar verir.</t>
  </si>
  <si>
    <t>Sizden, bir kişiye maluliyet ödeneği ödenip ödenmeyeceğine karar verecek olsaydınız ne yapacağınızı düşünmenizi isteyeceğiz.</t>
  </si>
  <si>
    <t xml:space="preserve">Maluliyet ödenekleri, çalışmalarını engelleyen tıbbi bir rahatsızlığa sahip kişilerin gelir kayıplarını kısmen telafi etmeyi amaçlamaktadır. </t>
  </si>
  <si>
    <t>Çalışmalarını engelleyen tıbbi bir durumu olmayan kişiler, bazen tıbbi bir durum nedeniyle çalışamadıklarını yanlış beyan ederek maluliyet ödeneği için yanlış talepte bulunurlar.</t>
  </si>
  <si>
    <t>Yüzde 99 olasılıkla bu kişi maluliyet ödeneği için &lt;b&gt;doğru&lt;\/b&gt; bir talepte bulunmuştur.</t>
  </si>
  <si>
    <t>Yüzde 1 olasılıkla bu kişi maluliyet ödeneği için &lt;b&gt;yanlış&lt;\/b&gt; bir talepte bulunmuştur.</t>
  </si>
  <si>
    <t xml:space="preserve">&lt;b&gt;Maluliyet ödeneklerini ödemeyin&lt;\/b&gt;: Bu, maluliyet ödeneği için &lt;b&gt;doğru bir talepte&lt;\/b&gt; bulunan bir kişiye &lt;b&gt;maluliyet ödeneğinin ödenmemesi&lt;\/b&gt; olasılığının yüzde 99 olduğu anlamına gelir.  </t>
  </si>
  <si>
    <t xml:space="preserve">&lt;b&gt;Maluliyet ödeneklerini ödeyin&lt;\/b&gt;: Bu, maluliyet ödeneği için &lt;b&gt;yanlış bir talepte&lt;\/b&gt; bulunan bir kişiye &lt;b&gt;maluliyet ödeneğinin ödenmesi&lt;\/b&gt; olasılığının yüzde 1 olduğu anlamına gelir. </t>
  </si>
  <si>
    <t>Yüzde 75 olasılıkla bu kişi maluliyet ödeneği için &lt;b&gt;doğru&lt;\/b&gt; bir talepte bulunmuştur.</t>
  </si>
  <si>
    <t>Yüzde 25 olasılıkla bu kişi maluliyet ödeneği için &lt;b&gt;yanlış&lt;\/b&gt; bir talepte bulunmuştur.</t>
  </si>
  <si>
    <t xml:space="preserve">&lt;b&gt;Maluliyet ödeneklerini ödemeyin&lt;\/b&gt;: Bu, maluliyet ödeneği için &lt;b&gt;doğru bir talepte&lt;\/b&gt; bulunan bir kişiye &lt;b&gt;maluliyet ödeneğinin ödenmemesi&lt;\/b&gt; olasılığının yüzde 75 olduğu anlamına gelir.  </t>
  </si>
  <si>
    <t xml:space="preserve">&lt;b&gt;Maluliyet ödeneklerini ödeyin&lt;\/b&gt;: Bu, maluliyet ödeneği için &lt;b&gt;yanlış bir talepte&lt;\/b&gt; bulunan bir kişiye &lt;b&gt;maluliyet ödeneğinin ödenmesi&lt;\/b&gt; olasılığının yüzde 25 olduğu anlamına gelir. </t>
  </si>
  <si>
    <t>Yüzde 50 olasılıkla bu kişi maluliyet ödeneği için &lt;b&gt;doğru&lt;\/b&gt; bir talepte bulunmuştur.</t>
  </si>
  <si>
    <t>Yüzde 50 olasılıkla bu kişi maluliyet ödeneği için &lt;b&gt;yanlış&lt;\/b&gt; bir talepte bulunmuştur.</t>
  </si>
  <si>
    <t xml:space="preserve">&lt;b&gt;Maluliyet ödeneklerini ödemeyin&lt;\/b&gt;: Bu, maluliyet ödeneği için &lt;b&gt;doğru bir talepte&lt;\/b&gt; bulunan bir kişiye &lt;b&gt;maluliyet ödeneğinin ödenmemesi&lt;\/b&gt; olasılığının yüzde 50 olduğu anlamına gelir.  </t>
  </si>
  <si>
    <t xml:space="preserve">&lt;b&gt;Maluliyet ödeneklerini ödeyin&lt;\/b&gt;: Bu, maluliyet ödeneği için &lt;b&gt;yanlış bir talepte&lt;\/b&gt; bulunan bir kişiye &lt;b&gt;maluliyet ödeneğinin ödenmesi&lt;\/b&gt; olasılığının yüzde 50 olduğu anlamına gelir. </t>
  </si>
  <si>
    <t>Yüzde 25 olasılıkla bu kişi maluliyet ödeneği için &lt;b&gt;doğru&lt;\/b&gt; bir talepte bulunmuştur.</t>
  </si>
  <si>
    <t>Yüzde 75 olasılıkla bu kişi maluliyet ödeneği için &lt;b&gt;yanlış&lt;\/b&gt; bir talepte bulunmuştur.</t>
  </si>
  <si>
    <t xml:space="preserve">&lt;b&gt;Maluliyet ödeneklerini ödemeyin&lt;\/b&gt;: Bu, maluliyet ödeneği için &lt;b&gt;doğru bir talepte&lt;\/b&gt; bulunan bir kişiye &lt;b&gt;maluliyet ödeneğinin ödenmemesi&lt;\/b&gt; olasılığının yüzde 25 olduğu anlamına gelir.  </t>
  </si>
  <si>
    <t xml:space="preserve">&lt;b&gt;Maluliyet ödeneklerini ödeyin&lt;\/b&gt;: Bu, maluliyet ödeneği için &lt;b&gt;yanlış bir talepte&lt;\/b&gt; bulunan bir kişiye &lt;b&gt;maluliyet ödeneğinin ödenmesi&lt;\/b&gt; olasılığının yüzde 75 olduğu anlamına gelir. </t>
  </si>
  <si>
    <t>Yüzde 1 olasılıkla bu kişi maluliyet ödeneği için &lt;b&gt;doğru&lt;\/b&gt; bir talepte bulunmuştur.</t>
  </si>
  <si>
    <t>Yüzde 99 olasılıkla bu kişi maluliyet ödeneği için &lt;b&gt;yanlış&lt;\/b&gt; bir talepte bulunmuştur.</t>
  </si>
  <si>
    <t xml:space="preserve">&lt;b&gt;Maluliyet ödeneklerini ödemeyin&lt;\/b&gt;: Bu, maluliyet ödeneği için &lt;b&gt;doğru bir talepte&lt;\/b&gt; bulunan bir kişiye &lt;b&gt;maluliyet ödeneğinin ödenmemesi&lt;\/b&gt; olasılığının yüzde 1 olduğu anlamına gelir.  </t>
  </si>
  <si>
    <t xml:space="preserve">&lt;b&gt;Maluliyet ödeneklerini ödeyin&lt;\/b&gt;: Bu, maluliyet ödeneği için &lt;b&gt;yanlış bir talepte&lt;\/b&gt; bulunan bir kişiye &lt;b&gt;maluliyet ödeneğinin ödenmesi&lt;\/b&gt; olasılığının yüzde 99 olduğu anlamına gelir. </t>
  </si>
  <si>
    <t xml:space="preserve">Ülkenizde şu anda maluliyet ödeneği talebinde bulunan tüm insanları düşünün. </t>
  </si>
  <si>
    <t>Maluliyet ödeneği talebinde bulunan kişilerin yüzde kaçının çalışmasını engelleyen bir sağlık sorunu olduğunu yanlış beyan ettiğine inanıyorsunuz?</t>
  </si>
  <si>
    <t>Yüzde ... çalışmasını engelleyen bir sağlık sorunu olduğunu yanlış beyan etmiştir.</t>
  </si>
  <si>
    <t>Maluliyet ödenekleri daha cömert olmalıdır.</t>
  </si>
  <si>
    <t>Maluliyet ödenekleri için gereken şartlar daha katı hâle getirilmelidir.</t>
  </si>
  <si>
    <t>Engellilerin gelir kayıplarının tam olarak telafi edilmemesi adil değildir.</t>
  </si>
  <si>
    <t>Cömert maluliyet ödenekleri ekonomiye zarar verir.</t>
  </si>
  <si>
    <t>Şimdi hem sizi hem de başka bir katılımcıyı etkileyebilecek büyük miktarlarda para içeren üç karar vereceksiniz.</t>
  </si>
  <si>
    <t>Çalışmayı tamamlayan tüm katılımcılar bir çekilişe dahil edilecektir.</t>
  </si>
  <si>
    <t>Çekilişte rastgele üç katılımcı belirlenecektir.</t>
  </si>
  <si>
    <t>Bu üç katılımcı diğer anket katılımcılarıyla eşleştirilecek ve &lt;b&gt;üç tercihlerinden biri uygulanacaktır&lt;\/b&gt;.</t>
  </si>
  <si>
    <t>Bu üç katılımcıdan biriyseniz ilgili ödeme, anketi takip eden üç ay içinde anket sağlayıcısı aracılığıyla yapılacaktır.</t>
  </si>
  <si>
    <t>Lütfen tüm soruları, tüm seçenekleriniz kesin olarak uygulanacakmış gibi yanıtlayın.</t>
  </si>
  <si>
    <t>Bazı sorular basitken diğerleri daha zordur.</t>
  </si>
  <si>
    <t>Size ${e:\/\/Field\/SelfishMDisplay} verilmiştir.</t>
  </si>
  <si>
    <t>Diğer katılımcıya ${e:\/\/Field\/SelfishMDisplay} verilmiştir.</t>
  </si>
  <si>
    <t>Dilerseniz diğer katılımcıya kendi ${e:\/\/Field\/SelfishMDisplay} tutarınızdan &lt;b&gt;${e:\/\/Field\/Value0Display}, ${e:\/\/Field\/Send1Display} veya ${e:\/\/Field\/Send2Display}&lt;\/b&gt; gönderebilirsiniz.</t>
  </si>
  <si>
    <t xml:space="preserve">Diğer katılımcıya ne kadar gönderdiğiniz hakkında bilgi verilecektir. </t>
  </si>
  <si>
    <t>Göndermediğiniz her şey sizde kalacaktır.</t>
  </si>
  <si>
    <t>Seçiminiz yalnızca potansiyel ödemeleri ve diğer katılımcının edindiği bilgileri etkileyecektir.</t>
  </si>
  <si>
    <t>Bunun dışında seçiminiz &lt;u&gt;tamamen anonimdir&lt;\/u&gt; ve bu katılımcıyla bir daha etkileşime girmeyeceksiniz.</t>
  </si>
  <si>
    <t>Lütfen aşağıdaki alternatiflerden hangisini seçtiğinizi belirtiniz:</t>
  </si>
  <si>
    <t>Her şeyi olduğu gibi bırakıyorum (Siz: ${e:\/\/Field\/SelfishMDisplay}, Onlar: ${e:\/\/Field\/SelfishMDisplay}).</t>
  </si>
  <si>
    <t>Diğer katılımcıya ${e:\/\/Field\/Send1Display} gönderiyorum ( Siz: ${e:\/\/Field\/Send1YouEDisplay}, Onlar: ${e:\/\/Field\/Send1ThemEDisplay}).</t>
  </si>
  <si>
    <t>Diğer katılımcıya ${e:\/\/Field\/Send2Display} gönderiyorum (Siz: ${e:\/\/Field\/Send2YouEDisplay}, Onlar: ${e:\/\/Field\/Send2ThemEDisplay}).</t>
  </si>
  <si>
    <t>Şimdi size farklı bir katılımcıyla yeni bir durum hakkında soru sorulacak.</t>
  </si>
  <si>
    <t>Burada diğer katılımcının nasıl davranmasını beklediğinizle ilgileniyoruz.</t>
  </si>
  <si>
    <t>Size ${e:\/\/Field\/YDisplay} verilmiştir.</t>
  </si>
  <si>
    <t>Diğer katılımcıya ${e:\/\/Field\/XDisplay} verilmiştir.</t>
  </si>
  <si>
    <t>Dilerseniz diğer katılımcıya kendi ${e:\/\/Field\/YDisplay} tutarınızdan &lt;b&gt;${e:\/\/Field\/Value0Display}, ${e:\/\/Field\/Send1Display} veya ${e:\/\/Field\/Send2Display}&lt;\/b&gt; gönderebilirsiniz.</t>
  </si>
  <si>
    <t>Daha sonra diğer katılımcı ${e:\/\/Field\/ReceiveAmountDisplay} almak için sizden ${e:\/\/Field\/StealAmountDisplay} almayı seçebilir.</t>
  </si>
  <si>
    <t>Birazdan diğer katılımcıya para gönderip göndermeyeceğinizi soracağız.</t>
  </si>
  <si>
    <t>Öncesinde farklı miktarları (${e:\/\/Field\/Value0Display}, ${e:\/\/Field\/Send1Display} ve ${e:\/\/Field\/Send2Display}) göndermeniz durumunda diğer katılımcının sizden ne sıklıkla para almasını beklediğinizle ilgileniyoruz.</t>
  </si>
  <si>
    <t>&lt;b&gt;Diğer katılımcıya ${e:\/\/Field\/Value0Display} gönderirseniz&lt;\/b&gt; olası sonuçlar şunlardır:</t>
  </si>
  <si>
    <t>&lt;b&gt;Diğer katılımcı alır&lt;\/b&gt; : Siz: ${e:\/\/Field\/YSteal0Display}, Onlar: ${e:\/\/Field\/XSteal0Display}.</t>
  </si>
  <si>
    <t>&lt;b&gt;Diğer katılımcı almaz&lt;\/b&gt; : Siz: ${e:\/\/Field\/YDisplay}, Onlar: ${e:\/\/Field\/XDisplay}.</t>
  </si>
  <si>
    <t>&lt;b&gt;${e:\/\/Field\/Value0Display} gönderdiğinizi&lt;\/b&gt; varsayın.</t>
  </si>
  <si>
    <t>Diğer 100 katılımcıdan kaçının bu durumda sizden bir şey alacağını düşünüyorsunuz?</t>
  </si>
  <si>
    <t>Lütfen 0 ile 100 arasında bir sayı girin.</t>
  </si>
  <si>
    <t>&lt;b&gt;Diğer katılımcıya ${e:\/\/Field\/Send1Display} gönderirseniz&lt;\/b&gt; olası sonuçlar şunlardır:</t>
  </si>
  <si>
    <t>&lt;b&gt;Diğer katılımcı alır&lt;\/b&gt;: Siz: ${e:\/\/Field\/YSteal100Display}, Onlar: ${e:\/\/Field\/XSteal100Display}.</t>
  </si>
  <si>
    <t>&lt;b&gt;Diğer katılımcı almaz&lt;\/b&gt;: Siz: ${e:\/\/Field\/Send1YouDisplay}, Onlar: ${e:\/\/Field\/Send1ThemDisplay}.</t>
  </si>
  <si>
    <t>&lt;b&gt;${e:\/\/Field\/Send1Display} gönderdiğinizi&lt;\/b&gt; varsayın.</t>
  </si>
  <si>
    <t>&lt;b&gt;${e:\/\/Field\/Send1Display} gönderdiyseniz&lt;\/b&gt; diğer 100 katılımcıdan ${q:\/\/QID554\/ChoiceTextEntryValue} tanesinin almasını beklediniz.</t>
  </si>
  <si>
    <t>&lt;b&gt;Diğer katılımcıya ${e:\/\/Field\/Send2Display} gönderirseniz&lt;\/b&gt; olası sonuçlar şunlardır:</t>
  </si>
  <si>
    <t>&lt;b&gt;Diğer katılımcı alır&lt;\/b&gt;: Siz: ${e:\/\/Field\/YSteal200Display}, Onlar: ${e:\/\/Field\/XSteal200Display}.</t>
  </si>
  <si>
    <t>&lt;b&gt;Diğer katılımcı almaz&lt;\/b&gt;: Siz: ${e:\/\/Field\/Send2YouDisplay}, Onlar: ${e:\/\/Field\/Send2ThemDisplay}.</t>
  </si>
  <si>
    <t>&lt;b&gt;${e:\/\/Field\/Send2Display} gönderdiğinizi&lt;\/b&gt; varsayın.</t>
  </si>
  <si>
    <t>Şimdi &lt;b&gt;aktarma kararını vereceksiniz&lt;\/b&gt;.</t>
  </si>
  <si>
    <t>Bir hatırlatma olarak, size ${e:\/\/Field\/YDisplay} verilmişti.</t>
  </si>
  <si>
    <t>Başka bir anket katılımcısına ${e:\/\/Field\/XDisplay} verilmişti.</t>
  </si>
  <si>
    <t>Bunun dışında seçiminiz tamamen anonim olacak ve bu katılımcıyla bir daha etkileşime girmeyeceksiniz.</t>
  </si>
  <si>
    <t>Her şeyi olduğu gibi bırakıyorum (Siz: ${e:\/\/Field\/YDisplay}, Onlar: ${e:\/\/Field\/XDisplay}).</t>
  </si>
  <si>
    <t>Diğer katılımcıya ${e:\/\/Field\/Send1Display} gönderiyorum (Siz: ${e:\/\/Field\/Send1YouDisplay}, Onlar: ${e:\/\/Field\/Send1ThemDisplay}).</t>
  </si>
  <si>
    <t>Diğer katılımcıya ${e:\/\/Field\/Send2Display} gönderiyorum (Siz: ${e:\/\/Field\/Send2YouDisplay}, Onlar: ${e:\/\/Field\/Send2ThemDisplay}).</t>
  </si>
  <si>
    <t>Size ${e:\/\/Field\/SelfishHDisplay} verilmiştir.</t>
  </si>
  <si>
    <t>Diğer katılımcıya ${e:\/\/Field\/SelfishLDisplay} verilmiştir.</t>
  </si>
  <si>
    <t>Dilerseniz diğer katılımcıya kendi ${e:\/\/Field\/SelfishHDisplay} tutarınızdan &lt;b&gt;${e:\/\/Field\/Value0Display}, ${e:\/\/Field\/Send1Display} veya ${e:\/\/Field\/Send2Display}&lt;\/b&gt; gönderebilirsiniz.</t>
  </si>
  <si>
    <t>Her şeyi olduğu gibi bırakıyorum (Siz: ${e:\/\/Field\/SelfishHDisplay}, Onlar: ${e:\/\/Field\/SelfishLDisplay}).</t>
  </si>
  <si>
    <t>Diğer katılımcıya ${e:\/\/Field\/Send1Display} gönderiyorum (Siz: ${e:\/\/Field\/Send1YouUDisplay}, Onlar: ${e:\/\/Field\/Send1ThemUDisplay}).</t>
  </si>
  <si>
    <t>Diğer katılımcıya ${e:\/\/Field\/Send2Display} gönderiyorum (Siz: ${e:\/\/Field\/Send2YouUDisplay}, Onlar ${e:\/\/Field\/Send2ThemUDisplay}).</t>
  </si>
  <si>
    <t>Daha büyük ekonomik adaletsizlik, toplumun genel olarak &lt;b&gt;daha kötü&lt;\/b&gt; işlemesine neden olur.</t>
  </si>
  <si>
    <t>Benim ülkemde zengin ve fakir arasındaki ekonomik farklılıklar &lt;b&gt;adil değildir&lt;\/b&gt;.</t>
  </si>
  <si>
    <t>Bazı insanların diğerlerinden daha yüksek gelire sahip olması adil değildir.</t>
  </si>
  <si>
    <t>Gelirin büyük ölçüde yeniden dağıtılması ekonomiye zarar verir.</t>
  </si>
  <si>
    <t>Kendimi düşünmek, herkes için adaleti sağlamaktan daha önemlidir.</t>
  </si>
  <si>
    <t>Genel olarak risk almak konusunda ne kadar isteklisiniz?</t>
  </si>
  <si>
    <t>Risk alma isteği</t>
  </si>
  <si>
    <t>Risk almaya hiç istekli değilim</t>
  </si>
  <si>
    <t>Risk almaya tamamen hazırım</t>
  </si>
  <si>
    <t>Hükümet toplumdaki gelir eşitsizliklerini azaltmalıdır.</t>
  </si>
  <si>
    <t>Din hayatınızda önemli bir yere sahip mi?</t>
  </si>
  <si>
    <t>Çok önemli</t>
  </si>
  <si>
    <t>Biraz önemli</t>
  </si>
  <si>
    <t>Çok önemli değil</t>
  </si>
  <si>
    <t>Hiç önemli değil</t>
  </si>
  <si>
    <t>Karşılığında hiçbir şey beklemeden iyi amaçlar için bağış yapmaya ne kadar isteklisiniz?</t>
  </si>
  <si>
    <t>Çok istekliyim</t>
  </si>
  <si>
    <t>Biraz istekliyim</t>
  </si>
  <si>
    <t>Çok istekli değilim</t>
  </si>
  <si>
    <t>Hiç istekli değilim</t>
  </si>
  <si>
    <t xml:space="preserve">Ekonomik farklılıkların toplumda değişikliklere neden olduğunu düşünüp düşünmediğinizi ve öyleyse nasıl olduğunu merak ediyoruz. </t>
  </si>
  <si>
    <t>Benim ülkemde zengin ve fakir arasındaki ekonomik farklılıklar toplumun daha kötü işlemesine neden oluyor.</t>
  </si>
  <si>
    <t>Daha büyük ekonomik farklılıklar toplumun genel olarak &lt;b&gt;daha kötü&lt;\/b&gt; işlemesine neden olur.</t>
  </si>
  <si>
    <t>Daha büyük ekonomik farklılıklar &lt;b&gt;daha fazla&lt;\/b&gt; suça neden olur.</t>
  </si>
  <si>
    <t>Daha büyük ekonomik farklılıklar &lt;b&gt;daha fazla&lt;\/b&gt; sosyal huzursuzluğa neden olur.</t>
  </si>
  <si>
    <t>Daha büyük ekonomik farklılıklar &lt;b&gt;daha kötü&lt;\/b&gt; devlet kurumlarına yol açar.</t>
  </si>
  <si>
    <t>Daha büyük ekonomik farklılıklar &lt;b&gt;daha&lt;\/b&gt; bölünmüş bir ülkeye yol açar.</t>
  </si>
  <si>
    <t>Daha büyük ekonomik farklılıklar &lt;b&gt;daha fazla&lt;\/b&gt; ekonomik büyümeye neden olur.</t>
  </si>
  <si>
    <t>Daha büyük ekonomik farklılıklar insanlar arasında &lt;b&gt;daha az&lt;\/b&gt; güvene neden olur.</t>
  </si>
  <si>
    <t>Daha büyük ekonomik farklılıklar &lt;b&gt;daha fazla&lt;\/b&gt; yolsuzluğa neden olur.</t>
  </si>
  <si>
    <t>Daha büyük ekonomik farklılıklar &lt;b&gt;daha fazla&lt;\/b&gt; yeniliğe neden olur.</t>
  </si>
  <si>
    <t>Daha büyük ekonomik farklılıklar &lt;b&gt;genel olarak daha kötü&lt;\/b&gt; eğitim sistemlerine yol açar.</t>
  </si>
  <si>
    <t>Daha büyük ekonomik farklılıklar &lt;b&gt;daha az&lt;\/b&gt; ekonomik büyümeye neden olur.</t>
  </si>
  <si>
    <t>Ulusal hükümetin doğru olanı yapacağına genellikle güvenirim.</t>
  </si>
  <si>
    <t xml:space="preserve">Ülkemdeki zenginler kendilerini toplumun geri kalanından soyutlayabiliyor. </t>
  </si>
  <si>
    <t>Son birkaç ay içinde ülkemde birilerinin daha büyük ekonomik farklılıkların toplumun bir şekilde &lt;b&gt;daha kötü&lt;\/b&gt; işlemesine neden olduğunu söylediğini duydum.</t>
  </si>
  <si>
    <t>Son birkaç ay içinde ülkemde birilerinin büyük ekonomik farklılıkların &lt;b&gt;adil olmadığını&lt;\/b&gt; söylediğini duydum.</t>
  </si>
  <si>
    <t>Benim ülkemde kurumlarımız, ekonomik eşitsizliğin toplumun &lt;b&gt;daha kötü&lt;\/b&gt; işlemesine neden olduğu fikrine dayanıyor.</t>
  </si>
  <si>
    <t>Uluslararası kuruluşlar ve hükümetler kısa bir süre önce dünyanın en varlıklı bireylerini hedef alan koordineli bir vergi önerisinde bulundu.</t>
  </si>
  <si>
    <t>Bu vergi, serveti 1 milyar ABD dolarını aşanların ya da dünyanın en zengin yaklaşık 3000 kişisinin her yıl servetlerinin en az %2'sini vergi olarak ödemelerini gerektirecektir.</t>
  </si>
  <si>
    <t>Bu politikayı destekliyor musunuz yoksa buna karşı mı çıkıyorsunuz?</t>
  </si>
  <si>
    <t>Kısmen destekliyorum</t>
  </si>
  <si>
    <t>Ne destekliyorum ne de karşı çıkıyorum</t>
  </si>
  <si>
    <t>Kısmen karşı çıkıyorum</t>
  </si>
  <si>
    <t>Kesinlikle karşı çıkıyorum</t>
  </si>
  <si>
    <t>Anlamıyorum</t>
  </si>
  <si>
    <t>Bir önceki soruyu yanıtlayan 100 katılımcıdan kaçının dünyanın en varlıklı bireylerine koordineli vergi uygulanmasını desteklediğini düşünüyorsunuz?</t>
  </si>
  <si>
    <t>İşletmelerin, tüketicilerin satın almamalarının daha iyi olacağını bildikleri ürünleri satmaları ahlaki açıdan kabul edilebilir.</t>
  </si>
  <si>
    <t>İşletmelerin, tüketicilerin satın almamalarının daha iyi olacağını bildikleri ürünleri satmak için ürünleri hakkındaki bilgileri manipüle etmeleri ahlaki açıdan kabul edilebilir.</t>
  </si>
  <si>
    <t>İşletmelerin, tüketicilere ürünle ilgili tüm bilgileri sağladıkları sürece tüketicilerin satın almamalarının daha iyi olacağını bildikleri ürünleri satmaları ahlaki açıdan kabul edilebilir.</t>
  </si>
  <si>
    <t>İşletmeler, tüketicilerin satın almamalarının daha iyi olacağını bildikleri ürünleri satmak için genellikle ürünleri hakkındaki bilgileri manipüle ederler.</t>
  </si>
  <si>
    <t>Hükümet, işletmelerin tüketicilerin satın almamalarının daha iyi olacağını bildikleri ürünleri satmalarını önlemek için daha sıkı tüketici koruma yasaları uygulamalıdır.</t>
  </si>
  <si>
    <t xml:space="preserve">Anketi tamamladığınız için teşekkür ederiz! </t>
  </si>
  <si>
    <t xml:space="preserve">Anketin bütününe ilişkin herhangi bir geri bildiriminiz varsa lütfen buraya yazın. </t>
  </si>
  <si>
    <t>Oy kullanmadım.</t>
  </si>
  <si>
    <t>Hiç yakın değil</t>
  </si>
  <si>
    <t>Son derece yakın</t>
  </si>
  <si>
    <t>Kesinlikle destekliyorum</t>
  </si>
  <si>
    <t>Bir kişinin maluliyet ödeneği talebinde bulunduğu bir durumu düşünün.</t>
  </si>
  <si>
    <t>Durum ${e:\/\/Field\/T12Q4Order}</t>
  </si>
  <si>
    <t>Lue seuraavat tiedot huolellisesti.</t>
  </si>
  <si>
    <t>Voit olla oikeutettu lisäpalkkioihin tässä kyselyssä antamiesi vastausten perusteella.</t>
  </si>
  <si>
    <t>Huomaa, että kaikki rahasummat maksetaan samalla tavalla kuin näiden kyselyiden suorittamisesta tavallisesti saamasi palkinnot.</t>
  </si>
  <si>
    <t>Lisäpalkkioita ei makseta suoraan käteisellä.</t>
  </si>
  <si>
    <t>Huomaa myös, että tämän kyselyn tuloksia käytetään akateemisessa tutkimuksessa ja että anonymisoidut tiedot voidaan julkaista.</t>
  </si>
  <si>
    <t>Mitään henkilötietoja ei julkaista, eikä sinua voida tunnistaa tietojen perusteella.</t>
  </si>
  <si>
    <t>Käytä riittävästi aikaa ohjeiden lukemiseen ja varmista, että ymmärrät kysymykset.</t>
  </si>
  <si>
    <t>Huonolaatuiset vastaukset voivat johtaa siihen, että vastaaja poistetaan tutkimuksesta ilman palkkiota.</t>
  </si>
  <si>
    <t>Ymmärrän ja haluan osallistua.</t>
  </si>
  <si>
    <t>En halua osallistua.</t>
  </si>
  <si>
    <t>Varmistaaksemme, että luet annetut tiedot huolellisesti, pyydämme sinua ensin vastaamaan yksinkertaiseen kysymykseen.</t>
  </si>
  <si>
    <t>Mikä seuraavista on huonekalu, jota käytetään istumiseen pöydän äärellä?</t>
  </si>
  <si>
    <t>Jääkaappi</t>
  </si>
  <si>
    <t>Tuoli</t>
  </si>
  <si>
    <t>Polkupyörä</t>
  </si>
  <si>
    <t>Leivänpaahdin</t>
  </si>
  <si>
    <t>Syötä tutkimuksen tarjoajan tunnus (tämän kentän pitäisi olla valmiiksi täytetty):</t>
  </si>
  <si>
    <t>Kysely päättyy</t>
  </si>
  <si>
    <t>Et halua osallistua tähän kyselyyn.</t>
  </si>
  <si>
    <t>Et läpäissyt havainnointikykyä mittaavaa tarkistusta.</t>
  </si>
  <si>
    <t>Sulje kysely.</t>
  </si>
  <si>
    <t>Mikä on sukupuolesi?</t>
  </si>
  <si>
    <t>Mies</t>
  </si>
  <si>
    <t>Nainen</t>
  </si>
  <si>
    <t>Muu\/ei listattu</t>
  </si>
  <si>
    <t>En halua vastata</t>
  </si>
  <si>
    <t>Mikä on ikäsi?</t>
  </si>
  <si>
    <t>Mikä on korkein koulutustasosi?</t>
  </si>
  <si>
    <t>Ei koulutusta (0 vuotta)</t>
  </si>
  <si>
    <t>Alemman perusasteen koulutus (alle 7 vuotta)</t>
  </si>
  <si>
    <t>Ylemmän perusasteen koulutus (7–10 vuotta)</t>
  </si>
  <si>
    <t>Keskiasteen koulutus (10–13 vuotta)</t>
  </si>
  <si>
    <t>Korkeakoulutus (13+ vuotta, esim. yliopisto tai ammattikorkeakoulu)</t>
  </si>
  <si>
    <t>Jos et ollut tuohon aikaan vielä äänestysikäinen, valitse, mitä olisit muuten tehnyt.</t>
  </si>
  <si>
    <t>Muista, että &lt;u&gt;tämän kyselyn vastaukset ovat nimettömiä.&lt;\/u&gt;</t>
  </si>
  <si>
    <t>Mitkä olivat taloutesi kokonaistulot ennen veroja vuonna 2023?</t>
  </si>
  <si>
    <t>Kyselyn seuraavassa osassa kuvailemme tilanteita, joihin kuuluu pieniä rahamääriä.</t>
  </si>
  <si>
    <t>Pyydämme sinua myös tekemään valintoja näiden rahasummien suhteen.</t>
  </si>
  <si>
    <t>&lt;b&gt;Joka kahdennellekymmenennelle, satunnaisesti valitulle osallistujalle maksetaan kyseiset rahasummat ja heidän valintansa toteutetaan.&lt;\/b&gt;</t>
  </si>
  <si>
    <t>Näiden osallistujien kohdalla heidän omat valintansa määrittävät, kuinka paljon rahaa heille itselleen ja toiselle osallistujalle maksetaan.</t>
  </si>
  <si>
    <t xml:space="preserve">Raha maksetaan kyselyn tarjoajan kautta kolmen kuukauden kuluessa kyselystä. </t>
  </si>
  <si>
    <t>Huomaa, että rahasummat maksetaan samalla tavalla kuin näiden kyselyiden suorittamisesta tavallisesti saamasi palkinnot.</t>
  </si>
  <si>
    <t>Summia ei makseta suoraan käteisellä.</t>
  </si>
  <si>
    <t>Pyydämme sinua suorittamaan koodintunnistustehtävän.</t>
  </si>
  <si>
    <t>&lt;b&gt;Tee parhaasi suorittaaksesi tehtävän loppuun.&lt;\/b&gt;</t>
  </si>
  <si>
    <t>Se on erittäin tärkeää tutkimuksemme kannalta.</t>
  </si>
  <si>
    <t>Klikkaa kaikkia ruutuja, joissa on numero: &lt;b&gt;${e:\/\/Field\/TargetCode1}&lt;\/b&gt;</t>
  </si>
  <si>
    <t xml:space="preserve">Sinut yhdistetään nyt pariksi toisen osallistujan kanssa. </t>
  </si>
  <si>
    <t>Sekä sinä että toinen osallistuja suorititte tehtävän loppuun.</t>
  </si>
  <si>
    <t>Sinulle maksetaan bonuksena ${e:\/\/Field\/Value3Display} korvauksena tehtävän suorittamisesta loppuun.</t>
  </si>
  <si>
    <t>Toiselle osallistujalle maksetaan bonuksena ${e:\/\/Field\/Value3Display} korvauksena tehtävän suorittamisesta loppuun.</t>
  </si>
  <si>
    <t>Osallistuja B &lt;b&gt;ei tehnyt&lt;\/b&gt; tehtävää lainkaan.</t>
  </si>
  <si>
    <t>Osallistujalle A maksettiin &lt;b&gt;bonuksena ${e:\/\/Field\/Value3Display}&lt;\/b&gt; korvauksena tehtävän suorittamisesta loppuun.</t>
  </si>
  <si>
    <t>Osallistujalle B maksettiin &lt;b&gt;bonuksena ${e:\/\/Field\/Value3Display}&lt;\/b&gt;, vaikka hän ei tehnyt tehtävää lainkaan.</t>
  </si>
  <si>
    <t>Toinen osallistuja suoritti tehtävän loppuun.</t>
  </si>
  <si>
    <t>Sinä et tehnyt tehtävää lainkaan.</t>
  </si>
  <si>
    <t>Toiselle osallistujalle maksetaan bonuksena ${e:\/\/Field\/Value6Display} korvauksena tehtävän suorittamisesta loppuun.</t>
  </si>
  <si>
    <t>Sinulle ei makseta bonusta, koska bonus on korvaus tehtävän suorittamisesta loppuun.</t>
  </si>
  <si>
    <t>Osallistujalle A &lt;b&gt;ei maksettu bonusta&lt;\/b&gt;, vaikka hän suoritti tehtävän loppuun.</t>
  </si>
  <si>
    <t>Osallistujalle B &lt;b&gt;maksettiin bonuksena ${e:\/\/Field\/Value6Display}&lt;\/b&gt; korvauksena tehtävän suorittamisesta loppuun.</t>
  </si>
  <si>
    <t>Sinä suoritit tehtävän loppuun.</t>
  </si>
  <si>
    <t>Toinen osallistuja ei tehnyt tehtävää lainkaan.</t>
  </si>
  <si>
    <t>Toiselle osallistujalle maksetaan bonuksena ${e:\/\/Field\/Value3Display}, vaikka hän ei tehnyt tehtävää lainkaan.</t>
  </si>
  <si>
    <t>Osallistujalle A ja Osallistujalle B maksettiin &lt;b&gt;bonuksena ${e:\/\/Field\/Value3Display}&lt;\/b&gt; korvauksena tehtävän suorittamisesta loppuun.</t>
  </si>
  <si>
    <t>Sinulle ei makseta bonusta, vaikka suoritit tehtävän loppuun.</t>
  </si>
  <si>
    <t>Osallistuja A &lt;b&gt;ei tehnyt&lt;\/b&gt; tehtävää lainkaan.</t>
  </si>
  <si>
    <t>Osallistujalle A &lt;b&gt;ei maksettu bonusta&lt;\/b&gt;, koska bonus on korvaus tehtävän suorittamisesta loppuun.</t>
  </si>
  <si>
    <t>Seuraavaksi kysymme sinulta joitain näitä tietoja koskevia helppoja tarkistuskysymyksiä.</t>
  </si>
  <si>
    <t>Taustatiedot:</t>
  </si>
  <si>
    <t>Suorititko sinä tehtävän loppuun?</t>
  </si>
  <si>
    <t>Suorittiko toinen osallistuja tehtävän loppuun?</t>
  </si>
  <si>
    <t>Kyllä</t>
  </si>
  <si>
    <t>Ei</t>
  </si>
  <si>
    <t>Kuinka suuri oli oma bonuksesi?</t>
  </si>
  <si>
    <t>Kuinka suuri oli toisen osallistujan bonus?</t>
  </si>
  <si>
    <t xml:space="preserve">Ihmisillä on erilaisia käsityksiä siitä, mikä on oikeudenmukaista ja mikä on epäoikeudenmukaista. </t>
  </si>
  <si>
    <t>Missä määrin olet samaa tai eri mieltä seuraavan väittämän kanssa:</t>
  </si>
  <si>
    <t>Bonuspalkkio jaettiin epäoikeudenmukaisesti sinun ja toisen osallistujan kesken.</t>
  </si>
  <si>
    <t>Täysin samaa mieltä</t>
  </si>
  <si>
    <t>Jokseenkin samaa mieltä</t>
  </si>
  <si>
    <t>Ei samaa eikä eri mieltä</t>
  </si>
  <si>
    <t>Jokseenkin eri mieltä</t>
  </si>
  <si>
    <t>Täysin eri mieltä</t>
  </si>
  <si>
    <t>Seuraavaksi kysymme, kuinka &lt;b&gt;läheinen tunnet olevasi&lt;\/b&gt; toisen osallistujan kanssa.</t>
  </si>
  <si>
    <t>Valitse liukusäätimellä ympyräpari, joka parhaiten kuvastaa vastaustasi.</t>
  </si>
  <si>
    <t>X:llä merkitty ympyrä edustaa toista osallistujaa.</t>
  </si>
  <si>
    <t>Huomaa, että 1 tarkoittaa: ei lainkaan läheinen ja 7 tarkoittaa: erittäin läheinen.</t>
  </si>
  <si>
    <t>Kuinka läheinen tunnet olevasi toisen osallistujan kanssa?</t>
  </si>
  <si>
    <t>Seuraavaksi teet päätöksen, joka voi vaikuttaa sekä sinuun että toiseen osallistujaan.</t>
  </si>
  <si>
    <t>Tekemäsi päätös ei vaikuta edellisen tilanteen bonusmaksuihin.</t>
  </si>
  <si>
    <t>Sinulle annetaan ylimääräiset ${e:\/\/Field\/Value5Display}.</t>
  </si>
  <si>
    <t>Myös toiselle osallistujalle annetaan ylimääräiset ${e:\/\/Field\/Value5Display}.</t>
  </si>
  <si>
    <t>Sinulta kysytään nyt, haluatko tarttua sijoitusmahdollisuuteen.</t>
  </si>
  <si>
    <t>Voit &lt;b&gt;sijoittaa&lt;\/b&gt; saamasi ${e:\/\/Field\/Value5Display}.</t>
  </si>
  <si>
    <t>Jos sijoitat rahat, seuraavat vaihtoehdot ovat mahdollisia:</t>
  </si>
  <si>
    <t>Ansaitset ${e:\/\/Field\/Value15Display} 50 prosentin todennäköisyydellä.</t>
  </si>
  <si>
    <t>Ansaitset ${e:\/\/Field\/Value0Display} 50 prosentin todennäköisyydellä.</t>
  </si>
  <si>
    <t>Jos sijoitat, &lt;b&gt;toinen osallistuja menettää saamansa ${e:\/\/Field\/Value5Display}.&lt;\/b&gt;</t>
  </si>
  <si>
    <t>Jos et sijoita, sekä sinä että toinen osallistuja pidätte saamanne ylimääräiset ${e:\/\/Field\/Value5Display}.</t>
  </si>
  <si>
    <t>Et ole enää tekemisissä toisen osallistujan kanssa sen jälkeen kun olet tehnyt valintasi.</t>
  </si>
  <si>
    <t>Ole hyvä ja tee valintasi.</t>
  </si>
  <si>
    <t>Sijoitan rahat, mikä tarkoittaa, että minulla on 50 prosentin todennäköisyys saada ${e:\/\/Field\/Value15Display} ja 50 prosentin todennäköisyys saada ${e:\/\/Field\/Value0Display}.</t>
  </si>
  <si>
    <t>Toinen osallistuja saa ${e:\/\/Field\/Value0Display}.</t>
  </si>
  <si>
    <t>En sijoita rahoja.</t>
  </si>
  <si>
    <t>Sekä minä että toinen osallistuja saamme ${e:\/\/Field\/Value5Display}.</t>
  </si>
  <si>
    <t>Mikä sai sinut tekemään tämän valinnan?</t>
  </si>
  <si>
    <t>Selitä omin sanoin.</t>
  </si>
  <si>
    <t xml:space="preserve">Olemme suorittaneet tämän tutkimuksen maassasi, ja siihen osallistui suuri määrä ihmisiä. </t>
  </si>
  <si>
    <t>Kuinka monen sadasta osallistujasta, jotka olivat samassa tilanteessa kuin sinä, uskot sijoittaneen saamansa ${e:\/\/Field\/Value5Display} saadakseen mahdollisesti  ${e:\/\/Field\/Value15Display}, kun toinen osallistuja tässä tapauksessa myös menetti saamansa ${e:\/\/Field\/Value5Display}?</t>
  </si>
  <si>
    <t>Kirjoita numero väliltä 0–100.</t>
  </si>
  <si>
    <t>Jos vastauksesi on oikein, saat ${e:\/\/Field\/Value1Display}.</t>
  </si>
  <si>
    <t>Tämä koskee &lt;b&gt;kaikkia&lt;\/b&gt; osallistujia.</t>
  </si>
  <si>
    <t>Jotkut osallistujat eivät olleet samassa tilanteessa kuin sinä.</t>
  </si>
  <si>
    <t>Kysymme nyt muutaman kysymyksen näistä osallistujista.</t>
  </si>
  <si>
    <t>Heidän tapauksessaan tilanne oli seuraava:</t>
  </si>
  <si>
    <t>Muu osa heidän tilanteestaan oli sama kuin sinulla.</t>
  </si>
  <si>
    <t xml:space="preserve">Osallistujalle A annettiin mahdollisuus sijoittaa ${e:\/\/Field\/Value5Display} 50 prosentin todennäköisyydellä ansaita ${e:\/\/Field\/Value15Display} ja 50 prosentin todennäköisyydellä ansaita ${e:\/\/Field\/Value0Display}. </t>
  </si>
  <si>
    <t>Jos hän sijoitti, Osallistuja B menetti saamansa ${e:\/\/Field\/Value5Display}.</t>
  </si>
  <si>
    <t>Ensin kysymme sinulta joitain näitä tietoja koskevia helppoja tarkistuskysymyksiä.</t>
  </si>
  <si>
    <t>Suorittiko Osallistuja A tehtävän loppuun?</t>
  </si>
  <si>
    <t>Suorittiko Osallistuja B tehtävän loppuun?</t>
  </si>
  <si>
    <t>Kuinka suuri oli Osallistujan A bonus?</t>
  </si>
  <si>
    <t>Kuinka suuri oli Osallistujan B bonus?</t>
  </si>
  <si>
    <t>Bonuspalkkio jaettiin epäoikeudenmukaisesti Osallistujan A ja Osallistujan B kesken.</t>
  </si>
  <si>
    <t>Nyt haluamme sinun ennustavan Osallistuja A:n sijoituskäyttäytymisen.</t>
  </si>
  <si>
    <t>Kuinka monen sadasta osallistujasta, jotka olivat &lt;b&gt;osallistuja A:n tilanteessa&lt;\/b&gt;, uskot &lt;b&gt;sijoittaneen&lt;\/b&gt; ${e:\/\/Field\/Value5Display} saadakseen mahdollisesti ${e:\/\/Field\/Value15Display} tietäen, että osallistuja B myös menettäisi saamansa ${e:\/\/Field\/Value5Display}?</t>
  </si>
  <si>
    <t>Muistutuksena vastasit, että ${q:\/\/QID581\/ChoiceTextEntryValue} ihmistä &lt;b&gt;omassa&lt;\/b&gt; tilanteessasi sijoittaisi.</t>
  </si>
  <si>
    <t>Kiitos. Seuraavaksi kysymme joukon uusia kysymyksiä, jotka käsittelevät uutta aihetta.</t>
  </si>
  <si>
    <t>Pyydämme sinua nyt pohtimaan, mitä tekisit, jos sinun pitäisi päättää, maksetaanko henkilölle työttömyysetuuksia.</t>
  </si>
  <si>
    <t>On erittäin tärkeää, että luet alla olevat tiedot huolellisesti.</t>
  </si>
  <si>
    <t xml:space="preserve">Työttömyysetuuksien tarkoituksena on korvata osittain tulojen menetys henkilöille, jotka ovat joutuneet työttömiksi tahtomattaan. </t>
  </si>
  <si>
    <t>Ihmiset, jotka eivät todellisuudessa ole työttöminä tahtomattaan, hakevat toisinaan työttömyysetuuksia väärin perustein ilmoittamalla virheellisesti olevansa työttöminä tahtomattaan.</t>
  </si>
  <si>
    <t>Tilanne ${e:\/\/Field\/T12Q1Order}</t>
  </si>
  <si>
    <t>Kuvittele tilanne, jossa henkilö on hakenut työttömyysetuuksia.</t>
  </si>
  <si>
    <t>On:</t>
  </si>
  <si>
    <t>99 prosentin todennäköisyys, että tämä henkilö on hakenut työttömyysetuuksia &lt;b&gt;oikein&lt;\/b&gt; perustein.</t>
  </si>
  <si>
    <t>1 prosentin todennäköisyys, että tämä henkilö on hakenut työttömyysetuuksia &lt;b&gt;väärin&lt;\/b&gt; perustein.</t>
  </si>
  <si>
    <t>Pyydämme sinua nyt tekemään päätöksen tämän henkilön osalta.</t>
  </si>
  <si>
    <t xml:space="preserve"> Merkitse päätöksesi:</t>
  </si>
  <si>
    <t xml:space="preserve">&lt;b&gt;Älä maksa työttömyysetuuksia&lt;\/b&gt;: Tämä tarkoittaa, että henkilölle, joka on hakenut työttömyysetuuksia &lt;b&gt;oikein&lt;\/b&gt; perustein, &lt;b&gt;ei makseta työttömyysetuuksia&lt;\/b&gt; 99 prosentin todennäköisyydellä.  </t>
  </si>
  <si>
    <t xml:space="preserve">&lt;b&gt;Maksa työttömyysetuuksia&lt;\/b&gt;: Tämä tarkoittaa, että henkilölle, joka on hakenut työttömyysetuuksia &lt;b&gt;väärin&lt;\/b&gt; perustein, &lt;b&gt;maksetaan työttömyysetuuksia&lt;\/b&gt; 1 prosentin todennäköisyydellä. </t>
  </si>
  <si>
    <t>75 prosentin todennäköisyys, että tämä henkilö on hakenut työttömyysetuuksia &lt;b&gt;oikein&lt;\/b&gt; perustein.</t>
  </si>
  <si>
    <t>25 prosentin todennäköisyys, että tämä henkilö on hakenut työttömyysetuuksia &lt;b&gt;väärin&lt;\/b&gt; perustein.</t>
  </si>
  <si>
    <t xml:space="preserve">&lt;b&gt;Älä maksa työttömyysetuuksia&lt;\/b&gt;: Tämä tarkoittaa, että henkilölle, joka on hakenut työttömyysetuuksia &lt;b&gt;oikein&lt;\/b&gt; perustein, &lt;b&gt;ei makseta työttömyysetuuksia&lt;\/b&gt; 75 prosentin todennäköisyydellä.  </t>
  </si>
  <si>
    <t>&lt;b&gt;Maksa työttömyysetuuksia&lt;\/b&gt;: Tämä tarkoittaa, että henkilölle, joka on hakenut työttömyysetuuksia &lt;b&gt;väärin&lt;\/b&gt; perustein, &lt;b&gt;maksetaan työttömyysetuuksia&lt;\/b&gt; 25 prosentin todennäköisyydellä.</t>
  </si>
  <si>
    <t>50 prosentin todennäköisyys, että tämä henkilö on hakenut työttömyysetuuksia &lt;b&gt;oikein&lt;\/b&gt; perustein.</t>
  </si>
  <si>
    <t>50 prosentin todennäköisyys, että tämä henkilö on hakenut työttömyysetuuksia &lt;b&gt;väärin&lt;\/b&gt; perustein.</t>
  </si>
  <si>
    <t xml:space="preserve">&lt;b&gt;Älä maksa työttömyysetuuksia&lt;\/b&gt;: Tämä tarkoittaa, että henkilölle, joka on hakenut työttömyysetuuksia &lt;b&gt;oikein&lt;\/b&gt; perustein, &lt;b&gt;ei makseta työttömyysetuuksia&lt;\/b&gt; 50 prosentin todennäköisyydellä.  </t>
  </si>
  <si>
    <t xml:space="preserve">&lt;b&gt;Maksa työttömyysetuuksia&lt;\/b&gt;: Tämä tarkoittaa, että henkilölle, joka on hakenut työttömyysetuuksia &lt;b&gt;väärin&lt;\/b&gt; perustein, &lt;b&gt;maksetaan työttömyysetuuksia&lt;\/b&gt; 50 prosentin todennäköisyydellä. </t>
  </si>
  <si>
    <t>25 prosentin todennäköisyys, että tämä henkilö on hakenut työttömyysetuuksia &lt;b&gt;oikein&lt;\/b&gt; perustein.</t>
  </si>
  <si>
    <t>75 prosentin todennäköisyys, että tämä henkilö on hakenut työttömyysetuuksia &lt;b&gt;väärin&lt;\/b&gt; perustein.</t>
  </si>
  <si>
    <t xml:space="preserve">&lt;b&gt;Älä maksa työttömyysetuuksia&lt;\/b&gt;: Tämä tarkoittaa, että henkilölle, joka on hakenut työttömyysetuuksia &lt;b&gt;oikein&lt;\/b&gt; perustein, &lt;b&gt;ei makseta työttömyysetuuksia&lt;\/b&gt; 25 prosentin todennäköisyydellä.  </t>
  </si>
  <si>
    <t>&lt;b&gt;Maksa työttömyysetuuksia&lt;\/b&gt;: Tämä tarkoittaa, että henkilölle, joka on hakenut työttömyysetuuksia &lt;b&gt;väärin&lt;\/b&gt; perustein, &lt;b&gt;maksetaan työttömyysetuuksia&lt;\/b&gt; 75 prosentin todennäköisyydellä.</t>
  </si>
  <si>
    <t>1 prosentin todennäköisyys, että tämä henkilö on hakenut työttömyysetuuksia &lt;b&gt;oikein&lt;\/b&gt; perustein.</t>
  </si>
  <si>
    <t>99 prosentin todennäköisyys, että tämä henkilö on hakenut työttömyysetuuksia &lt;b&gt;väärin&lt;\/b&gt; perustein.</t>
  </si>
  <si>
    <t xml:space="preserve">&lt;b&gt;Älä maksa työttömyysetuuksia&lt;\/b&gt;: Tämä tarkoittaa, että henkilölle, joka on hakenut työttömyysetuuksia &lt;b&gt;oikein&lt;\/b&gt; perustein, &lt;b&gt;ei makseta työttömyysetuuksia&lt;\/b&gt; 1 prosentin todennäköisyydellä.  </t>
  </si>
  <si>
    <t xml:space="preserve">&lt;b&gt;Maksa työttömyysetuuksia&lt;\/b&gt;: Tämä tarkoittaa, että henkilölle, joka on hakenut työttömyysetuuksia &lt;b&gt;väärin&lt;\/b&gt; perustein, &lt;b&gt;maksetaan työttömyysetuuksia&lt;\/b&gt; 99 prosentin todennäköisyydellä. </t>
  </si>
  <si>
    <t xml:space="preserve">Ajattele kaikkia ihmisiä, jotka hakevat tällä hetkellä työttömyysetuuksia omassa maassasi. </t>
  </si>
  <si>
    <t xml:space="preserve">Kuinka suuren prosenttiosuuden työttömyysetuuksia hakeneista ihmisistä uskot &lt;b&gt;ilmoittaneen valheellisesti&lt;\/b&gt; olevansa työttömänä tahtomattaan? </t>
  </si>
  <si>
    <t>...prosenttia on ilmoittanut valheellisesti olevansa työttömänä tahtomattaan.</t>
  </si>
  <si>
    <t>Missä määrin olet samaa tai eri mieltä seuraavien väittämien kanssa:</t>
  </si>
  <si>
    <t>Työttömyysetuuksista tulisi tehdä avokätisempiä.</t>
  </si>
  <si>
    <t>Työttömyysetuuksien saamisen edellytyksiä olisi tiukennettava.</t>
  </si>
  <si>
    <t>On epäoikeudenmukaista, että tahtomattaan työttömäksi joutuneet eivät saa täyttä korvausta tulojensa menetyksestä.</t>
  </si>
  <si>
    <t>Avokätiset työttömyysetuudet ovat haitaksi taloudelle.</t>
  </si>
  <si>
    <t>Pyydämme sinua nyt pohtimaan, mitä tekisit, jos sinun pitäisi päättää, maksetaanko henkilölle työkyvyttömyysetuuksia.</t>
  </si>
  <si>
    <t>Työkyvyttömyysetuuksien tarkoituksena on korvata osittain tulojen menetys henkilöille, joiden terveydentila estää heitä työskentelemästä.</t>
  </si>
  <si>
    <t>Ihmiset, joilla ei todellisuudessa ole työkyvyttömyyttä aiheuttavaa terveysongelmaa, hakevat toisinaan työkyvyttömyysetuuksia väärin perustein ilmoittamalla virheellisesti olevansa työkyvyttömiä terveydentilansa vuoksi.</t>
  </si>
  <si>
    <t>99 prosentin todennäköisyys, että tämä henkilö on hakenut työkyvyttömyysetuuksia &lt;b&gt;oikein&lt;\/b&gt; perustein.</t>
  </si>
  <si>
    <t>1 prosentin todennäköisyys, että tämä henkilö on hakenut työkyvyttömyysetuuksia &lt;b&gt;väärin&lt;\/b&gt; perustein</t>
  </si>
  <si>
    <t xml:space="preserve">&lt;b&gt;Älä maksa työkyvyttömyysetuuksia&lt;\/b&gt;: Tämä tarkoittaa, että henkilölle, joka on hakenut työkyvyttömyysetuuksia &lt;b&gt;oikein&lt;\/b&gt; perustein, &lt;b&gt;ei makseta työkyvyttömyysetuuksia&lt;\/b&gt; 99 prosentin todennäköisyydellä.  </t>
  </si>
  <si>
    <t xml:space="preserve">&lt;b&gt;Maksa työkyvyttömyysetuuksia&lt;\/b&gt;: Tämä tarkoittaa, että henkilölle, joka on hakenut työkyvyttömyysetuuksia &lt;b&gt;väärin&lt;\/b&gt; perustein, &lt;b&gt;maksetaan työkyvyttömyysetuuksia&lt;\/b&gt; 1 prosentin todennäköisyydellä. </t>
  </si>
  <si>
    <t>75 prosentin todennäköisyys, että tämä henkilö on hakenut työkyvyttömyysetuuksia &lt;b&gt;oikein&lt;\/b&gt; perustein.</t>
  </si>
  <si>
    <t>25 prosentin todennäköisyys, että tämä henkilö on hakenut työkyvyttömyysetuuksia &lt;b&gt;väärin&lt;\/b&gt; perustein</t>
  </si>
  <si>
    <t xml:space="preserve">&lt;b&gt;Älä maksa työkyvyttömyysetuuksia&lt;\/b&gt;: Tämä tarkoittaa, että henkilölle, joka on hakenut työkyvyttömyysetuuksia &lt;b&gt;oikein&lt;\/b&gt; perustein, &lt;b&gt;ei makseta työkyvyttömyysetuuksia&lt;\/b&gt;  75 prosentin todennäköisyydellä.  </t>
  </si>
  <si>
    <t xml:space="preserve">&lt;b&gt;Maksa työkyvyttömyysetuuksia&lt;\/b&gt;: Tämä tarkoittaa, että henkilölle, joka on hakenut työkyvyttömyysetuuksia &lt;b&gt;väärin&lt;\/b&gt; perustein, &lt;b&gt;maksetaan työkyvyttömyysetuuksia&lt;\/b&gt; 25 prosentin todennäköisyydellä. </t>
  </si>
  <si>
    <t>50 prosentin todennäköisyys, että tämä henkilö on hakenut työkyvyttömyysetuuksia &lt;b&gt;oikein&lt;\/b&gt; perustein.</t>
  </si>
  <si>
    <t>50 prosentin todennäköisyys, että tämä henkilö on hakenut työkyvyttömyysetuuksia &lt;b&gt;väärin&lt;\/b&gt; perustein</t>
  </si>
  <si>
    <t xml:space="preserve">&lt;b&gt;Älä maksa työkyvyttömyysetuuksia&lt;\/b&gt;: Tämä tarkoittaa, että henkilölle, joka on hakenut työkyvyttömyysetuuksia &lt;b&gt;oikein&lt;\/b&gt; perustein, &lt;b&gt;ei makseta työkyvyttömyysetuuksia&lt;\/b&gt; 50 prosentin todennäköisyydellä.  </t>
  </si>
  <si>
    <t xml:space="preserve">&lt;b&gt;Maksa työkyvyttömyysetuuksia&lt;\/b&gt;: Tämä tarkoittaa, että henkilölle, joka on hakenut työkyvyttömyysetuuksia &lt;b&gt;väärin&lt;\/b&gt; perustein, &lt;b&gt;maksetaan työkyvyttömyysetuuksia&lt;\/b&gt; 50 prosentin todennäköisyydellä. </t>
  </si>
  <si>
    <t>25 prosentin todennäköisyys, että tämä henkilö on hakenut työkyvyttömyysetuuksia &lt;b&gt;oikein&lt;\/b&gt; perustein.</t>
  </si>
  <si>
    <t>75 prosentin todennäköisyys, että tämä henkilö on hakenut työkyvyttömyysetuuksia &lt;b&gt;väärin&lt;\/b&gt; perustein</t>
  </si>
  <si>
    <t xml:space="preserve">&lt;b&gt;Älä maksa työkyvyttömyysetuuksia&lt;\/b&gt;: Tämä tarkoittaa, että henkilölle, joka on hakenut työkyvyttömyysetuuksia &lt;b&gt;oikein&lt;\/b&gt; perustein, &lt;b&gt;ei makseta työkyvyttömyysetuuksia&lt;\/b&gt; 25 prosentin todennäköisyydellä.  </t>
  </si>
  <si>
    <t xml:space="preserve">&lt;b&gt;Maksa työkyvyttömyysetuuksia&lt;\/b&gt;: Tämä tarkoittaa, että henkilölle, joka on hakenut työkyvyttömyysetuuksia &lt;b&gt;väärin&lt;\/b&gt; perustein, &lt;b&gt;maksetaan työkyvyttömyysetuuksia&lt;\/b&gt; 75 prosentin todennäköisyydellä. </t>
  </si>
  <si>
    <t>1 prosentin todennäköisyys, että tämä henkilö on hakenut työkyvyttömyysetuuksia &lt;b&gt;oikein&lt;\/b&gt; perustein.</t>
  </si>
  <si>
    <t>99 prosentin todennäköisyys, että tämä henkilö on hakenut työkyvyttömyysetuuksia &lt;b&gt;väärin&lt;\/b&gt; perustein</t>
  </si>
  <si>
    <t xml:space="preserve">&lt;b&gt;Älä maksa työkyvyttömyysetuuksia&lt;\/b&gt;: Tämä tarkoittaa, että henkilölle, joka on hakenut työkyvyttömyysetuuksia &lt;b&gt;oikein&lt;\/b&gt; perustein, &lt;b&gt;ei makseta työkyvyttömyysetuuksia&lt;\/b&gt; 1 prosentin todennäköisyydellä.  </t>
  </si>
  <si>
    <t xml:space="preserve">&lt;b&gt;Maksa työkyvyttömyysetuuksia&lt;\/b&gt;: Tämä tarkoittaa, että henkilölle, joka on hakenut työkyvyttömyysetuuksia &lt;b&gt;väärin&lt;\/b&gt; perustein, &lt;b&gt;maksetaan työkyvyttömyysetuuksia&lt;\/b&gt; 99 prosentin todennäköisyydellä. </t>
  </si>
  <si>
    <t xml:space="preserve">Ajattele kaikkia ihmisiä, jotka hakevat tällä hetkellä työkyvyttömyysetuuksia omassa maassasi. </t>
  </si>
  <si>
    <t>Kuinka suuren prosenttiosuuden työkyvyttömyysetuuksia hakeneista ihmisistä uskot ilmoittaneen valheellisesti olevansa työkyvytön terveydentilansa vuoksi?</t>
  </si>
  <si>
    <t>...prosenttia on ilmoittanut valheellisesti olevansa työkyvyttömiä terveydentilansa vuoksi.</t>
  </si>
  <si>
    <t>Työkyvyttömyysetuuksista tulisi tehdä avokätisempiä.</t>
  </si>
  <si>
    <t>Työkyvyttömyysetuuksien saamisen edellytyksiä olisi tiukennettava.</t>
  </si>
  <si>
    <t>On epäoikeudenmukaista, että työkyvyttömät eivät saa täyttä korvausta tulojensa menetyksestä.</t>
  </si>
  <si>
    <t>Avokätiset työkyvyttömyysetuudet ovat haitaksi taloudelle.</t>
  </si>
  <si>
    <t>Teet nyt kolme päätöstä, joihin liittyy suuria rahamääriä ja jotka voivat vaikuttaa sekä sinuun että toiseen osallistujaan.</t>
  </si>
  <si>
    <t>Kaikki tutkimuksen osallistujat osallistuvat arvontaan.</t>
  </si>
  <si>
    <t>Arvonnassa arvotaan satunnaisesti kolme osallistujaa.</t>
  </si>
  <si>
    <t>Nämä kolme osallistujaa yhdistetään pareiksi muiden osallistujien kanssa, ja &lt;b&gt;yksi heidän kolmesta valinnastaan toteutetaan&lt;\/b&gt;.</t>
  </si>
  <si>
    <t>Jos olet yksi näistä kolmesta osallistujasta, vastaava korvaus maksetaan tutkimuksen tarjoajan kautta kolmen kuukauden kuluessa tutkimuksen suorittamisesta.</t>
  </si>
  <si>
    <t>Vastaa kaikkiin kysymyksiin ikään kuin kaikki valintasi toteutuisivat varmasti.</t>
  </si>
  <si>
    <t>Jotkin kysymykset ovat helppoja, kun taas toiset ovat vaikeampia.</t>
  </si>
  <si>
    <t>Sinulle annetaan ${e:\/\/Field\/SelfishMDisplay}.</t>
  </si>
  <si>
    <t>Toinen osallistuja saa ${e:\/\/Field\/SelfishMDisplay}.</t>
  </si>
  <si>
    <t>Jos haluat, voit lähettää &lt;b&gt;${e:\/\/Field\/Value0Display}, ${e:\/\/Field\/Send1Display} tai ${e:\/\/Field\/Send2Display}&lt;\/b&gt; omasta ${e:\/\/Field\/SelfishMDisplay} summastasi toiselle osallistujalle.</t>
  </si>
  <si>
    <t xml:space="preserve">Toiselle osallistujalle kerrotaan, kuinka paljon lähetät. </t>
  </si>
  <si>
    <t>Saat pitää kaiken, mitä et lähetä.</t>
  </si>
  <si>
    <t>Valintasi vaikuttaa vain mahdollisiin maksuihin ja tietoon, jonka toinen osallistuja saa.</t>
  </si>
  <si>
    <t>Muuten valintasi on &lt;u&gt;täysin anonyymi&lt;\/u&gt;, etkä ole tämän jälkeen enää tekemisissä tämän osallistujan kanssa.</t>
  </si>
  <si>
    <t>Kerro, minkä vaihtoehdoista valitset:</t>
  </si>
  <si>
    <t>Pidän asiat ennallaan (Sinä: ${e:\/\/Field\/SelfishMDisplay}, Hän: ${e:\/\/Field\/SelfishMDisplay}.)</t>
  </si>
  <si>
    <t>Lähetän ${e:\/\/Field\/Send1Display} toiselle osallistujalle (Sinä: ${e:\/\/Field\/Send1YouEDisplay}, Hän: ${e:\/\/Field\/Send1ThemEDisplay}.)</t>
  </si>
  <si>
    <t>Lähetän ${e:\/\/Field\/Send2Display} toiselle osallistujalle (Sinä: ${e:\/\/Field\/Send2YouEDisplay}, Hän: ${e:\/\/Field\/Send2ThemEDisplay}.)</t>
  </si>
  <si>
    <t>Sinulta kysytään nyt uudesta tilanteesta, jossa on mukana eri osallistuja kuin edellisessä tilanteessa.</t>
  </si>
  <si>
    <t>Haluaisimme tietää, miten odotat toisen osallistujan toimivan.</t>
  </si>
  <si>
    <t>Sinulle annetaan ${e:\/\/Field\/YDisplay}.</t>
  </si>
  <si>
    <t>Toinen osallistuja saa ${e:\/\/Field\/XDisplay}.</t>
  </si>
  <si>
    <t>Jos haluat, voit lähettää &lt;b&gt;${e:\/\/Field\/Value0Display}, ${e:\/\/Field\/Send1Display} tai ${e:\/\/Field\/Send2Display}&lt;\/b&gt; omasta ${e:\/\/Field\/YDisplay} summastasi toiselle osallistujalle.</t>
  </si>
  <si>
    <t>Sen jälkeen toinen osallistuja voi valita, ottaako sinulta  ${e:\/\/Field\/StealAmountDisplay} saadakseen itse ${e:\/\/Field\/ReceiveAmountDisplay}.</t>
  </si>
  <si>
    <t>Pian kysymme sinulta, haluatko lähettää toiselle osallistujalle rahaa.</t>
  </si>
  <si>
    <t>Sitä ennen haluaisimme tietää, kuinka usein odotat toisen osallistujan ottavan sinulta rahaa siinä tapauksessa, että lähetät hänelle summan (${e:\/\/Field\/Value0Display}, ${e:\/\/Field\/Send1Display} tai ${e:\/\/Field\/Send2Display}).</t>
  </si>
  <si>
    <t>&lt;b&gt;Jos lähetät toiselle osallistujalle ${e:\/\/Field\/Value0Display}&lt;\/b&gt;, nämä ovat mahdolliset seuraukset:</t>
  </si>
  <si>
    <t>&lt;b&gt;Toinen osallistuja ottaa sinulta&lt;\/b&gt;: Sinä: ${e:\/\/Field\/YSteal0Display}, Hän: ${e:\/\/Field\/XSteal0Display}.</t>
  </si>
  <si>
    <t>&lt;b&gt;Toinen osallistuja ei ota sinulta&lt;\/b&gt;: Sinä: ${e:\/\/Field\/YDisplay}, Hän: ${e:\/\/Field\/XDisplay}.</t>
  </si>
  <si>
    <t>Kuvitellaan, että &lt;b&gt;lähetit ${e:\/\/Field\/Value0Display}&lt;\/b&gt;.</t>
  </si>
  <si>
    <t>Kuinka monen sadasta osallistujasta uskot ottavan sinulta rahaa tässä tilanteessa?</t>
  </si>
  <si>
    <t>Odotit, että sadasta osallistujasta ${q:\/\/QID510\/ChoiceTextEntryValue} ottaisi sinulta rahaa, &lt;b&gt;jos lähettäisit ${e:\/\/Field\/Value0Display}&lt;\/b&gt;.</t>
  </si>
  <si>
    <t>&lt;b&gt;Jos lähetät toiselle osallistujalle ${e:\/\/Field\/Send1Display}&lt;\/b&gt;, nämä ovat mahdolliset seuraukset:</t>
  </si>
  <si>
    <t>&lt;b&gt;Toinen osallistuja ottaa sinulta&lt;\/b&gt;: Sinä: ${e:\/\/Field\/YSteal100Display}, Hän: ${e:\/\/Field\/XSteal100Display}.</t>
  </si>
  <si>
    <t>&lt;b&gt;Toinen osallistuja ei ota sinulta&lt;\/b&gt;: Sinä: ${e:\/\/Field\/Send1YouDisplay}, Hän: ${e:\/\/Field\/Send1ThemDisplay}.</t>
  </si>
  <si>
    <t>Kuvitellaan, että &lt;b&gt;lähetit ${e:\/\/Field\/Send1Display}&lt;\/b&gt;.</t>
  </si>
  <si>
    <t>Odotit, että sadasta osallistujasta ${q:\/\/QID554\/ChoiceTextEntryValue} ottaisi sinulta rahaa, &lt;b&gt;jos lähettäisit ${e:\/\/Field\/Send1Display}&lt;\/b&gt;.</t>
  </si>
  <si>
    <t>&lt;b&gt;Jos lähetät toiselle osallistujalle ${e:\/\/Field\/Send2Display}&lt;\/b&gt;, nämä ovat mahdolliset seuraukset:</t>
  </si>
  <si>
    <t>&lt;b&gt;Toinen osallistuja ottaa sinulta&lt;\/b&gt;: Sinä: ${e:\/\/Field\/YSteal200Display}, Hän: ${e:\/\/Field\/XSteal200Display}.</t>
  </si>
  <si>
    <t>&lt;b&gt;Toinen osallistuja ei ota sinulta&lt;\/b&gt;: Sinä: ${e:\/\/Field\/Send2YouDisplay}, Hän: ${e:\/\/Field\/Send2ThemDisplay}.</t>
  </si>
  <si>
    <t>Kuvitellaan, että &lt;b&gt;lähetit ${e:\/\/Field\/Send2Display}&lt;\/b&gt;.</t>
  </si>
  <si>
    <t>Nyt &lt;b&gt;teet päätöksen siirrosta&lt;\/b&gt;.</t>
  </si>
  <si>
    <t>Muistutuksena sinulle annettiin ${e:\/\/Field\/YDisplay}.</t>
  </si>
  <si>
    <t>Toiselle osallistujalle annettiin ${e:\/\/Field\/XDisplay}.</t>
  </si>
  <si>
    <t>Muuten valintasi on täysin anonyymi, etkä ole tämän jälkeen enää tekemisissä tämän osallistujan kanssa.</t>
  </si>
  <si>
    <t>Pidän asiat ennallaan (Sinä: ${e:\/\/Field\/YDisplay}, Hän: ${e:\/\/Field\/XDisplay}.)</t>
  </si>
  <si>
    <t>Lähetän ${e:\/\/Field\/Send1Display} toiselle osallistujalle (Sinä: ${e:\/\/Field\/Send1YouDisplay}, Hän: ${e:\/\/Field\/Send1ThemDisplay}.)</t>
  </si>
  <si>
    <t>Lähetän ${e:\/\/Field\/Send2Display} toiselle osallistujalle (Sinä: ${e:\/\/Field\/Send2YouDisplay}, Hän: ${e:\/\/Field\/Send2ThemDisplay}.)</t>
  </si>
  <si>
    <t>Sinulle annetaan ${e:\/\/Field\/SelfishHDisplay}.</t>
  </si>
  <si>
    <t>Toinen osallistuja saa ${e:\/\/Field\/SelfishLDisplay}.</t>
  </si>
  <si>
    <t>Jos haluat, voit lähettää &lt;b&gt;${e:\/\/Field\/Value0Display}, ${e:\/\/Field\/Send1Display} tai ${e:\/\/Field\/Send2Display}&lt;\/b&gt; omasta ${e:\/\/Field\/SelfishHDisplay} summastasi toiselle osallistujalle.</t>
  </si>
  <si>
    <t>Pidän asiat ennallaan (Sinä: ${e:\/\/Field\/SelfishHDisplay}, Hän: ${e:\/\/Field\/SelfishLDisplay}.)</t>
  </si>
  <si>
    <t>Lähetän ${e:\/\/Field\/Send1Display} toiselle osallistujalle (Sinä: ${e:\/\/Field\/Send1YouUDisplay}, Hän: ${e:\/\/Field\/Send1ThemUDisplay}.)</t>
  </si>
  <si>
    <t>Lähetän ${e:\/\/Field\/Send2Display} toiselle osallistujalle (Sinä: ${e:\/\/Field\/Send2YouUDisplay}, Hän ${e:\/\/Field\/Send2ThemUDisplay}.)</t>
  </si>
  <si>
    <t>Suurempi taloudellinen epäoikeudenmukaisuus &lt;b&gt;huonontaa&lt;\/b&gt;  kaiken kaikkiaan yhteiskunnan toimintaa.</t>
  </si>
  <si>
    <t>Maassani rikkaiden ja köyhien väliset taloudelliset erot ovat &lt;b&gt;epäoikeudenmukaisia&lt;\/b&gt;.</t>
  </si>
  <si>
    <t>On epäoikeudenmukaista, että joillakin ihmisillä on suuremmat tulot kuin toisilla.</t>
  </si>
  <si>
    <t>Merkittävä tulojen uudelleenjako on haitaksi taloudelle.</t>
  </si>
  <si>
    <t>On tärkeämpää huolehtia itsestäni kuin varmistaa oikeudenmukaisuus kaikille.</t>
  </si>
  <si>
    <t>Kuinka halukas olet ottamaan riskejä yleisesti ottaen?</t>
  </si>
  <si>
    <t>Riskinottohalukkuus</t>
  </si>
  <si>
    <t>Ei halua ottaa riskejä lainkaan</t>
  </si>
  <si>
    <t>Täysin valmis ottamaan riskejä</t>
  </si>
  <si>
    <t>Hallituksen tulisi vähentää tuloeroja yhteiskunnassa.</t>
  </si>
  <si>
    <t>Onko uskonto tärkeä asia elämässäsi?</t>
  </si>
  <si>
    <t>Erittäin tärkeä</t>
  </si>
  <si>
    <t>Jokseenkin tärkeä</t>
  </si>
  <si>
    <t>Ei kovin tärkeä</t>
  </si>
  <si>
    <t>Ei lainkaan tärkeä</t>
  </si>
  <si>
    <t>Kuinka halukas olet lahjoittamaan hyviin tarkoituksiin odottamatta mitään vastinetta?</t>
  </si>
  <si>
    <t>Erittäin halukas</t>
  </si>
  <si>
    <t>Jokseenkin halukas</t>
  </si>
  <si>
    <t>Ei kovin halukas</t>
  </si>
  <si>
    <t>Ei lainkaan halukas</t>
  </si>
  <si>
    <t xml:space="preserve">Haluaisimme tietää, aiheuttavatko taloudelliset erot mielestäsi muutoksia yhteiskunnassa, ja jos aiheuttavat, miten. </t>
  </si>
  <si>
    <t>Maassani rikkaiden ja köyhien väliset taloudelliset erot johtavat siihen, että yhteiskunta toimii huonommin.</t>
  </si>
  <si>
    <t>Suuremmat taloudelliset erot aiheuttavat &lt;b&gt;huonommin&lt;\/b&gt; toimivan yhteiskunnan.</t>
  </si>
  <si>
    <t>Suuremmat taloudelliset erot johtavat &lt;b&gt;suurempaan&lt;\/b&gt; rikollisuuteen.</t>
  </si>
  <si>
    <t>Suuremmat taloudelliset erot johtavat &lt;b&gt;suurempiin&lt;\/b&gt; yhteiskunnallisiin levottomuuksiin.</t>
  </si>
  <si>
    <t>Suuremmat taloudelliset erot johtavat &lt;b&gt;huonompiin&lt;\/b&gt; valtiollisiin instituutioihin.</t>
  </si>
  <si>
    <t>Suuremmat taloudelliset erot tekevät maasta &lt;b&gt;enemmän&lt;\/b&gt; jakautuneen.</t>
  </si>
  <si>
    <t>Suuremmat taloudelliset erot johtavat &lt;b&gt;suurempaan&lt;\/b&gt; talouskasvuun.</t>
  </si>
  <si>
    <t>Suuremmat taloudelliset erot &lt;b&gt;vähentävät&lt;\/b&gt; ihmisten välistä luottamusta.</t>
  </si>
  <si>
    <t>Suuremmat taloudelliset erot johtavat &lt;b&gt;suurempaan&lt;\/b&gt; korruptioon.</t>
  </si>
  <si>
    <t xml:space="preserve">Suuremmat taloudelliset erot johtavat &lt;b&gt;suurempaan&lt;\/b&gt; innovointiin. </t>
  </si>
  <si>
    <t>Suuremmat taloudelliset erot johtavat &lt;b&gt;kaiken kaikkiaan huonompiin&lt;\/b&gt; koulutusjärjestelmiin.</t>
  </si>
  <si>
    <t>Suuremmat taloudelliset erot johtavat &lt;b&gt;pienempään&lt;\/b&gt; talouskasvuun.</t>
  </si>
  <si>
    <t>Luotan yleensä siihen, että maan hallitus toimii oikein.</t>
  </si>
  <si>
    <t xml:space="preserve">Maassani rikkaat voivat eristäytyä muusta yhteiskunnasta. </t>
  </si>
  <si>
    <t>Viime kuukausien aikana olen kuullut jonkun maassani sanovan, että suuremmat taloudelliset erot &lt;b&gt;huonontavat&lt;\/b&gt; jollain tavalla yhteiskunnan toimintaa.</t>
  </si>
  <si>
    <t>Viime kuukausien aikana olen kuullut jonkun maassani sanovan, että suuret taloudelliset erot ovat &lt;b&gt;epäoikeudenmukaisia&lt;\/b&gt;.</t>
  </si>
  <si>
    <t>Maassani instituutioiden perustana on ajatus siitä, että taloudellinen eriarvoisuus &lt;b&gt;huonontaa&lt;\/b&gt; yhteiskunnan toimintaa.</t>
  </si>
  <si>
    <t>Kansainväliset järjestöt ja hallitukset ovat hiljattain ehdottaneet koordinoitua veroa, joka kohdistuisi maailman rikkaimpiin henkilöihin.</t>
  </si>
  <si>
    <t>Tämä vero edellyttäisi, että henkilöt, joiden varallisuus on yli 1 miljardi Yhdysvaltain dollaria (USD), eli noin 3 000 maailman rikkainta henkilöä, maksaisivat vuosittain vähintään kaksi prosenttia varallisuudestaan veroina.</t>
  </si>
  <si>
    <t>Tuetko vai vastustatko tätä politiikkaa?</t>
  </si>
  <si>
    <t>Tuen jonkin verran</t>
  </si>
  <si>
    <t>En tue enkä vastusta</t>
  </si>
  <si>
    <t>Vastustan jonkin verran</t>
  </si>
  <si>
    <t>Vastustan voimakkaasti</t>
  </si>
  <si>
    <t>En ymmärrä</t>
  </si>
  <si>
    <t>Kuinka monen edelliseen kysymykseen vastanneista sadasta vastaajasta uskot kannattavan maailman rikkaimpien henkilöiden koordinoitua verotusta?</t>
  </si>
  <si>
    <t>On moraalisesti hyväksyttävää, että yritykset myyvät tuotteita tietäen, että kuluttajien olisi parempi olla ostamatta niitä.</t>
  </si>
  <si>
    <t>On moraalisesti hyväksyttävää, että yritykset manipuloivat tuotetietojaan myydäkseen tuotteita tietäen, että kuluttajien olisi parempi olla ostamatta niitä.</t>
  </si>
  <si>
    <t>On moraalisesti hyväksyttävää, että yritykset myyvät tuotteita tietäen, että kuluttajien olisi parempi olla ostamatta niitä, kunhan ne antavat kuluttajalle kaikki olennaiset tiedot tuotteesta.</t>
  </si>
  <si>
    <t>Yritykset manipuloivat usein tuotetietojaan myydäkseen tuotteita tietäen, että kuluttajien olisi parempi olla ostamatta niitä.</t>
  </si>
  <si>
    <t>Hallituksen olisi säädettävä tiukempia kuluttajansuojalakeja, jotta yritykset eivät voisi myydä tuotteita tietäen, että kuluttajien olisi parempi olla ostamatta niitä.</t>
  </si>
  <si>
    <t xml:space="preserve">Kiitos kyselyyn vastaamisesta! </t>
  </si>
  <si>
    <t xml:space="preserve">Jos sinulla on palautetta kyselystä kokonaisuutena, voit kirjoittaa huomautuksesi tähän. </t>
  </si>
  <si>
    <t>En äänestänyt</t>
  </si>
  <si>
    <t>Ei lainkaan läheinen</t>
  </si>
  <si>
    <t>Erittäin läheinen</t>
  </si>
  <si>
    <t>Tuen voimakkaasti</t>
  </si>
  <si>
    <t>Kuvittele tilanne, jossa henkilö on hakenut työkyvyttömyysetuuksia.</t>
  </si>
  <si>
    <t>Tilanne ${e:\/\/Field\/T12Q4Order}</t>
  </si>
  <si>
    <t>Lees die volgende inligting aandagtig deur.</t>
  </si>
  <si>
    <t>U kan moontlik in aanmerking kom vir ekstra voordele afhangend van u antwoorde in hierdie opname.</t>
  </si>
  <si>
    <t>Neem asseblief kennis dat alle geldelike bedrae op dieselfde wyse betaal sal word as u gewone belonings vir die voltooiing van hierdie opnames.</t>
  </si>
  <si>
    <t>Daar sal nie enige direkte kontantuitbetalings vir die ekstra belonings wees nie.</t>
  </si>
  <si>
    <t>Neem asseblief ook kennis dat die resultate van hierdie studie in akademiese navorsing gebruik sal word en dat anonieme data gepubliseer kan word.</t>
  </si>
  <si>
    <t>Geen inligting wat u persoonlik kan identifiseer sal gepubliseer word nie, en die data sal nie aan u gekoppel kan word nie.</t>
  </si>
  <si>
    <t>Lees asseblief alle vrae aandagtig deur en maak seker dat u dit verstaan.</t>
  </si>
  <si>
    <t>Lae kwaliteit antwoorde kan daartoe lei dat respondente uit die opname gelaat word sonder enige beloning.</t>
  </si>
  <si>
    <t>Ek verstaan en wil graag deelneem.</t>
  </si>
  <si>
    <t>Ek wil nie deelneem nie.</t>
  </si>
  <si>
    <t>Om te verseker dat u die voorsiene inligting sorgvuldig lees, wil ons hê u moet eers ’n eenvoudige vraag beantwoord.</t>
  </si>
  <si>
    <t>Watter van die volgende is ’n meubelstuk wat u gebruik om by ’n tafel te sit?</t>
  </si>
  <si>
    <t>Yskas</t>
  </si>
  <si>
    <t>Stoel</t>
  </si>
  <si>
    <t>Fiets</t>
  </si>
  <si>
    <t>Broodrooster</t>
  </si>
  <si>
    <t>Sleutel asseblief u opnameverskaffer-ID in (hierdie veld moet vooraf ingevul word):</t>
  </si>
  <si>
    <t>Einde van die opname</t>
  </si>
  <si>
    <t>U wil nie aan hierdie opname deelneem nie.</t>
  </si>
  <si>
    <t>U het nie die aandagtoets geslaag nie.</t>
  </si>
  <si>
    <t>Maak asseblief die opname toe.</t>
  </si>
  <si>
    <t>Wat is u geslag?</t>
  </si>
  <si>
    <t>Manlik</t>
  </si>
  <si>
    <t>Vroulik</t>
  </si>
  <si>
    <t>Verkies om nie te antwoord nie</t>
  </si>
  <si>
    <t>Hoe oud is u?</t>
  </si>
  <si>
    <t>Wat is u hoogste kwalifikasie?</t>
  </si>
  <si>
    <t>Geen formele onderrig nie (0 jaar)</t>
  </si>
  <si>
    <t>Primêre onderrig (minder as 7 jaar)</t>
  </si>
  <si>
    <t>Laer sekondêre onderrig (7- 10 jaar)</t>
  </si>
  <si>
    <t>Hoër sekondêre onderrig (10- 13 jaar)</t>
  </si>
  <si>
    <t>Tersiêre onderrig (13+ jaar, bv. universiteit of kollege)</t>
  </si>
  <si>
    <t>As u onder die wettige stemgeregtigde ouderdom was op daardie stadium, kies asseblief wat u andersins sou doen.</t>
  </si>
  <si>
    <t>Wat was u totale huishoudelike inkomste voor belasting in 2023?</t>
  </si>
  <si>
    <t>In die volgende deel van hierdie opname sal ons situasies beskryf wat klein bedrae geld insluit.</t>
  </si>
  <si>
    <t>Ons sal u ook vra om keuses te maak oor hierdie geld.</t>
  </si>
  <si>
    <t>Vir hierdie deelnemers sal hul keuse bepaal hoeveel geld aan hulself en ’n ander deelnemer betaal word.</t>
  </si>
  <si>
    <t xml:space="preserve">Die geld sal binne drie maande na die opname deur die opnameverskaffer uitbetaal word. </t>
  </si>
  <si>
    <t>Onthou asseblief dat die geld aan u betaal sal word op dieselfde wyse as wat die gewone belonings vir die voltooiing van hierdie opnames gemaak word.</t>
  </si>
  <si>
    <t>Daar sal nie enige direkte kontantuitbetalings wees nie.</t>
  </si>
  <si>
    <t>Ons vra u om aan ’n kodeherkenningstaak te werk.</t>
  </si>
  <si>
    <t>Dit is baie belangrik vir ons navorsing.</t>
  </si>
  <si>
    <t xml:space="preserve">U sal nou aan ’n ander deelnemer gekoppel word. </t>
  </si>
  <si>
    <t>Beide u en die ander deelnemer het die taak voltooi.</t>
  </si>
  <si>
    <t>U sal ’n bonus van ${e:\/\/Field\/Value3Display} betaal word as vergoeding vir voltooiing van die taak.</t>
  </si>
  <si>
    <t>Die ander deelnemer sal ’n bonus van ${e:\/\/Field\/Value3Display} betaal word as vergoeding vir voltooiing van die taak.</t>
  </si>
  <si>
    <t>Die ander deelnemer het ’n taak voltooi.</t>
  </si>
  <si>
    <t>U het nie aan die taak gewerk nie.</t>
  </si>
  <si>
    <t>Die ander deelnemer sal ’n bonus van ${e:\/\/Field\/Value6Display} betaal word as vergoeding vir voltooiing van die taak.</t>
  </si>
  <si>
    <t>U sal nie ’n bonus betaal word as vergoeding vir voltooiing van die taak nie.</t>
  </si>
  <si>
    <t>U het die taak voltooi.</t>
  </si>
  <si>
    <t>Die ander deelnemer het nie aan die taak gewerk nie.</t>
  </si>
  <si>
    <t>Die ander deelnemer sal ’n bonus van ${e:\/\/Field\/Value3Display} betaal word al het die deelnemer nie aan die taak gewerk nie.</t>
  </si>
  <si>
    <t>’n Bonus sal nie aan u betaal word nie, al is die taak voltooi.</t>
  </si>
  <si>
    <t>Ons sal u nou ’n paar eenvoudige begripsvrae vra oor hierdie inligting.</t>
  </si>
  <si>
    <t>Agtergrondinligting:</t>
  </si>
  <si>
    <t>Het u die taak voltooi?</t>
  </si>
  <si>
    <t>Het die ander deelnemer die taak voltooi?</t>
  </si>
  <si>
    <t>Nee</t>
  </si>
  <si>
    <t>Hoe groot was u bonus?</t>
  </si>
  <si>
    <t>Hoe groot was die ander deelnemer se bonus?</t>
  </si>
  <si>
    <t xml:space="preserve">Mense het verskillende idees oor wat regverdig is en wat nie regverdig is nie. </t>
  </si>
  <si>
    <t>Tot watter mate stem u saam of verskil u van die volgende stellings:</t>
  </si>
  <si>
    <t>Die bonusuitbetaling is nie regverdig tussen u en die ander deelnemer verdeel nie.</t>
  </si>
  <si>
    <t>Stem sterk saam</t>
  </si>
  <si>
    <t>Stem ietwat saam</t>
  </si>
  <si>
    <t>Neutraal</t>
  </si>
  <si>
    <t>Verskil ietwat</t>
  </si>
  <si>
    <t>Verskil sterk</t>
  </si>
  <si>
    <t>Gebruik asseblief die skuifbalk om die paar sirkels te kies wat u antwoord die beste beskryf.</t>
  </si>
  <si>
    <t>Die sirkel met die X verteenwoordig die ander deelnemer.</t>
  </si>
  <si>
    <t>Let daarop dat 1 beteken glad nie na nie, en 7: uiters na.</t>
  </si>
  <si>
    <t>Hoe na voel u aan die ander deelnemer?</t>
  </si>
  <si>
    <t>U sal nou ’n besluit neem wat beide u en die ander deelnemer kan raak.</t>
  </si>
  <si>
    <t>U besluit hier sal geen bonusbetalings van die vorige situasie beïnvloed nie.</t>
  </si>
  <si>
    <t>’n Addisionele ${e:\/\/Field\/Value5Display} is aan u toegeken.</t>
  </si>
  <si>
    <t>’n Addisionele ${e:\/\/Field\/Value5Display} is ook aan die ander deelnemer toegeken.</t>
  </si>
  <si>
    <t>U gaan nou gevra word of u ’n beleggingsgeleentheid wil opneem.</t>
  </si>
  <si>
    <t>As u die geld belê, is die volgende opsies moontlik:</t>
  </si>
  <si>
    <t>Daar is 50% kans dat u ${e:\/\/Field\/Value15Display} sal ontvang.</t>
  </si>
  <si>
    <t>Daar is 50% kans dat u ${e:\/\/Field\/Value0Display} sal ontvang.</t>
  </si>
  <si>
    <t>As u nie belê nie, sal beide u en die ander deelnemer u addisionele ${e:\/\/Field\/Value5Display} behou.</t>
  </si>
  <si>
    <t>U sal nie weer interaksie met die ander deelnemer hê na u u keuse gemaak het nie.</t>
  </si>
  <si>
    <t>Maak asseblief u keuse.</t>
  </si>
  <si>
    <t>Ek belê die geld, wat beteken ek sal ’n 50% kans hê vir ${e:\/\/Field\/Value15Display} en ’n 50% kans hê vir ${e:\/\/Field\/Value0Display}.</t>
  </si>
  <si>
    <t>Die ander deelnemer sal ${e:\/\/Field\/Value0Display} ontvang.</t>
  </si>
  <si>
    <t>Ek belê nie die geld nie.</t>
  </si>
  <si>
    <t>Beide ek en die ander deelnemer ontvang ${e:\/\/Field\/Value5Display}.</t>
  </si>
  <si>
    <t>Wat het u keuse gemotiveer?</t>
  </si>
  <si>
    <t>Verduidelik asseblief in u eie woorde.</t>
  </si>
  <si>
    <t xml:space="preserve">Ons het hierdie studie met ’n groot aantal deelnemers in u land voltooi. </t>
  </si>
  <si>
    <t>Uit 100 deelnemers wat in dieselfde situasie as u was, hoeveel dink u het hul ${e:\/\/Field\/Value5Display} belê om moontlik ${e:\/\/Field\/Value15Display} te verdien wat beteken die ander deelnemer sal ook hul ${e:\/\/Field\/Value5Display} verloor?</t>
  </si>
  <si>
    <t>Gee asseblief ’n getal tussen 0 en 100</t>
  </si>
  <si>
    <t>As u antwoord korrek is, sal u beloon word ${e:\/\/Field\/Value1Display}.</t>
  </si>
  <si>
    <t>Sommige deelnemers is nie in dieselfde situasie as u nie.</t>
  </si>
  <si>
    <t>Ons gaan nou n paar vrae vra oor hierdie deelnemers.</t>
  </si>
  <si>
    <t>In hierdie geval was die situasie die volgende:</t>
  </si>
  <si>
    <t>Die res van hul situasie was identies aan u situasie.</t>
  </si>
  <si>
    <t xml:space="preserve">Deelnemer A het ’n geleentheid gekry om ${e:\/\/Field\/Value5Display} te belê met ’n 50%-kans om ${e:\/\/Field\/Value15Display} te verdien en ’n 50%-kans om ${e:\/\/Field\/Value0Display} te verdien. </t>
  </si>
  <si>
    <t>As hulle belê het, sou Deelnemer B hul ${e:\/\/Field\/Value5Display} verloor het.</t>
  </si>
  <si>
    <t>Ons sal u eers ’n paar eenvoudige begripsvrae vra oor hierdie inligting.</t>
  </si>
  <si>
    <t>Het Deelnemer A die taak voltooi?</t>
  </si>
  <si>
    <t>Het Deelnemer B die taak voltooi?</t>
  </si>
  <si>
    <t>Hoe groot was Deelnemer A se bonus?</t>
  </si>
  <si>
    <t>Hoe groot was Deelnemer B se bonus?</t>
  </si>
  <si>
    <t>Die bonusuitbetaling is nie regverdig tussen Deelnemer A en Deelnemer B verdeel nie.</t>
  </si>
  <si>
    <t>Ons wil nou hê u moet Deelnemer A se beleggingsgedrag voorspel.</t>
  </si>
  <si>
    <t>Dankie. Ons gaan nou aanbeweeg na ’n nuwe stel vrae oor ’n nuwe onderwerp.</t>
  </si>
  <si>
    <t xml:space="preserve">Ons gaan u nou vra om te dink wat u sou doen as u moes besluit of werkloosheidsvoordele aan ’n persoon betaal moet word. </t>
  </si>
  <si>
    <t>Dit is baie belangrik dat u die inligting hier onder aandagtig deurlees.</t>
  </si>
  <si>
    <t>Werkloosheidsvoordele is bedoel om persone wat hul inkomste verloor as gevolg van gedwonge werkloosheid gedeeltelik te vergoed.</t>
  </si>
  <si>
    <t>Persone wat nie gedwing is om werkloos te wees nie handig soms vals eise vir werkloosheidsvoordele in deur te sê dat hul werkloosheid buite hul beheer is.</t>
  </si>
  <si>
    <t>Situasie ${e:\/\/Field\/T12Q1Order}</t>
  </si>
  <si>
    <t>Dink aan ’n situasie waar ’n persoon ’n werkloosheidsversekeringseis ingedien het.</t>
  </si>
  <si>
    <t>Daar is ’n:</t>
  </si>
  <si>
    <t>Ons vra u nou om ’n keuse te maak vir hierdie persoon.</t>
  </si>
  <si>
    <t xml:space="preserve"> Merk asseblief u besluit:</t>
  </si>
  <si>
    <t xml:space="preserve">Dink aan al die mense wat tans werkloosheidsversekeringseise in u land indien. </t>
  </si>
  <si>
    <t>… persent het korrek verklaar dat hulle werkloos is vir redes buite hul beheer.</t>
  </si>
  <si>
    <t>Werkloosheidsversekeringsvoordele moet meer vrygewig wees.</t>
  </si>
  <si>
    <t>Die vereistes vir werkloosheidsversekeringsvoordele moet strenger wees.</t>
  </si>
  <si>
    <t>Dit is onregverdig dat persone wat werkloos is vir redes buite hul beheer nie volledig vergoed word vir hul verlies aan inkomste nie.</t>
  </si>
  <si>
    <t>Vrygewige werkloosheidsvoordele is nadelig vir die ekonomie.</t>
  </si>
  <si>
    <t>Ons gaan u nou vra om te dink wat u sou doen as u moes besluit of ongeskiktheidsvoordele aan ’n persoon betaal moet word.</t>
  </si>
  <si>
    <t>Ongeskiktheidsvoordele is bedoel om mense wat ’n mediese toestand het wat hulle verhoed om te werk gedeeltelik te vergoed vir hul verlies aan inkomste.</t>
  </si>
  <si>
    <t>Mense wat nie ’n mediese toestand het wat hulle verhinder om te werk nie, dien soms ’n valse eis vir ongeskiktheidsvoordele in deur verkeerdelik te sê dat hulle weens ’n mediese toestand verhinder is om te werk.</t>
  </si>
  <si>
    <t xml:space="preserve">Dink aan al die mense wat tans ongeskiktheidsversekeringseise in u land indien. </t>
  </si>
  <si>
    <t>Watter persentasie glo u het korrek verklaar dat hulle ’n mediese toestand het wat hulle verhoed om te werk?</t>
  </si>
  <si>
    <t>… persent het vals verklaar dat hulle ’n mediese toestand het wat hulle verhoed om te werk.</t>
  </si>
  <si>
    <t>Ongeskiktheidsversekeringsvoordele moet meer vrygewig wees.</t>
  </si>
  <si>
    <t>Die vereistes vir ongeskiktheidsversekeringsvoordele moet strenger wees.</t>
  </si>
  <si>
    <t>Dit is onregverdig dat persone wat medies ongeskik is nie volledig vergoed word vir hul verlies aan inkomste nie.</t>
  </si>
  <si>
    <t>Vrygewige ongeskiktheidsvoordele is nadelig vir die ekonomie.</t>
  </si>
  <si>
    <t>U sal nou drie besluite neem wat groot bedrae geld behels wat u en ’n ander deelnemer kan raak.</t>
  </si>
  <si>
    <t>Alle deelnemers wat die studie voltooi, sal in ’n lotery geplaas word.</t>
  </si>
  <si>
    <t>Die lotery sal drie deelnemers lukraak trek.</t>
  </si>
  <si>
    <t>As u een van hierdie drie deelnemers is, sal die ooreenstemmende vergoeding binne drie maande na die opname deur die opnameverskaffer betaal word.</t>
  </si>
  <si>
    <t>Beantwoord asseblief al die vrae asof al u keuses definitief geïmplementeer sal word.</t>
  </si>
  <si>
    <t>Sommige vrae is maklik, terwyl ander moeiliker is.</t>
  </si>
  <si>
    <t>${e:\/\/Field\/SelfishMDisplay} is aan u toegeken.</t>
  </si>
  <si>
    <t>${e:\/\/Field\/SelfishMDisplay} is aan die ander deelnemer toegeken.</t>
  </si>
  <si>
    <t xml:space="preserve">Die ander deelnemer sal in kennis gestel word hoeveel u gestuur het. </t>
  </si>
  <si>
    <t>U sal niks kan hou wat u nie stuur nie.</t>
  </si>
  <si>
    <t>U keuse sal slegs die potensiële betalings en die inligting wat die ander deelnemer ontvang beïnvloed.</t>
  </si>
  <si>
    <t>Kies watter van die volgende alternatiewe u kies:</t>
  </si>
  <si>
    <t>Ek hou dinge soos dit is (U: ${e:\/\/Field\/SelfishMDisplay}, Hulle: ${e:\/\/Field\/SelfishMDisplay}.)</t>
  </si>
  <si>
    <t>Ek stuur ${e:\/\/Field\/Send1Display} aan die ander deelnemer (U: ${e:\/\/Field\/Send1YouEDisplay}, Hulle: ${e:\/\/Field\/Send1ThemEDisplay}.)</t>
  </si>
  <si>
    <t>Ek stuur ${e:\/\/Field\/Send2Display} aan die ander deelnemer (U: ${e:\/\/Field\/Send2YouEDisplay}, Hulle: ${e:\/\/Field\/Send2ThemEDisplay}.)</t>
  </si>
  <si>
    <t>U sal nou gevra word oor ’n nuwe scenario met ’n ander deelnemer.</t>
  </si>
  <si>
    <t>Hier stel ons belang in hoe u van die ander deelnemer verwag om op te tree.</t>
  </si>
  <si>
    <t>${e:\/\/Field\/YDisplay} is aan u toegeken.</t>
  </si>
  <si>
    <t>${e:\/\/Field\/XDisplay} is aan die ander deelnemer toegeken.</t>
  </si>
  <si>
    <t>Daarna kan die ander deelnemer kies om ${e:\/\/Field\/StealAmountDisplay} van u af te neem om ${e:\/\/Field\/ReceiveAmountDisplay} te ontvang.</t>
  </si>
  <si>
    <t>Binnekort sal ons vra of U enige geld aan die ander deelnemer sal stuur.</t>
  </si>
  <si>
    <t>Uit 100 ander deelnemers, hoeveel dink u sal in hierdie situasie iets neem?</t>
  </si>
  <si>
    <t>Gee asseblief ’n getal tussen 0 en 100.</t>
  </si>
  <si>
    <t>Onthou, ${e:\/\/Field\/YDisplay} is aan u toegeken.</t>
  </si>
  <si>
    <t>${e:\/\/Field\/XDisplay} is aan die ander opname-deelnemer toegeken.</t>
  </si>
  <si>
    <t>U keuse is andersins heeltemal anoniem, en u sal nie weer met hierdie deelnemer interaksie hê nie.</t>
  </si>
  <si>
    <t>Ek hou dinge soos dit is (U: ${e:\/\/Field\/YDisplay}, Hulle: ${e:\/\/Field\/XDisplay}.)</t>
  </si>
  <si>
    <t>Ek stuur ${e:\/\/Field\/Send1Display} aan die ander deelnemer (U: ${e:\/\/Field\/Send1YouDisplay}, Hulle: ${e:\/\/Field\/Send1ThemDisplay}.)</t>
  </si>
  <si>
    <t>Ek stuur ${e:\/\/Field\/Send2Display} aan die ander deelnemer (U: ${e:\/\/Field\/Send2YouDisplay}, Hulle: ${e:\/\/Field\/Send2ThemDisplay}.)</t>
  </si>
  <si>
    <t>${e:\/\/Field\/SelfishLDisplay} is aan die ander deelnemer toegeken.</t>
  </si>
  <si>
    <t>Ek stuur ${e:\/\/Field\/Send1Display} aan die ander deelnemer (U: ${e:\/\/Field\/Send1YouUDisplay}, Hulle: ${e:\/\/Field\/Send1ThemUDisplay}.)</t>
  </si>
  <si>
    <t>Ek stuur ${e:\/\/Field\/Send2Display} aan die ander deelnemer (U: ${e:\/\/Field\/Send2YouUDisplay}, Hulle ${e:\/\/Field\/Send2ThemUDisplay}.)</t>
  </si>
  <si>
    <t>Dit is onregverdig dat sommige mense hoër inkomste as ander verdien.</t>
  </si>
  <si>
    <t>Groot inkomste verdeling is nadelig vir die ekonomie.</t>
  </si>
  <si>
    <t>Dit is belangriker om na myself om te sien as om regverdigheid vir almal te verseker.</t>
  </si>
  <si>
    <t>Hoe bereid is u om risiko’s te neem, in die algemeen?</t>
  </si>
  <si>
    <t>Bereid om risiko’s te neem</t>
  </si>
  <si>
    <t>Glad nie bereid om risiko’s te neem nie</t>
  </si>
  <si>
    <t>Heeltemal bereid om risiko’s te neem</t>
  </si>
  <si>
    <t>Die regering moet inkomste ongelykhede in die samelewing verminder.</t>
  </si>
  <si>
    <t>Is godsdiens belangrik in u lewe?</t>
  </si>
  <si>
    <t>Baie belangrik</t>
  </si>
  <si>
    <t>Ietwat belangrik</t>
  </si>
  <si>
    <t>Nie te belangrik nie</t>
  </si>
  <si>
    <t>Glad nie belangrik nie</t>
  </si>
  <si>
    <t>Hoe gewillig is u om bydraes te lewer aan goeie doelwitte sonder om iets terug te verwag?</t>
  </si>
  <si>
    <t>Baie bereid</t>
  </si>
  <si>
    <t>Ietwat bereid</t>
  </si>
  <si>
    <t>Nie te bereid nie</t>
  </si>
  <si>
    <t>Glad nie bereid nie</t>
  </si>
  <si>
    <t xml:space="preserve">Ons stel belang in of u dink ekonomiese verskille veroorsaak veranderinge in die samelewing, en indien wel, hoe. </t>
  </si>
  <si>
    <t>In my land laat die ekonomiese verskille tussen ryk en arm die samelewing slegter funksioneer.</t>
  </si>
  <si>
    <t>Ek vertrou gewoonlik die nasionale regering om die regte ding te doen.</t>
  </si>
  <si>
    <t xml:space="preserve">Die rykes in my land kan hulself isoleer van die res van die samelewing. </t>
  </si>
  <si>
    <t>Internasionale organisasies en regerings het onlangs ’n gekoördineerde belasting voorgestel wat gemik is op die wêreld se rykste individue.</t>
  </si>
  <si>
    <t>Ingevolge hierdie belasting, sal diegene met rykdom van meer as US $ 1 miljard, of ongeveer die 3000 rykste individue in die wêreld, ’n minimum van 2% van hul rykdom elke jaar in belasting betaal.</t>
  </si>
  <si>
    <t>Ondersteun u hierdie beleid of staan u dit teë?</t>
  </si>
  <si>
    <t>Ondersteun dit ietwat</t>
  </si>
  <si>
    <t>Ondersteun dit nie en staan dit nie teë nie</t>
  </si>
  <si>
    <t>Staan dit ietwat teë</t>
  </si>
  <si>
    <t>Staan dit sterk teë</t>
  </si>
  <si>
    <t>Ek verstaan nie</t>
  </si>
  <si>
    <t>Uit 100 deelnemers wat die vorige vraag beantwoord het, hoeveel dink u ondersteun die gekoördineerde belasting op die wêreld se rykste individue?</t>
  </si>
  <si>
    <t>Dit is moreel aanvaarbaar dat besighede produkte verkoop wat hulle weet die verbruikers sal beter daaraan toe wees om nie te koop nie.</t>
  </si>
  <si>
    <t>Dit is moreel aanvaarbaar dat besighede inligting oor hul produkte manipuleer om produkte te verkoop wat hulle weet die verbruikers sal beter daaraan toe wees om nie te koop nie.</t>
  </si>
  <si>
    <t>Dit is moreel aanvaarbaar dat besighede produkte verkoop wat hulle weet die verbruikers sal beter daaraan toe wees om nie te koop nie, solank hulle alle relevante inligting oor die produk aan die verbruiker verskaf.</t>
  </si>
  <si>
    <t>Besighede manipuleer gereeld inligting oor hul produkte om produkte te verkoop wat hulle weet die verbruikers sal beter daaraan toe wees om nie te koop nie.</t>
  </si>
  <si>
    <t>Die regering moet strenger verbruikersbeskermingswette instel om ondernemings te verhoed om produkte te verkoop wat hulle weet die verbruikers sal beter daaraan toe wees om nie te koop nie.</t>
  </si>
  <si>
    <t xml:space="preserve">Dankie dat u die vraelys voltooi het! </t>
  </si>
  <si>
    <t xml:space="preserve">As u enige terugvoer oor die opname in die algemeen het, skryf dit asseblief hier. </t>
  </si>
  <si>
    <t>Ek het nie gestem nie</t>
  </si>
  <si>
    <t>Glad nie naby nie</t>
  </si>
  <si>
    <t>Baie naby</t>
  </si>
  <si>
    <t>Ondersteun dit sterk</t>
  </si>
  <si>
    <t>Dink aan ’n situasie waar ’n persoon ’n eis vir ongeskiktheidsvoordele ingedien het.</t>
  </si>
  <si>
    <t>Situasie ${e:\/\/Field\/T12Q4Order}</t>
  </si>
  <si>
    <t>Ander \/ Nie genoem nie</t>
  </si>
  <si>
    <t>Ons wil u daaraan herinner dat die &lt;u&gt;antwoorde in hierdie opname anoniem is.&lt;\/u&gt;</t>
  </si>
  <si>
    <t>&lt;b&gt;Ons sal een uit elke twintig respondente lukraak toewys om die bedrae te ontvang en hul keuses te laat realiseer.&lt;\/b&gt;</t>
  </si>
  <si>
    <t>&lt;b&gt;Doen asseblief u beste om die taak te voltooi.&lt;\/b&gt;</t>
  </si>
  <si>
    <t>Klik oral op die nommer: &lt;b&gt;${e:\/\/Field\/TargetCode1}&lt;\/b&gt;</t>
  </si>
  <si>
    <t>U het die taak &lt;b&gt;voltooi&lt;\/b&gt;.</t>
  </si>
  <si>
    <t>Deelnemer A het die taak &lt;b&gt;voltooi&lt;\/b&gt;.</t>
  </si>
  <si>
    <t>Deelnemer B het &lt;b&gt;nie&lt;\/b&gt; aan die taak gewerk nie.</t>
  </si>
  <si>
    <t>Deelnemer A het &lt;b&gt;’n bonus van ${e:\/\/Field\/Value3Display}&lt;\/b&gt; ontvang as vergoeding vir voltooiing van die taak.</t>
  </si>
  <si>
    <t>Deelnemer B het &lt;b&gt;’n bonus van ${e:\/\/Field\/Value3Display}&lt;\/b&gt; ontvang as vergoeding ontvang al is die taak nie voltooi nie.</t>
  </si>
  <si>
    <t>Beide Deelnemer A en Deelnemer B het die taak &lt;b&gt;voltooi&lt;\/b&gt;.</t>
  </si>
  <si>
    <t>Deelnemer A is &lt;b&gt;nie ’n bonus&lt;\/b&gt; betaal nie, al is die taak voltooi.</t>
  </si>
  <si>
    <t>Deelnemer B het &lt;b&gt;’n bonus van ${e:\/\/Field\/Value6Display}&lt;\/b&gt; ontvang as vergoeding vir voltooiing van die taak.</t>
  </si>
  <si>
    <t>Beide Deelnemer A en Deelnemer B het &lt;b&gt;’n bonus van ${e:\/\/Field\/Value3Display}&lt;\/b&gt; ontvang as vergoeding vir voltooiing van die taak.</t>
  </si>
  <si>
    <t>Deelnemer A het &lt;b&gt;nie&lt;\/b&gt; aan die taak gewerk nie.</t>
  </si>
  <si>
    <t>Deelnemer B het die taak &lt;b&gt;voltooi&lt;\/b&gt;.</t>
  </si>
  <si>
    <t>Deelnemer A is &lt;b&gt; nie ’n bonus betaal nie &lt;\/b&gt; aangesien die bonus ’n vergoeding is vir voltooiing van die taak.</t>
  </si>
  <si>
    <t xml:space="preserve">Ons wil u nou vra &lt;b&gt;hoe na u voel&lt;\/b&gt; aan die ander deelnemer. </t>
  </si>
  <si>
    <t>U kan u ${e:\/\/Field\/Value5Display} &lt;b&gt;belê&lt;\/b&gt;.</t>
  </si>
  <si>
    <t>As u belê, &lt;b&gt;sal die ander deelnemer die ${e:\/\/Field\/Value5Display} wat aan hulle toegeken is, verloor.&lt;\/b&gt;</t>
  </si>
  <si>
    <t>Dit is waar vir &lt;b&gt;alle&lt;\/b&gt; deelnemers.</t>
  </si>
  <si>
    <t>Uit 100 deelnemers wat in &lt;b&gt;Deelnemer A se situasie&lt;\/b&gt; was, hoeveel dink u het ${e:\/\/Field\/Value5Display} &lt;b&gt;belê&lt;\/b&gt; om moontlik ${e:\/\/Field\/Value15Display} te ontvang al beteken dit dat Deelnemer B ook hul ${e:\/\/Field\/Value5Display} sou verloor?</t>
  </si>
  <si>
    <t>Onthou u het geantwoord dat ${q:\/\/QID581\/ChoiceTextEntryValue} mense in &lt;b&gt;u eie&lt;\/b&gt; situasie sal belê.</t>
  </si>
  <si>
    <t>99 persent moontlikheid dat hierdie persoon die &lt;b&gt;korrekte&lt;\/b&gt; eis vir werkloosheidsvoordele ingedien het.</t>
  </si>
  <si>
    <t>1 persent moontlikheid dat hierdie persoon ’n &lt;b&gt;vals&lt;\/b&gt;eis vir werkloosheidsvoordele ingedien het.</t>
  </si>
  <si>
    <t xml:space="preserve">&lt;b&gt;Moet nie werkloosheidsvoordele betaal nie&lt;\/b&gt;: Dit beteken daar is ’n 99 persent kans dat die werkloosheidsvoordele nie uitbetaal gaan word aan ’n persoon wat ’n &lt;b&gt;korrekte eis&lt;\/b&gt; vir &lt;b&gt;werkloosheidsvoordele ingedien het nie&lt;\/b&gt;.  </t>
  </si>
  <si>
    <t xml:space="preserve">&lt;b&gt;Betaal die werkloosheidsvoordele&lt;\/b&gt;: Dit beteken daar is ’n 1 persent kans dat die werkloosheidsvoordele uitbetaal gaan word aan ’n persoon wat ’n &lt;b&gt;vals eis&lt;\/b&gt; vir &lt;b&gt;werkloosheidsvoordele ingedien het&lt;\/b&gt;. </t>
  </si>
  <si>
    <t>75 persent moontlikheid dat hierdie persoon die &lt;b&gt;korrekte&lt;\/b&gt; eis vir werkloosheidsvoordele ingedien het.</t>
  </si>
  <si>
    <t>25 persent moontlikheid dat hierdie persoon ’n &lt;b&gt;vals&lt;\/b&gt;eis vir werkloosheidsvoordele ingedien het.</t>
  </si>
  <si>
    <t xml:space="preserve">&lt;b&gt;Moet nie werkloosheidsvoordele betaal nie&lt;\/b&gt;: Dit beteken daar is ’n 75 persent kans dat die werkloosheidsvoordele nie uitbetaal gaan word aan ’n persoon wat ’n &lt;b&gt;korrekte&lt;\/b&gt; eis vir &lt;b&gt;werkloosheidsvoordele ingedien het nie&lt;\/b&gt;.  </t>
  </si>
  <si>
    <t>&lt;b&gt;Betaal die werkloosheidsvoordele&lt;\/b&gt;: Dit beteken daar is ’n 25 persent kans dat die werkloosheidsvoordele uitbetaal gaan word aan ’n persoon wat ’n &lt;b&gt;vals eis&lt;\/b&gt; vir &lt;b&gt;werkloosheidsvoordele ingedien het&lt;\/b&gt;.</t>
  </si>
  <si>
    <t>50 persent moontlikheid dat hierdie persoon die &lt;b&gt;korrekte&lt;\/b&gt; eis vir werkloosheidsvoordele ingedien het.</t>
  </si>
  <si>
    <t>50 persent moontlikheid dat hierdie persoon ’n &lt;b&gt;vals&lt;\/b&gt;eis vir werkloosheidsvoordele ingedien het.</t>
  </si>
  <si>
    <t xml:space="preserve">&lt;b&gt;Moet nie werkloosheidsvoordele betaal nie&lt;\/b&gt;: Dit beteken daar is ’n 50 persent kans dat die werkloosheidsvoordele nie uitbetaal gaan word aan ’n persoon wat ’n &lt;b&gt;korrekte eis&lt;\/b&gt; vir &lt;b&gt;werkloosheidsvoordele ingedien het nie&lt;\/b&gt;.  </t>
  </si>
  <si>
    <t xml:space="preserve">&lt;b&gt;Betaal die werkloosheidsvoordele&lt;\/b&gt;: Dit beteken daar is ’n 50 persent kans dat die werkloosheidsvoordele uitbetaal gaan word aan ’n persoon wat ’n &lt;b&gt;vals eis&lt;\/b&gt; vir &lt;b&gt;werkloosheidsvoordele ingedien het&lt;\/b&gt;. </t>
  </si>
  <si>
    <t>25 persent moontlikheid dat hierdie persoon die &lt;b&gt;korrekte&lt;\/b&gt; eis vir werkloosheidsvoordele ingedien het.</t>
  </si>
  <si>
    <t>75 persent moontlikheid dat hierdie persoon ’n &lt;b&gt;vals&lt;\/b&gt;eis vir werkloosheidsvoordele ingedien het.</t>
  </si>
  <si>
    <t xml:space="preserve">&lt;b&gt;Moet nie werkloosheidsvoordele betaal nie&lt;\/b&gt;: Dit beteken daar is ’n 25 persent kans dat die werkloosheidsvoordele nie uitbetaal gaan word aan ’n persoon wat ’n &lt;b&gt;korrekte eis&lt;\/b&gt; vir &lt;b&gt;werkloosheidsvoordele ingedien het nie&lt;\/b&gt;.  </t>
  </si>
  <si>
    <t>&lt;b&gt;Betaal die werkloosheidsvoordele&lt;\/b&gt;: Dit beteken daar is ’n 75 persent kans dat die werkloosheidsvoordele uitbetaal gaan word aan ’n persoon wat ’n &lt;b&gt;vals eis&lt;\/b&gt; vir &lt;b&gt;werkloosheidsvoordele ingedien het&lt;\/b&gt;.</t>
  </si>
  <si>
    <t>1 persent moontlikheid dat hierdie persoon die &lt;b&gt;korrekte&lt;\/b&gt; eis vir werkloosheidsvoordele ingedien het.</t>
  </si>
  <si>
    <t>99 persent moontlikheid dat hierdie persoon ’n &lt;b&gt;vals&lt;\/b&gt;eis vir werkloosheidsvoordele ingedien het.</t>
  </si>
  <si>
    <t xml:space="preserve">&lt;b&gt;Moet nie werkloosheidsvoordele betaal nie&lt;\/b&gt;: Dit beteken daar is ’n 1 persent kans dat die werkloosheidsvoordele nie uitbetaal gaan word aan ’n persoon wat ’n &lt;b&gt;korrekte&lt;\/b&gt; eis vir &lt;b&gt;werkloosheidsvoordele ingedien het nie&lt;\/b&gt;.  </t>
  </si>
  <si>
    <t xml:space="preserve">&lt;b&gt;Betaal die werkloosheidsvoordele&lt;\/b&gt;: Dit beteken daar is ’n 99 persent kans dat die werkloosheidsvoordele uitbetaal gaan word aan ’n persoon wat ’n &lt;b&gt;vals eis&lt;\/b&gt; vir &lt;b&gt;werkloosheidsvoordele ingedien het&lt;\/b&gt;. </t>
  </si>
  <si>
    <t xml:space="preserve">Watter persentasie mense wat ’n eis vir werkloosheidsvoordele indien, glo u het &lt;b&gt;valslik verklaar&lt;\/b&gt; dat hulle werkloos is vir redes buite hul beheer? </t>
  </si>
  <si>
    <t>99 persent moontlikheid dat hierdie persoon die &lt;b&gt;korrekte&lt;\/b&gt; eis vir ongeskiktheidsvoordele ingedien het.</t>
  </si>
  <si>
    <t>1 persent moontlikheid dat hierdie persoon ’n &lt;b&gt;vals&lt;\/b&gt;eis vir ongeskiktheidsvoordele ingedien het.</t>
  </si>
  <si>
    <t xml:space="preserve">&lt;b&gt;Moet nie die ongeskiktheidsvoordele betaal nie&lt;\/b&gt;: Dit beteken daar is ’n 99 persent kans dat die ongeskiktheidsvoordele nie uitbetaal gaan word aan ’n persoon wat ’n &lt;b&gt;korrekte eis&lt;\/b&gt; vir &lt;b&gt;werkloosheidsvoordele ingedien het nie&lt;\/b&gt;.  </t>
  </si>
  <si>
    <t xml:space="preserve">&lt;b&gt;Betaal die ongeskiktheidsvoordele&lt;\/b&gt;: Dit beteken daar is ’n 1 persent kans dat die ongeskiktheidsvoordele uitbetaal gaan word aan ’n persoon wat ’n &lt;b&gt;vals eis&lt;\/b&gt; vir &lt;b&gt;ongeskiktheidsvoordele ingedien het&lt;\/b&gt;. </t>
  </si>
  <si>
    <t>75 persent moontlikheid dat hierdie persoon die &lt;b&gt;korrekte&lt;\/b&gt; eis vir ongeskiktheidsvoordele ingedien het.</t>
  </si>
  <si>
    <t xml:space="preserve">&lt;b&gt;Moet nie die ongeskiktheidsvoordele betaal nie&lt;\/b&gt;: Dit beteken daar is ’n 75 persent kans dat die ongeskiktheidsvoordele nie uitbetaal gaan word aan ’n persoon wat ’n &lt;b&gt;korrekte&lt;\/b&gt; eis vir &lt;b&gt;werkloosheidsvoordele ingedien het nie&lt;\/b&gt;.  </t>
  </si>
  <si>
    <t>50 persent moontlikheid dat hierdie persoon die &lt;b&gt;korrekte&lt;\/b&gt; eis vir ongeskiktheidsvoordele ingedien het.</t>
  </si>
  <si>
    <t xml:space="preserve">&lt;b&gt;Moet nie die ongeskiktheidsvoordele betaal nie&lt;\/b&gt;: Dit beteken daar is ’n 50 persent kans dat die ongeskiktheidsvoordele nie uitbetaal gaan word aan ’n persoon wat ’n &lt;b&gt;korrekte&lt;\/b&gt; eis vir &lt;b&gt;werkloosheidsvoordele ingedien het nie&lt;\/b&gt;.  </t>
  </si>
  <si>
    <t xml:space="preserve">&lt;b&gt;Betaal die ongeskiktheidsvoordele&lt;\/b&gt;: Dit beteken daar is ’n 50 persent kans dat die ongeskiktheidsvoordele uitbetaal gaan word aan ’n persoon wat ’n &lt;b&gt;vals eis&lt;\/b&gt; vir &lt;b&gt;ongeskiktheidsvoordele ingedien het&lt;\/b&gt;. </t>
  </si>
  <si>
    <t>25 persent moontlikheid dat hierdie persoon die &lt;b&gt;korrekte&lt;\/b&gt; eis vir ongeskiktheidsvoordele ingedien het.</t>
  </si>
  <si>
    <t xml:space="preserve">&lt;b&gt;Moet nie die ongeskiktheidsvoordele betaal nie&lt;\/b&gt;: Dit beteken daar is ’n 25 persent kans dat die ongeskiktheidsvoordele nie uitbetaal gaan word aan ’n persoon wat ’n &lt;b&gt;korrekte eis&lt;\/b&gt; vir &lt;b&gt;werkloosheidsvoordele ingedien het nie&lt;\/b&gt;.  </t>
  </si>
  <si>
    <t xml:space="preserve">&lt;b&gt;Betaal die ongeskiktheidsvoordele&lt;\/b&gt;: Dit beteken daar is ’n 75 persent kans dat die ongeskiktheidsvoordele uitbetaal gaan word aan ’n persoon wat ’n &lt;b&gt;vals eis&lt;\/b&gt; vir &lt;b&gt;ongeskiktheidsvoordele ingedien het&lt;\/b&gt;. </t>
  </si>
  <si>
    <t>1 persent moontlikheid dat hierdie persoon die &lt;b&gt;korrekte&lt;\/b&gt; eis vir ongeskiktheidsvoordele ingedien het.</t>
  </si>
  <si>
    <t xml:space="preserve">&lt;b&gt;Moet nie die ongeskiktheidsvoordele betaal nie&lt;\/b&gt;: Dit beteken daar is ’n 1 persent kans dat die ongeskiktheidsvoordele nie uitbetaal gaan word aan ’n persoon wat ’n &lt;b&gt;korrekte eis&lt;\/b&gt; vir &lt;b&gt;werkloosheidsvoordele ingedien het nie&lt;\/b&gt;.  </t>
  </si>
  <si>
    <t xml:space="preserve">&lt;b&gt;Betaal die ongeskiktheidsvoordele&lt;\/b&gt;: Dit beteken daar is ’n 99 persent kans dat die ongeskiktheidsvoordele uitbetaal gaan word aan ’n persoon wat ’n &lt;b&gt;vals eis&lt;\/b&gt; vir &lt;b&gt;ongeskiktheidsvoordele ingedien het&lt;\/b&gt;. </t>
  </si>
  <si>
    <t>Hierdie drie deelnemers sal met ander deelnemers aan die opname gekoppel word en &lt;b&gt;een van hul drie keuses geïmplementeer word&lt;\/b&gt;.</t>
  </si>
  <si>
    <t>As u wil, kan u &lt;b&gt;${e:\/\/Field\/Value0Display}, ${e:\/\/Field\/Send1Display} of${e:\/\/Field\/Send2Display}&lt;\/b&gt; van u ${e:\/\/Field\/SelfishMDisplay} na die ander deelnemer stuur.</t>
  </si>
  <si>
    <t>U keuse is andersins &lt;u&gt;heeltemal anoniem&lt;\/u&gt;, en u sal nie weer met hierdie deelnemer interaksie hê nie.</t>
  </si>
  <si>
    <t>As u wil, kan u &lt;b&gt;${e:\/\/Field\/Value0Display}, ${e:\/\/Field\/Send1Display} of ${e:\/\/Field\/Send2Display}&lt;\/b&gt; van u ${e:\/\/Field\/YDisplay} stuur na die ander deelnemer stuur.</t>
  </si>
  <si>
    <t>&lt;b&gt;As u ${e:\/\/Field\/Value0Display}&lt;\/b&gt; aan die ander deelnemer stuur, is dit die moontlike uitkomste:</t>
  </si>
  <si>
    <t>&lt;b&gt;Die ander deelnemer neem&lt;\/b&gt;: U: ${e:\/\/Field\/YSteal0Display}, Hulle: ${e:\/\/Field\/XSteal0Display}</t>
  </si>
  <si>
    <t>&lt;b&gt;Die ander deelnemer neem&lt;\/b&gt;: U: ${e:\/\/Field\/YDisplay}, Hulle: ${e:\/\/Field\/XDisplay}.</t>
  </si>
  <si>
    <t>Veronderstel u &lt;b&gt;stuur ${e:\/\/Field\/Value0Display}&lt;\/b&gt;.</t>
  </si>
  <si>
    <t>U het verwag dat ${q:\/\/QID510\/ChoiceTextEntryValue} uit 100 ander deelnemers &lt;b&gt;${e:\/\/Field\/Value0Display}&lt;\/b&gt; sou neem as u dit gestuur het.</t>
  </si>
  <si>
    <t>&lt;b&gt;As u ${e:\/\/Field\/Send1Display}&lt;\/b&gt; aan die ander respondent stuur, is dit die moontlike uitkomste:</t>
  </si>
  <si>
    <t>&lt;b&gt;Die ander deelnemer neem&lt;\/b&gt;: U: ${e:\/\/Field\/YSteal100Display}, Hulle: ${e:\/\/Field\/XSteal100Display}</t>
  </si>
  <si>
    <t>&lt;b&gt;Die ander deelnemer neem nie&lt;\/b&gt;: U: ${e:\/\/Field\/Send1YouDisplay}, Hulle: ${e:\/\/Field\/Send1ThemDisplay}</t>
  </si>
  <si>
    <t>Veronderstel u &lt;b&gt;stuur ${e:\/\/Field\/Send1Display}&lt;\/b&gt;.</t>
  </si>
  <si>
    <t>U het verwag dat ${q:\/\/QID554\/ChoiceTextEntryValue} uit 100 ander deelnemers &lt;b&gt;${e:\/\/Field\/Send1Display}&lt;\/b&gt; sou neem as u dit gestuur het.</t>
  </si>
  <si>
    <t>&lt;b&gt;As u ${e:\/\/Field\/Send2Display}&lt;\/b&gt; aan die ander respondent stuur, is dit die moontlike uitkomste:</t>
  </si>
  <si>
    <t>&lt;b&gt;Die ander deelnemer neem&lt;\/b&gt;: U: ${e:\/\/Field\/YSteal200Display}, Hulle: ${e:\/\/Field\/XSteal200Display}</t>
  </si>
  <si>
    <t>&lt;b&gt;Die ander deelnemer neem nie&lt;\/b&gt;: U: ${e:\/\/Field\/Send2YouDisplay}, Hulle: ${e:\/\/Field\/Send2ThemDisplay}</t>
  </si>
  <si>
    <t>Veronderstel u &lt;b&gt;stuur ${e:\/\/Field\/Send2Display}&lt;\/b&gt;.</t>
  </si>
  <si>
    <t>U gaan nou &lt;b&gt;die oorplasingsbesluit neem&lt;\/b&gt;.</t>
  </si>
  <si>
    <t>As u wil, kan u &lt;b&gt;${e:\/\/Field\/Value0Display}, ${e:\/\/Field\/Send1Display} of ${e:\/\/Field\/Send2Display}&lt;\/b&gt; van u ${e:\/\/Field\/SelfishHDisplay} na die ander deelnemer stuur.</t>
  </si>
  <si>
    <t>Ek hou dinge soos dit is (U: ${e:\/\/Field\/SelfishHDisplay}, Hulle: ${e:\/\/Field\/SelfishLDisplay}.)</t>
  </si>
  <si>
    <t>Groter ekonomiese onregverdighede maak dat die samelewing in die algemeen &lt;b&gt;slegter&lt;\/b&gt; funksioneer.</t>
  </si>
  <si>
    <t>In my land is die ekonomiese verskille tussen die rykes en armes &lt;b&gt;onregverdig&lt;\/b&gt;.</t>
  </si>
  <si>
    <t>Groter ekonomiese verskille maak dat die samelewing in die algemeen &lt;b&gt;slegter&lt;\/b&gt; funksioneer.</t>
  </si>
  <si>
    <t>Groter ekonomiese verskille lei tot &lt;b&gt;meer&lt;\/b&gt; misdaad.</t>
  </si>
  <si>
    <t>Groter ekonomiese verskille lei tot &lt;b&gt;meer&lt;\/b&gt; oproerigheid.</t>
  </si>
  <si>
    <t>Groter ekonomiese verskille lei tot &lt;b&gt;slegter&lt;\/b&gt; regeringsinstellings.</t>
  </si>
  <si>
    <t>Groter ekonomiese verskille lei tot ’n &lt;b&gt;meer&lt;\/b&gt; verdeelde land.</t>
  </si>
  <si>
    <t>Groter ekonomiese verskille lei tot &lt;b&gt;meer&lt;\/b&gt; ekonomiese groei.</t>
  </si>
  <si>
    <t>Groter ekonomiese verskille lei tot &lt;b&gt;minder&lt;\/b&gt; vertroue tussen mense.</t>
  </si>
  <si>
    <t>Groter ekonomiese verskille lei tot &lt;b&gt;meer&lt;\/b&gt; korrupsie.</t>
  </si>
  <si>
    <t xml:space="preserve">Groter ekonomiese verskille lei tot &lt;b&gt;meer&lt;\/b&gt; uitvindings. </t>
  </si>
  <si>
    <t>Groter ekonomiese verskille lei tot &lt;b&gt;algehele slegter&lt;\/b&gt; opvoedkundige stelsels.</t>
  </si>
  <si>
    <t>Groter ekonomiese verskille lei tot &lt;b&gt;minder&lt;\/b&gt; ekonomiese groei.</t>
  </si>
  <si>
    <t>In die laaste paar maande het ek iemand in my land hoor sê dat groter ekonomiese verskille die samelewing op een of ander manier &lt;b&gt;slegter&lt;\/b&gt; laat funksioneer.</t>
  </si>
  <si>
    <t>In die laaste paar maande het ek iemand in my land hoor sê dat groter ekonomiese verskille &lt;b&gt;onregverdig&lt;\/b&gt; is.</t>
  </si>
  <si>
    <t>In my land is ons instellings gegrond op die idee dat ekonomiese ongelykheid die samelewing &lt;b&gt;slegter&lt;\/b&gt; laat funksioneer.</t>
  </si>
  <si>
    <t>Pozorně si přečtěte následující informace.</t>
  </si>
  <si>
    <t>Na základě vašich odpovědí v tomto průzkumu můžete získat další odměny.</t>
  </si>
  <si>
    <t>Upozorňujeme, že všechny peněžní částky budou vyplaceny stejným způsobem jako obvyklé odměny za vyplnění těchto průzkumů.</t>
  </si>
  <si>
    <t>Neprovádí se žádná přímá peněžní výplata mimořádných odměn.</t>
  </si>
  <si>
    <t>Upozorňujeme také, že výsledky této studie budou použity v akademickém výzkumu a že anonymizované údaje mohou být zveřejněny.</t>
  </si>
  <si>
    <t>Nebudou zveřejněny žádné osobní údaje, které by vás mohly identifikovat, a údaje nebude možné zpětně vysledovat.</t>
  </si>
  <si>
    <t>Ujistěte se prosím, že máte dostatek času pročtení těchto otázek a jejich porozumění.</t>
  </si>
  <si>
    <t>Nekvalitní odpovědi mohou vést k vyřazení respondentů z průzkumu bez nároku na odměnu.</t>
  </si>
  <si>
    <t>Rozumím a chci se zúčastnit.</t>
  </si>
  <si>
    <t>Nechci se zúčastnit.</t>
  </si>
  <si>
    <t>Abychom se ujistili, že jste si poskytnuté informace přečetli pozorně, chceme, abyste nejprve odpověděli na jednoduchou otázku.</t>
  </si>
  <si>
    <t>Která z následujících položek je nábytek, který používáte k sezení u stolu?</t>
  </si>
  <si>
    <t>Lednice</t>
  </si>
  <si>
    <t xml:space="preserve"> Židle</t>
  </si>
  <si>
    <t>Kolo</t>
  </si>
  <si>
    <t>Toustovač</t>
  </si>
  <si>
    <t>Zadejte prosím ID vašeho poskytovatele průzkumu (toto pole by již mělo být vyplněno):</t>
  </si>
  <si>
    <t>Konec průzkumu</t>
  </si>
  <si>
    <t>Nepřejete si zúčastnit se tohoto průzkumu.</t>
  </si>
  <si>
    <t>Neprošli jste kontrolou pozornosti.</t>
  </si>
  <si>
    <t>Ukončete prosím tento průzkum.</t>
  </si>
  <si>
    <t>Jaké je vaše pohlaví?</t>
  </si>
  <si>
    <t>Jiné \/ Není uvedeno</t>
  </si>
  <si>
    <t>Raději nebudu odpovídat</t>
  </si>
  <si>
    <t>Jaký je váš věk?</t>
  </si>
  <si>
    <t>Jaké je vaše nejvyšší dosažené vzdělání?</t>
  </si>
  <si>
    <t>Bez formálního vzdělání (0 let)</t>
  </si>
  <si>
    <t>Základní vzdělání (méně než 7 let)</t>
  </si>
  <si>
    <t>Nižší střední vzdělání (7–10 let)</t>
  </si>
  <si>
    <t>Vyšší střední vzdělání (10–13 let)</t>
  </si>
  <si>
    <t>Vyšší vzdělání (13+ let, např. univerzita nebo vysoká škola)</t>
  </si>
  <si>
    <t>Pokud jste v této době nedosáhl(a) zákonného věku pro účast ve volbách, vyberte prosím, co byste jinak udělali.</t>
  </si>
  <si>
    <t>Připomínáme, že &lt;u&gt;odpovědi v tomto dotazníku jsou anonymní.&lt;\/u&gt;</t>
  </si>
  <si>
    <t>Jaký byl celkový příjem vaší domácnosti před zdaněním v roce 2023?</t>
  </si>
  <si>
    <t>V další části tohoto průzkumu popíšeme situace zahrnující malé částky peněz.</t>
  </si>
  <si>
    <t>Zároveň vás požádáme, abyste učinili rozhodnutí týkající se těchto peněz.</t>
  </si>
  <si>
    <t>&lt;b&gt;Náhodně určíme jednoho z každých dvaceti respondentů, kterému vyplatíme částku a uskutečníme jeho volbu. &lt;\/b&gt;</t>
  </si>
  <si>
    <t>U těchto účastníků jejich volba určí, kolik peněz bude vyplaceno jim a kolik jinému účastníkovi.</t>
  </si>
  <si>
    <t xml:space="preserve">Peníze budou vyplaceny prostřednictvím poskytovatele průzkumu do tří měsíců od provedení průzkumu. </t>
  </si>
  <si>
    <t>Nezapomeňte, že peníze vám budou vyplaceny stejným způsobem jako obvyklé odměny za vyplnění těchto průzkumů.</t>
  </si>
  <si>
    <t>Nebude se jednat o žádné přímé výplaty v hotovosti.</t>
  </si>
  <si>
    <t>Žádáme vás, abyste pracovali na úkolu rozpoznávání kódů.</t>
  </si>
  <si>
    <t>&lt;b&gt;Snažte se prosím úkol splnit co nejlépe.&lt;\/b&gt;</t>
  </si>
  <si>
    <t>Je to velmi důležité pro náš výzkum.</t>
  </si>
  <si>
    <t>Klikněte na všechny výskyty čísla: &lt;b&gt;${e:\/\/Field\/TargetCode1}&lt;\/b&gt;</t>
  </si>
  <si>
    <t>Úkol jste &lt;b&gt;splnili&lt;\/b&gt;.</t>
  </si>
  <si>
    <t xml:space="preserve">Nyní budete přiřazeni k jinému účastníkovi. </t>
  </si>
  <si>
    <t>Vy i druhý účastník jste úkol splnili.</t>
  </si>
  <si>
    <t>Bude vám vyplacena prémie ve výši ${e:\/\/Field\/Value3Display} jako kompenzace za splnění úkolu.</t>
  </si>
  <si>
    <t>Druhému účastníkovi bude vyplacena prémie ve výši ${e:\/\/Field\/Value3Display} jako kompenzace za splnění úkolu.</t>
  </si>
  <si>
    <t>Účastník A úkol &lt;b&gt;splnil&lt;\/b&gt;.</t>
  </si>
  <si>
    <t>Účastník B na úkolu &lt;b&gt;nepracoval&lt;\/b&gt;.</t>
  </si>
  <si>
    <t>Účastníkovi A byla vyplacena &lt;b&gt;prémie ve výši ${e:\/\/Field\/Value3Display}&lt;\/b&gt; jako kompenzace za splnění úkolu.</t>
  </si>
  <si>
    <t>Účastníkovi B byla vyplacena &lt;b&gt;prémie ve výši ${e:\/\/Field\/Value3Display}&lt;\/b&gt;, přestože na úkolu nepracoval.</t>
  </si>
  <si>
    <t>Druhý účastník úkol splnil.</t>
  </si>
  <si>
    <t>Vy jste na úkolu nepracoval(a).</t>
  </si>
  <si>
    <t>Druhému účastníkovi bude vyplacena prémie ve výši ${e:\/\/Field\/Value6Display} jako kompenzace za splnění úkolu.</t>
  </si>
  <si>
    <t>Vám prémie vyplacena nebude, protože prémie je kompenzací za splnění úkolu.</t>
  </si>
  <si>
    <t>Účastník A i účastník B &lt;b&gt;úkol splnili&lt;\/b&gt;.</t>
  </si>
  <si>
    <t>Účastníkovi A &lt;b&gt;nebyla vyplacena prémie&lt;\/b&gt;, přestože úkol splnil.</t>
  </si>
  <si>
    <t>Účastníkovi B byla &lt;b&gt;vyplacena prémie ve výši ${e:\/\/Field\/Value6Display}&lt;\/b&gt; jako kompenzace za splnění úkolu.</t>
  </si>
  <si>
    <t>Úkol jste splnil\/a.</t>
  </si>
  <si>
    <t>Druhý účastník na úkolu nepracoval.</t>
  </si>
  <si>
    <t>Druhému účastníkovi bude vyplacena prémie ve výši ${e:\/\/Field\/Value3Display}, přestože na úkolu nepracoval.</t>
  </si>
  <si>
    <t>Účastníkovi A i účastníkovi B byla vyplacena &lt;b&gt;prémie ve výši ${e:\/\/Field\/Value3Display}&lt;\/b&gt; jako kompenzace za splnění úkolu.</t>
  </si>
  <si>
    <t>Přestože jste úkol splnili, nebude vám bonus vyplacen.</t>
  </si>
  <si>
    <t>Účastník A na úkolu &lt;b&gt;nepracoval&lt;\/b&gt;.</t>
  </si>
  <si>
    <t>Účastník B úkol &lt;b&gt;splnil&lt;\/b&gt;.</t>
  </si>
  <si>
    <t>Účastníkovi A &lt;b&gt;nebyla vyplacena prémie&lt;\/b&gt;, protože prémie je kompenzací za splnění úkolu.</t>
  </si>
  <si>
    <t>Nyní vám položíme několik jednoduchých otázek ohledně porozumění těmto informacím.</t>
  </si>
  <si>
    <t>Základní informace:</t>
  </si>
  <si>
    <t>Splnil\/a jste úkol?</t>
  </si>
  <si>
    <t>Splnil úkol druhý účastník?</t>
  </si>
  <si>
    <t>Ano</t>
  </si>
  <si>
    <t>Ne</t>
  </si>
  <si>
    <t>Jak velká byla vaše prémie?</t>
  </si>
  <si>
    <t>Jak velká byla prémie druhého účastníka?</t>
  </si>
  <si>
    <t xml:space="preserve">Lidé mají různé představy o tom, co je spravedlivé a nespravedlivé. </t>
  </si>
  <si>
    <t>Do jaké míry souhlasíte nebo nesouhlasíte s následujícím tvrzením:</t>
  </si>
  <si>
    <t>Vyplacená prémie byla mezi vás a druhého účastníka rozdělena nespravedlivě.</t>
  </si>
  <si>
    <t>Rozhodně souhlasím</t>
  </si>
  <si>
    <t>Spíše souhlasím</t>
  </si>
  <si>
    <t>Ani souhlasím, ani nesouhlasím</t>
  </si>
  <si>
    <t>Spíše nesouhlasím</t>
  </si>
  <si>
    <t>Rozhodně nesouhlasím</t>
  </si>
  <si>
    <t xml:space="preserve">Nyní bychom se vás chtěli zeptat, &lt;b&gt;jak blízký je vám&lt;\/b&gt; druhý účastník. </t>
  </si>
  <si>
    <t>Pomocí posuvníku vyberte dvojici kroužků, které nejlépe vystihují vaši odpověď.</t>
  </si>
  <si>
    <t>Kruh s X představuje druhého účastníka.</t>
  </si>
  <si>
    <t>Vezměte na vědomí, že 1 představuje: vůbec ne blízký a 7: extrémně blízký.</t>
  </si>
  <si>
    <t>Jak blízký je vám druhý účastník?</t>
  </si>
  <si>
    <t>Nyní učiníte rozhodnutí, které může ovlivnit vás i druhého účastníka.</t>
  </si>
  <si>
    <t>Vaše rozhodnutí zde neovlivní žádné výplaty prémií z předchozí situace.</t>
  </si>
  <si>
    <t>Je vám přiděleno dalších ${e:\/\/Field\/Value5Display}.</t>
  </si>
  <si>
    <t>Druhému účastníkovi je rovněž přiděleno dodatečných ${e:\/\/Field\/Value5Display}.</t>
  </si>
  <si>
    <t>Nyní budete dotázáni, zda chcete využít investiční příležitost.</t>
  </si>
  <si>
    <t>Můžete &lt;b&gt;investovat&lt;\/b&gt; svých ${e:\/\/Field\/Value5Display}.</t>
  </si>
  <si>
    <t>Pokud peníze investujete, může dojít k následujícím možnostem:</t>
  </si>
  <si>
    <t>Vyděláte ${e:\/\/Field\/Value15Display} s 50% pravděpodobností.</t>
  </si>
  <si>
    <t>Vyděláte ${e:\/\/Field\/Value0Display} s 50% pravděpodobností.</t>
  </si>
  <si>
    <t>Pokud investujete, &lt;b&gt;druhý účastník ztrácí ${e:\/\/Field\/Value5Display}, které mu bylo přiděleny.&lt;\/b&gt;</t>
  </si>
  <si>
    <t>Pokud neinvestujete, vy i druhý účastník si ponecháte dodatečných ${e:\/\/Field\/Value5Display}.</t>
  </si>
  <si>
    <t>Poté, co se rozhodnete, už s druhým účastníkem nebudete komunikovat.</t>
  </si>
  <si>
    <t>Rozhodněte se, prosím.</t>
  </si>
  <si>
    <t>Investuji peníze, což znamená, že mám 50% šanci na ${e:\/\/Field\/Value15Display} a 50% šanci na ${e:\/\/Field\/Value0Display}.</t>
  </si>
  <si>
    <t>Druhý účastník získá ${e:\/\/Field\/Value0Display}.</t>
  </si>
  <si>
    <t>Peníze neinvestuji.</t>
  </si>
  <si>
    <t>Já i druhý účastník obdržíme ${e:\/\/Field\/Value5Display}.</t>
  </si>
  <si>
    <t>Co vás vedlo k této volbě?</t>
  </si>
  <si>
    <t>Vysvětlete to prosím vlastními slovy.</t>
  </si>
  <si>
    <t xml:space="preserve">Tuto studii jsme dokončili s velkým počtem účastníků ve vaší zemi. </t>
  </si>
  <si>
    <t>Kolik ze 100 účastníků, kteří byli ve stejné situaci jako vy, podle vás investovalo svých ${e:\/\/Field\/Value5Display}, aby potenciálně vydělalo ${e:\/\/Field\/Value15Display}, když druhý účastník také přišel o svých ${e:\/\/Field\/Value5Display}?</t>
  </si>
  <si>
    <t>Napište prosím číslo mezi 0 a 100.</t>
  </si>
  <si>
    <t>Pokud bude vaše odpověď správná, získáte ${e:\/\/Field\/Value1Display}.</t>
  </si>
  <si>
    <t>To platí pro &lt;b&gt;všechny&lt;\/b&gt; účastníky.</t>
  </si>
  <si>
    <t>Někteří účastníci nebyli ve stejné situaci jako vy.</t>
  </si>
  <si>
    <t>Nyní položíme několik otázek o těchto účastnících.</t>
  </si>
  <si>
    <t>V jejich případě byla situace následující:</t>
  </si>
  <si>
    <t>Zbytek jejich situace byl totožný s vaší.</t>
  </si>
  <si>
    <t xml:space="preserve">Účastník A měl možnost investovat ${e:\/\/Field\/Value5Display} s 50% pravděpodobností vydělat ${e:\/\/Field\/Value15Display} a 50% pravděpodobností vydělat ${e:\/\/Field\/Value0Display}. </t>
  </si>
  <si>
    <t>Pokud investoval,  účastník B přišel o svých ${e:\/\/Field\/Value5Display}.</t>
  </si>
  <si>
    <t>Nejprve položíme několik jednoduchých otázek ohledně porozumění této informaci.</t>
  </si>
  <si>
    <t>Splnil účastník A úkol?</t>
  </si>
  <si>
    <t>Splnil účastník B úkol?</t>
  </si>
  <si>
    <t>Jak velká byla prémie účastníka A?</t>
  </si>
  <si>
    <t>Jak velká byla prémie účastníka B?</t>
  </si>
  <si>
    <t>Vyplacená prémie byla mezi účastníka A a účastníka B rozdělena nespravedlivě.</t>
  </si>
  <si>
    <t>Nyní chceme, abyste předpověděli investiční chování účastníka A.</t>
  </si>
  <si>
    <t>Kolik ze 100 účastníků, kteří byli v situaci &lt;b&gt;účastníka A&lt;\/b&gt;, podle vás &lt;b&gt;investovalo&lt;\/b&gt; ${e:\/\/Field\/Value5Display}, aby potenciálně získali ${e:\/\/Field\/Value15Display}, v situaci, že účastník B by také přišel o svých ${e:\/\/Field\/Value5Display}?</t>
  </si>
  <si>
    <t>Děkujeme. Nyní přejdeme k nové sadě otázek na nové téma.</t>
  </si>
  <si>
    <t>Nyní vás požádáme o zvážení, jak byste postupovali, kdybyste měli rozhodnout, zda má být určité osobě vyplácena podpora v nezaměstnanosti.</t>
  </si>
  <si>
    <t>Je velmi důležité, abyste si pozorně přečetli níže uvedené informace.</t>
  </si>
  <si>
    <t xml:space="preserve">Lidé, kteří nejsou nedobrovolně nezaměstnaní, někdy podávají neoprávněné žádosti o podporu v nezaměstnanosti tím, že nesprávně uvádějí, že jsou nedobrovolně nezaměstnaní. </t>
  </si>
  <si>
    <t>Situace ${e:\/\/Field\/T12Q1Order}</t>
  </si>
  <si>
    <t>Uvažujme o situaci, kdy nějaká osoba podala žádost o dávky v nezaměstnanosti.</t>
  </si>
  <si>
    <t>99% pravděpodobnost, že tato osoba podala &lt;b&gt;oprávněnou&lt;\/b&gt; žádost o podporu v nezaměstnanosti.</t>
  </si>
  <si>
    <t>1% pravděpodobnost, že tato osoba podala &lt;b&gt;neoprávněnou&lt;\/b&gt; žádost o podporu v nezaměstnanosti.</t>
  </si>
  <si>
    <t xml:space="preserve">Nyní vás žádáme, abyste uskutečnili rozhodnutí pro tuto osobu. </t>
  </si>
  <si>
    <t>Označte prosím své rozhodnutí:</t>
  </si>
  <si>
    <t xml:space="preserve">&lt;b&gt;Nevyplácet podporu v nezaměstnanosti&lt;\/b&gt;: To znamená, že existuje 99% pravděpodobnost, že osobě, která podala &lt;b&gt;oprávněnou žádost&lt;\/b&gt; o podporu v nezaměstnanosti, &lt;b&gt;nebude podpora v nezaměstnanosti vyplacena&lt;\/b&gt;.  </t>
  </si>
  <si>
    <t xml:space="preserve">&lt;b&gt;Vyplatit podporu v nezaměstnanosti&lt;\/b&gt;: To znamená, že existuje 1% pravděpodobnost, že osobě, která podala &lt;b&gt;neoprávněnou žádost&lt;\/b&gt; o podporu v nezaměstnanosti, &lt;b&gt;bude podpora v nezaměstnanosti vyplacena&lt;\/b&gt;. </t>
  </si>
  <si>
    <t>75% pravděpodobnost, že tato osoba podala &lt;b&gt;oprávněnou žádost&lt;\/b&gt; o dávky v nezaměstnanosti.</t>
  </si>
  <si>
    <t>25% pravděpodobnost, že tato osoba podala &lt;b&gt;neoprávněnou&lt;\/b&gt; žádost o dávky v nezaměstnanosti.</t>
  </si>
  <si>
    <t xml:space="preserve">&lt;b&gt;Nevyplácet dávky v nezaměstnanosti&lt;\/b&gt;: To znamená, že existuje 75% pravděpodobnost, že osobě, která podala &lt;b&gt;oprávněnou žádost&lt;\/b&gt; o dávky v nezaměstnanosti, &lt;b&gt;nebudou dávky v nezaměstnanosti vyplaceny&lt;\/b&gt;.  </t>
  </si>
  <si>
    <t>&lt;b&gt;Vyplatit dávky v nezaměstnanosti&lt;\/b&gt;: To znamená, že existuje 25% pravděpodobnost, že osobě, která podala &lt;b&gt;neoprávněnou žádost&lt;\/b&gt; o dávky v nezaměstnanosti, &lt;b&gt;budou dávky v nezaměstnanosti vyplaceny&lt;\/b&gt;.</t>
  </si>
  <si>
    <t>50% pravděpodobnost, že tato osoba podala &lt;b&gt;oprávněnou žádost&lt;\/b&gt; o dávky v nezaměstnanosti.</t>
  </si>
  <si>
    <t>50% pravděpodobnost, že tato osoba podala &lt;b&gt;neoprávněnou&lt;\/b&gt; žádost o dávky v nezaměstnanosti.</t>
  </si>
  <si>
    <t xml:space="preserve">&lt;b&gt;Nevyplácet dávky v nezaměstnanosti&lt;\/b&gt;: To znamená, že existuje 50% pravděpodobnost, že osobě, která podala &lt;b&gt;oprávněnou žádost&lt;\/b&gt; o dávky v nezaměstnanosti, &lt;b&gt;nebudou vyplaceny dávky v nezaměstnanosti&lt;\/b&gt;.  </t>
  </si>
  <si>
    <t xml:space="preserve">&lt;b&gt;Vyplatit dávky v nezaměstnanosti&lt;\/b&gt;: To znamená, že existuje 50% pravděpodobnost, že osobě, která podala &lt;b&gt;neoprávněnou žádost&lt;\/b&gt; o dávky v nezaměstnanosti, &lt;b&gt;budou vyplaceny dávky v nezaměstnanosti&lt;\/b&gt;. </t>
  </si>
  <si>
    <t>25% pravděpodobnost, že tato osoba podala &lt;b&gt;oprávněnou žádost&lt;\/b&gt; o dávky v nezaměstnanosti.</t>
  </si>
  <si>
    <t>75% pravděpodobnost, že tato osoba podala &lt;b&gt;neoprávněnou&lt;\/b&gt; žádost o dávky v nezaměstnanosti.</t>
  </si>
  <si>
    <t xml:space="preserve">&lt;b&gt;Nevyplácet dávky v nezaměstnanosti&lt;\/b&gt;: To znamená, že existuje 25% pravděpodobnost, že osobě, která podala &lt;b&gt;oprávněnou žádost&lt;\/b&gt; o dávky v nezaměstnanosti, &lt;b&gt;nebudou vyplaceny dávky v nezaměstnanosti&lt;\/b&gt;.  </t>
  </si>
  <si>
    <t>&lt;b&gt;Vyplatit dávky v nezaměstnanosti&lt;\/b&gt;: To znamená, že existuje 75% pravděpodobnost, že osobě, která podala &lt;b&gt;neoprávněnou žádost&lt;\/b&gt; o dávky v nezaměstnanosti, &lt;b&gt;budou vyplaceny dávky v nezaměstnanosti&lt;\/b&gt;.</t>
  </si>
  <si>
    <t>1% pravděpodobnost, že tato osoba podala &lt;b&gt;oprávněnou žádost&lt;\/b&gt; o dávky v nezaměstnanosti.</t>
  </si>
  <si>
    <t>99% pravděpodobnost, že tato osoba podala &lt;b&gt;neoprávněnou&lt;\/b&gt; žádost o dávky v nezaměstnanosti.</t>
  </si>
  <si>
    <t xml:space="preserve">&lt;b&gt;Nevyplácet dávky v nezaměstnanosti&lt;\/b&gt;: To znamená, že existuje 1% pravděpodobnost, že osobě, která podala &lt;b&gt;oprávněnou žádost&lt;\/b&gt; o dávky v nezaměstnanosti, &lt;b&gt;nebudou vyplaceny dávky v nezaměstnanosti&lt;\/b&gt;.  </t>
  </si>
  <si>
    <t xml:space="preserve">&lt;b&gt;Vyplatit dávky v nezaměstnanosti&lt;\/b&gt;: To znamená, že existuje 99% pravděpodobnost, že osobě, která podala &lt;b&gt;neoprávněnou žádost&lt;\/b&gt; o dávky v nezaměstnanosti, &lt;b&gt;budou vyplaceny dávky v nezaměstnanosti&lt;\/b&gt;. </t>
  </si>
  <si>
    <t xml:space="preserve">Vezměte v úvahu všechny osoby, které ve vaší zemi v současné době žádají o podporu v nezaměstnanosti. </t>
  </si>
  <si>
    <t xml:space="preserve">Kolik procent lidí, kteří podávají žádost o podporu v nezaměstnanosti, podle vás &lt;b&gt;neoprávněně uvedlo&lt;\/b&gt;, že jsou nedobrovolně nezaměstnaní? </t>
  </si>
  <si>
    <t>...procent neoprávněně uvedlo, že jsou nedobrovolně nezaměstnaní.</t>
  </si>
  <si>
    <t>Do jaké míry souhlasíte nebo nesouhlasíte s následujícími tvrzeními :</t>
  </si>
  <si>
    <t>Podpora v nezaměstnanosti by měla být štědřejší.</t>
  </si>
  <si>
    <t>Požadavky na podporu v nezaměstnanosti by měly být zpřísněny.</t>
  </si>
  <si>
    <t>Je nespravedlivé, že nedobrovolně nezaměstnaní nedostávají plnou náhradu za ztrátu příjmu.</t>
  </si>
  <si>
    <t>Štědré dávky v nezaměstnanosti poškozují ekonomiku.</t>
  </si>
  <si>
    <t xml:space="preserve">Požádáme vás o zvážení, jak byste postupovali, kdybyste měli rozhodnout o tom, zda mají být dané osobě vypláceny invalidní dávky. </t>
  </si>
  <si>
    <t>Lidé, kteří nemají zdravotní stav, který jim brání pracovat, někdy podávají neoprávněnou žádost o invalidní dávky tím, že nesprávně uvedou, že jim v práci brání zdravotní stav.</t>
  </si>
  <si>
    <t>99% pravděpodobnost, že tato osoba podala &lt;b&gt;oprávněnou&lt;\/b&gt; žádost o invalidní dávky.</t>
  </si>
  <si>
    <t>1% pravděpodobnost, že tato osoba podala &lt;b&gt;neoprávněnou&lt;\/b&gt; žádost o invalidní dávky.</t>
  </si>
  <si>
    <t xml:space="preserve">&lt;b&gt;Nevyplácet invalidní dávky&lt;\/b&gt;: To znamená, že existuje 99% pravděpodobnost, že osobě, která podala &lt;b&gt;oprávněnou žádost&lt;\/b&gt; o invalidní dávky, &lt;b&gt;nebudou invalidní dávky vyplaceny&lt;\/b&gt;.  </t>
  </si>
  <si>
    <t xml:space="preserve">&lt;b&gt;Vyplácet invalidní dávky&lt;\/b&gt;: To znamená, že existuje 1% pravděpodobnost, že osobě, která podala &lt;b&gt;neoprávněnou žádost&lt;\/b&gt; o invalidní dávky, budou &lt;b&gt;invalidní dávky vyplaceny&lt;\/b&gt;.  </t>
  </si>
  <si>
    <t>75% pravděpodobnost, že tato osoba podala &lt;b&gt;oprávněnou&lt;\/b&gt; žádost o invalidní dávky.</t>
  </si>
  <si>
    <t>25% pravděpodobnost, že tato osoba podala &lt;b&gt;neoprávněnou&lt;\/b&gt; žádost o invalidní dávky.</t>
  </si>
  <si>
    <t xml:space="preserve">&lt;b&gt;Nevyplácet invalidní dávky&lt;\/b&gt;: To znamená, že existuje 75% pravděpodobnost, že osobě, která podala &lt;b&gt;oprávněnou žádost&lt;\/b&gt; o invalidní dávky, &lt;b&gt;nebudou invalidní dávky vyplaceny&lt;\/b&gt;.  </t>
  </si>
  <si>
    <t xml:space="preserve">&lt;b&gt;Vyplácet invalidní dávky&lt;\/b&gt;: To znamená, že existuje 25% pravděpodobnost, že osobě, která podala &lt;b&gt;neoprávněnou žádost&lt;\/b&gt; o invalidní dávky, &lt;b&gt;budou invalidní dávky vyplaceny&lt;\/b&gt;.  </t>
  </si>
  <si>
    <t>50% pravděpodobnost, že tato osoba podala &lt;b&gt;oprávněnou&lt;\/b&gt; žádost o invalidní dávky.</t>
  </si>
  <si>
    <t>50% pravděpodobnost, že tato osoba podala &lt;b&gt;neoprávněnou&lt;\/b&gt; žádost o invalidní dávky.</t>
  </si>
  <si>
    <t xml:space="preserve">&lt;b&gt;Nevyplácet invalidní dávky&lt;\/b&gt;: To znamená, že existuje 50% pravděpodobnost, že osobě, která podala &lt;b&gt;oprávněnou žádost&lt;\/b&gt; o invalidní dávky, &lt;b&gt;nebudou invalidní dávky vyplaceny&lt;\/b&gt;.  </t>
  </si>
  <si>
    <t xml:space="preserve">&lt;b&gt;Vyplácet invalidní dávky&lt;\/b&gt;: To znamená, že existuje 50% pravděpodobnost, že osobě, která podala &lt;b&gt;neoprávněnou žádost&lt;\/b&gt; o invalidní dávky, &lt;b&gt;budou invalidní dávky vyplaceny&lt;\/b&gt;.  </t>
  </si>
  <si>
    <t>25% pravděpodobnost, že tato osoba podala &lt;b&gt;oprávněnou&lt;\/b&gt; žádost o invalidní dávky.</t>
  </si>
  <si>
    <t>75% pravděpodobnost, že tato osoba podala &lt;b&gt;neoprávněnou&lt;\/b&gt; žádost o invalidní dávky.</t>
  </si>
  <si>
    <t xml:space="preserve">&lt;b&gt;Nevyplácet invalidní dávky&lt;\/b&gt;: To znamená, že existuje 25% pravděpodobnost, že osobě, která podala &lt;b&gt;oprávněnou žádost&lt;\/b&gt; o invalidní dávky, &lt;b&gt;nebudou invalidní dávky vyplaceny&lt;\/b&gt;.  </t>
  </si>
  <si>
    <t xml:space="preserve">&lt;b&gt;Vyplácet invalidní dávky&lt;\/b&gt;: To znamená, že existuje 75% pravděpodobnost, že osobě, která podala &lt;b&gt;neoprávněnou žádost&lt;\/b&gt; o invalidní dávky, &lt;b&gt;budou invalidní dávky vyplaceny&lt;\/b&gt;.  </t>
  </si>
  <si>
    <t>1% pravděpodobnost, že tato osoba podala &lt;b&gt;oprávněnou&lt;\/b&gt; žádost o invalidní dávky.</t>
  </si>
  <si>
    <t>99% pravděpodobnost, že tato osoba podala &lt;b&gt;neoprávněnou&lt;\/b&gt; žádost o invalidní dávky.</t>
  </si>
  <si>
    <t xml:space="preserve">&lt;b&gt;Nevyplácet invalidní dávky&lt;\/b&gt;: To znamená, že existuje 1% pravděpodobnost, že osobě, která podala &lt;b&gt;oprávněnou žádost&lt;\/b&gt; o invalidní dávky, &lt;b&gt;nebudou invalidní dávky vyplaceny&lt;\/b&gt;.  </t>
  </si>
  <si>
    <t xml:space="preserve">&lt;b&gt;Vyplácet invalidní dávky&lt;\/b&gt;: To znamená, že existuje 99% pravděpodobnost, že osobě, která podala &lt;b&gt;neoprávněnou žádost&lt;\/b&gt; o invalidní dávky, &lt;b&gt;budou invalidní dávky vyplaceny&lt;\/b&gt;.  </t>
  </si>
  <si>
    <t>Vezměte v úvahu všechny osoby, které ve vaší zemi v současné době podávají žádosti o invalidní dávky.</t>
  </si>
  <si>
    <t>Kolik procent lidí, kteří podávají žádost o invalidní dávky, podle vás neoprávněně uvedlo, že mají zdravotní potíže, které jim brání v práci?</t>
  </si>
  <si>
    <t>...procent neoprávněně uvedlo, že mají zdravotní potíže, které jim brání v práci.</t>
  </si>
  <si>
    <t xml:space="preserve"> Invalidní dávky by měly být štědřejší.</t>
  </si>
  <si>
    <t>Požadavky na invalidní dávky by měly být zpřísněny.</t>
  </si>
  <si>
    <t>Je nespravedlivé, že osoby se zdravotním postižením nedostávají plnou náhradu za ztrátu příjmu.</t>
  </si>
  <si>
    <t>Štědré dávky pro osoby se zdravotním postižením poškozují ekonomiku.</t>
  </si>
  <si>
    <t>Nyní učiníte tři rozhodnutí týkající se velkých finančních částek, které mohou ovlivnit jak vás, tak dalšího účastníka.</t>
  </si>
  <si>
    <t>Všichni účastníci, kteří dokončí studii, budou zařazeni do loterie.</t>
  </si>
  <si>
    <t>V loterii budou náhodně vylosováni tři účastníci.</t>
  </si>
  <si>
    <t>Tito tři účastníci budou přiřazeni k ostatním účastníkům průzkumu a bude &lt;b&gt;uskutečněno jedno z jejich tří rozhodnutí&lt;\/b&gt;.</t>
  </si>
  <si>
    <t>Pokud jste jedním z těchto tří účastníků, bude vám prostřednictvím poskytovatele průzkumu vyplacena odpovídající kompenzace do tří měsíců od ukončení průzkumu.</t>
  </si>
  <si>
    <t>Odpovězte prosím na všechny otázky tak, jako by bylo jisté, že všechny vaše volby budou uskutečněny.</t>
  </si>
  <si>
    <t>Některé otázky jsou jednoduché, jiné složitější.</t>
  </si>
  <si>
    <t>Je vám přiděleno ${e:\/\/Field\/SelfishMDisplay}.</t>
  </si>
  <si>
    <t>Druhému účastníkovi je přiděleno ${e:\/\/Field\/SelfishMDisplay}.</t>
  </si>
  <si>
    <t>Pokud chcete, můžete druhému účastníkovi poslat &lt;b&gt;${e:\/\/Field\/Value0Display}, ${e:\/\/Field\/Send1Display} nebo ${e:\/\/Field\/Send2Display}&lt;\/b&gt; ze svých ${e:\/\/Field\/SelfishMDisplay}.</t>
  </si>
  <si>
    <t xml:space="preserve">Druhý účastník bude informován o tom, kolik jste poslali. </t>
  </si>
  <si>
    <t>Vše, co neodešlete, si ponecháte.</t>
  </si>
  <si>
    <t>Vaše volba ovlivní pouze případné platby a informace, které druhý účastník obdrží.</t>
  </si>
  <si>
    <t>Vaše volba je jinak &lt;u&gt;zcela anonymní&lt;\/u&gt; a s tímto účastníkem již nebudete komunikovat.</t>
  </si>
  <si>
    <t>Uveďte prosím, kterou z alternativ si zvolíte:</t>
  </si>
  <si>
    <t>Nechávám věci tak, jak jsou (Vy: ${e:\/\/Field\/SelfishMDisplay}, Oni: ${e:\/\/Field\/SelfishMDisplay}).</t>
  </si>
  <si>
    <t>Posílám druhému účastníkovi ${e:\/\/Field\/Send1Display} (Vy: ${e:\/\/Field\/Send1YouEDisplay}, Oni: ${e:\/\/Field\/Send1ThemEDisplay}).</t>
  </si>
  <si>
    <t>Posílám druhému účastníkovi ${e:\/\/Field\/Send2Display} (Vy: ${e:\/\/Field\/Send2YouEDisplay}, Oni: ${e:\/\/Field\/Send2ThemEDisplay}).</t>
  </si>
  <si>
    <t>Nyní budete dotázáni na novou situaci s jiným účastníkem.</t>
  </si>
  <si>
    <t>Zde nás zajímá, jak očekáváte, že se druhý účastník zachová.</t>
  </si>
  <si>
    <t>Je vám přiděleno ${e:\/\/Field\/YDisplay}.</t>
  </si>
  <si>
    <t>Druhému účastníkovi je přiděleno ${e:\/\/Field\/XDisplay}.</t>
  </si>
  <si>
    <t>Pokud chcete, můžete druhému účastníkovi poslat &lt;b&gt;${e:\/\/Field\/Value0Display}, ${e:\/\/Field\/Send1Display} nebo ${e:\/\/Field\/Send2Display}&lt;\/b&gt; ze svých ${e:\/\/Field\/YDisplay}.</t>
  </si>
  <si>
    <t>Poté se druhý účastník může rozhodnout, že si od vás vezme ${e:\/\/Field\/StealAmountDisplay}, aby obdržel ${e:\/\/Field\/ReceiveAmountDisplay}.</t>
  </si>
  <si>
    <t>Brzy se zeptáme, zda byste druhému účastníkovi poslali nějaké peníze.</t>
  </si>
  <si>
    <t>Předtím nás zajímá, jak často očekáváte, že si od vás druhý účastník vezme peníze, pokud byste mu poslali různé částky (${e:\/\/Field\/Value0Display}, ${e:\/\/Field\/Send1Display} a ${e:\/\/Field\/Send2Display}).</t>
  </si>
  <si>
    <t>&lt;b&gt;Pokud druhému účastníkovi pošlete ${e:\/\/Field\/Value0Display}&lt;\/b&gt;, jsou možné tyto výsledky:</t>
  </si>
  <si>
    <t>&lt;b&gt;Druhý účastník si je vezme&lt;\/b&gt; : Vy: ${e:\/\/Field\/YSteal0Display}, Oni: ${e:\/\/Field\/XSteal0Display}.</t>
  </si>
  <si>
    <t>&lt;b&gt;Druhý účastník si je nevezme&lt;\/b&gt; : Vy: ${e:\/\/Field\/YDisplay}, Oni: ${e:\/\/Field\/XDisplay}.</t>
  </si>
  <si>
    <t>Předpokládejme, že jste &lt;b&gt;poslali ${e:\/\/Field\/Value0Display}&lt;\/b&gt;.</t>
  </si>
  <si>
    <t>Kolik ze 100 dalších účastníků by si je podle vás v této situaci vzalo?</t>
  </si>
  <si>
    <t>Zadejte prosím číslo mezi 0 a 100.</t>
  </si>
  <si>
    <t>Očekávali jste, že ${q:\/\/QID510\/ChoiceTextEntryValue} ze 100 dalších účastníků si je vezme, &lt;b&gt;pokud jste poslali ${e:\/\/Field\/Value0Display}&lt;\/b&gt;.</t>
  </si>
  <si>
    <t>&lt;b&gt;Pokud druhému respondentovi pošlete ${e:\/\/Field\/Send1Display}&lt;\/b&gt;, jsou možné tyto výsledky:</t>
  </si>
  <si>
    <t>&lt;b&gt;Druhý účastník si je vezme&lt;\/b&gt;: Vy: ${e:\/\/Field\/YSteal100Display}, Oni: ${e:\/\/Field\/XSteal100Display}.</t>
  </si>
  <si>
    <t>&lt;b&gt;Druhý účastník si je nevezme&lt;\/b&gt;: Vy: ${e:\/\/Field\/Send1YouDisplay}, Oni: ${e:\/\/Field\/Send1ThemDisplay}.</t>
  </si>
  <si>
    <t>Předpokládejme, že jste &lt;b&gt;odeslali ${e:\/\/Field\/Send1Display}&lt;\/b&gt;.</t>
  </si>
  <si>
    <t>Očekávali jste, že ${q:\/\/QID554\/ChoiceTextEntryValue} ze 100 dalších účastníků si je vezme, &lt;b&gt;pokud jste poslali ${e:\/\/Field\/Send1Display}&lt;\/b&gt;.</t>
  </si>
  <si>
    <t>&lt;b&gt;Pokud druhému respondentovi pošlete ${e:\/\/Field\/Send2Display}&lt;\/b&gt;, jsou možné tyto výsledky:</t>
  </si>
  <si>
    <t>&lt;b&gt;Druhý účastník si je vezme&lt;\/b&gt;: Vy: ${e:\/\/Field\/YSteal200Display}, Oni: ${e:\/\/Field\/XSteal200Display}.</t>
  </si>
  <si>
    <t>&lt;b&gt;Druhý účastník si je nevezme&lt;\/b&gt;: Vy: ${e:\/\/Field\/Send2YouDisplay}, Oni: ${e:\/\/Field\/Send2ThemDisplay}.</t>
  </si>
  <si>
    <t>Předpokládejme, že jste &lt;b&gt;poslali ${e:\/\/Field\/Send2Display}&lt;\/b&gt;.</t>
  </si>
  <si>
    <t>Nyní &lt;b&gt;proveďte rozhodnutí o převodu&lt;\/b&gt;.</t>
  </si>
  <si>
    <t>Připomínáme, že vám bylo přiděleno ${e:\/\/Field\/YDisplay}.</t>
  </si>
  <si>
    <t>Jinému účastníkovi průzkumu bylo přiděleno ${e:\/\/Field\/XDisplay}.</t>
  </si>
  <si>
    <t>Vaše volba je jinak zcela anonymní a s tímto účastníkem již nebudete komunikovat.</t>
  </si>
  <si>
    <t>Nechávám věci tak, jak jsou (Vy: ${e:\/\/Field\/YDisplay}, Oni: ${e:\/\/Field\/XDisplay}.)</t>
  </si>
  <si>
    <t>Pošlu ${e:\/\/Field\/Send1Display} druhému účastníkovi (Vy: ${e:\/\/Field\/Send1YouDisplay}, Oni: ${e:\/\/Field\/Send1ThemDisplay}).</t>
  </si>
  <si>
    <t>Pošlu ${e:\/\/Field\/Send2Display} druhému účastníkovi (Vy: ${e:\/\/Field\/Send2YouDisplay}, Oni: ${e:\/\/Field\/Send2ThemDisplay}).</t>
  </si>
  <si>
    <t>Vám je přiděleno ${e:\/\/Field\/SelfishHDisplay}.</t>
  </si>
  <si>
    <t>Druhému účastníkovi je přiděleno ${e:\/\/Field\/SelfishLDisplay}.</t>
  </si>
  <si>
    <t>Pokud chcete, můžete druhému účastníkovi poslat &lt;b&gt;${e:\/\/Field\/Value0Display}, ${e:\/\/Field\/Send1Display} nebo ${e:\/\/Field\/Send2Display}&lt;\/b&gt; ze svých ${e:\/\/Field\/SelfishHDisplay}.</t>
  </si>
  <si>
    <t>Nechávám věci tak, jak jsou (Vy: ${e:\/\/Field\/SelfishHDisplay}, Oni: ${e:\/\/Field\/SelfishLDisplay}.)</t>
  </si>
  <si>
    <t>Pošlu ${e:\/\/Field\/Send1Display} druhému účastníkovi (Vy: ${e:\/\/Field\/Send1YouUDisplay}, Oni: ${e:\/\/Field\/Send1ThemUDisplay}).</t>
  </si>
  <si>
    <t>Pošlu ${e:\/\/Field\/Send2Display} druhému účastníkovi (Vy: ${e:\/\/Field\/Send2YouUDisplay}, Oni: ${e:\/\/Field\/Send2ThemUDisplay}).</t>
  </si>
  <si>
    <t>Větší ekonomická nespravedlnost způsobuje, že společnost celkově funguje &lt;b&gt;hůře&lt;\/b&gt;.</t>
  </si>
  <si>
    <t>V mé zemi jsou ekonomické rozdíly mezi bohatými a chudými &lt;b&gt;nespravedlivé&lt;\/b&gt;.</t>
  </si>
  <si>
    <t>Je nespravedlivé, že někteří lidé mají vyšší příjmy než jiní.</t>
  </si>
  <si>
    <t>Velké přerozdělování příjmů poškozuje ekonomiku.</t>
  </si>
  <si>
    <t>Je důležitější starat se o sebe než zajišťovat spravedlnost pro všechny.</t>
  </si>
  <si>
    <t>Jak jste obecně ochotni riskovat?</t>
  </si>
  <si>
    <t>Vůbec nejsem ochotný\/-á riskovat</t>
  </si>
  <si>
    <t>Jsem zcela připraven\/a riskovat</t>
  </si>
  <si>
    <t>Vláda by měla snižovat příjmové nerovnosti ve společnosti.</t>
  </si>
  <si>
    <t>Je ve vašem životě důležité náboženství?</t>
  </si>
  <si>
    <t>Velmi důležité</t>
  </si>
  <si>
    <t>Docela důležité</t>
  </si>
  <si>
    <t>Nepříliš důležité</t>
  </si>
  <si>
    <t>Vůbec ne důležité</t>
  </si>
  <si>
    <t>Jak moc jste ochotni přispívat na dobrou věc, aniž byste za to něco očekávali?</t>
  </si>
  <si>
    <t>Velmi ochotný\/á</t>
  </si>
  <si>
    <t>Docela ochotný\/á</t>
  </si>
  <si>
    <t>Ne příliš ochotný\/á</t>
  </si>
  <si>
    <t>Zcela neochotný\/á</t>
  </si>
  <si>
    <t xml:space="preserve">Zajímá nás, zda si myslíte, že ekonomické rozdíly způsobují změny ve společnosti, a pokud ano, jakým způsobem. </t>
  </si>
  <si>
    <t>Ekonomické rozdíly mezi bohatými a chudými v mé zemi způsobují horší fungování společnosti.</t>
  </si>
  <si>
    <t>Větší ekonomické rozdíly způsobují, že společnost celkově funguje &lt;b&gt;hůře&lt;\/b&gt;.</t>
  </si>
  <si>
    <t>Větší ekonomické rozdíly způsobují &lt;b&gt;větší&lt;\/b&gt; kriminalitu.</t>
  </si>
  <si>
    <t>Větší ekonomické rozdíly způsobují &lt;b&gt;více&lt;\/b&gt; sociálních nepokojů.</t>
  </si>
  <si>
    <t>Větší ekonomické rozdíly vedou k &lt;b&gt;horšímu&lt;\/b&gt; fungování vládních institucí.</t>
  </si>
  <si>
    <t>Větší ekonomické rozdíly vedou k &lt;b&gt;většímu&lt;\/b&gt; rozdělení země.</t>
  </si>
  <si>
    <t>Větší ekonomické rozdíly způsobují &lt;b&gt;větší&lt;\/b&gt; hospodářský růst.</t>
  </si>
  <si>
    <t>Větší ekonomické rozdíly způsobují &lt;b&gt;méně&lt;\/b&gt; důvěry mezi lidmi.</t>
  </si>
  <si>
    <t>Větší ekonomické rozdíly způsobují &lt;b&gt;větší&lt;\/b&gt; korupci.</t>
  </si>
  <si>
    <t xml:space="preserve">Větší ekonomické rozdíly způsobují &lt;b&gt;více&lt;\/b&gt; inovací. </t>
  </si>
  <si>
    <t>Větší ekonomické rozdíly vedou k &lt;b&gt;celkově horšímu&lt;\/b&gt; vzdělávacímu systému.</t>
  </si>
  <si>
    <t>Větší ekonomické rozdíly způsobují &lt;b&gt;menší&lt;\/b&gt; hospodářský růst.</t>
  </si>
  <si>
    <t>Obvykle důvěřuji národní vládě, že dělá to, co je správné.</t>
  </si>
  <si>
    <t xml:space="preserve">Bohatí v mé zemi se mohou izolovat od zbytku společnosti. </t>
  </si>
  <si>
    <t>V posledních měsících jsem v naší zemi slyšel\/a někoho říkat, že větší ekonomické rozdíly způsobují, že společnost funguje v určitém smyslu &lt;b&gt;hůře&lt;\/b&gt;.</t>
  </si>
  <si>
    <t>V posledních několika měsících jsem v mé zemi  slyšel\/a někoho říkat, že velké ekonomické rozdíly jsou &lt;b&gt;nespravedlivé&lt;\/b&gt;.</t>
  </si>
  <si>
    <t>V mé zemi jsou naše instituce založeny na myšlence, že ekonomické nerovnosti způsobují &lt;b&gt;horší&lt;\/b&gt; fungování společnosti.</t>
  </si>
  <si>
    <t>Mezinárodní organizace a vlády nedávno navrhly koordinovanou daň zaměřenou na nejbohatší jednotlivce na světě.</t>
  </si>
  <si>
    <t>Tato daň by vyžadovala, aby ti, jejichž majetek přesahuje 1 miliardu amerických dolarů, tedy přibližně 3000 nejbohatších osob na světě, odváděli každý rok minimálně 2 % svého majetku na daních.</t>
  </si>
  <si>
    <t>Podporujete tuto politiku nebo jste proti ní?</t>
  </si>
  <si>
    <t>Spíše podporuji</t>
  </si>
  <si>
    <t>Ani podporuji, ani nejsem proti</t>
  </si>
  <si>
    <t>Spíše proti</t>
  </si>
  <si>
    <t>Rozhodně proti</t>
  </si>
  <si>
    <t>Nerozumím</t>
  </si>
  <si>
    <t>Kolik ze 100 účastníků, kteří odpověděli na předchozí otázku, podle vás podporuje koordinovanou daň pro nejbohatší osoby světa?</t>
  </si>
  <si>
    <t>Je morálně přijatelné, aby podniky prodávaly výrobky, o kterých vědí, že by pro spotřebitele bylo lepší, kdyby je nekupovali.</t>
  </si>
  <si>
    <t>Je morálně přijatelné, aby podniky manipulovaly s informacemi o svých výrobcích a prodávaly výrobky, o kterých vědí, že by pro spotřebitele bylo lepší, kdyby je nekupovali.</t>
  </si>
  <si>
    <t>Je morálně přijatelné, aby podniky prodávaly výrobky, o nichž vědí, že by pro spotřebitele bylo lepší, kdyby je nekupovali, pokud spotřebiteli poskytnou všechny relevantní informace o výrobku.</t>
  </si>
  <si>
    <t>Podniky často manipulují s informacemi o svých výrobcích, aby prodávaly výrobky, o nichž vědí, že by pro spotřebitele bylo lepší, kdyby je nekupovali.</t>
  </si>
  <si>
    <t>Vláda by měla zavést přísnější zákony na ochranu spotřebitele, aby zabránila podnikům prodávat výrobky, o kterých vědí, že by pro spotřebitele bylo lepší, kdyby je nekupovali.</t>
  </si>
  <si>
    <t xml:space="preserve">Děkujeme vám za vyplnění dotazníku! </t>
  </si>
  <si>
    <t xml:space="preserve">Pokud máte k průzkumu jako celku nějakou připomínku, napište ji prosím sem. </t>
  </si>
  <si>
    <t>Nehlasoval\/a jsem</t>
  </si>
  <si>
    <t>Vůbec ne</t>
  </si>
  <si>
    <t>Velmi blízko</t>
  </si>
  <si>
    <t>Silně podporuji</t>
  </si>
  <si>
    <t>Zvažte situaci, kdy osoba podala žádost o invalidní dávky.</t>
  </si>
  <si>
    <t>Situace ${e:\/\/Field\/T12Q4Order}</t>
  </si>
  <si>
    <t>請仔細閱讀以下資訊。</t>
  </si>
  <si>
    <t>根據您在本問卷調查的作答情況，您可能有資格獲得額外的獎勵。</t>
  </si>
  <si>
    <t>請注意，所有金額的支付方式將與您平日完成這些問卷調查的獎勵相同。</t>
  </si>
  <si>
    <t>額外的獎勵不會直接以現金支付。</t>
  </si>
  <si>
    <t>另外也請注意，本調查結果將用於學術研究，匿名資料可能會公開。</t>
  </si>
  <si>
    <t>任何個人識別資訊均不會發布，且資料無法追溯到您。</t>
  </si>
  <si>
    <t>請務必花足夠的時間閱讀並了解問題。</t>
  </si>
  <si>
    <t>品質不佳的作答內容可能會導致受訪者被調查剔除而得不到任何獎勵。</t>
  </si>
  <si>
    <t>我了解並願意參加。</t>
  </si>
  <si>
    <t>我不願意參加。</t>
  </si>
  <si>
    <t>為了確保您仔細閱讀所提供的資訊，我們希望您先回答一個簡單的問題。</t>
  </si>
  <si>
    <t>以下哪一項是您用來坐在桌子旁的家具？</t>
  </si>
  <si>
    <t>腳踏車</t>
  </si>
  <si>
    <t>烤麵包機</t>
  </si>
  <si>
    <t>請輸入您的調查提供者 ID（此欄位應已填寫）：</t>
  </si>
  <si>
    <t>調查結束</t>
  </si>
  <si>
    <t>您無意願參加本調查。</t>
  </si>
  <si>
    <t>您沒有通過注意力測試。</t>
  </si>
  <si>
    <t>請關閉本調查。</t>
  </si>
  <si>
    <t xml:space="preserve">請問您的性別為何？ </t>
  </si>
  <si>
    <t>不便透露</t>
  </si>
  <si>
    <t>請問您的年齡為何？</t>
  </si>
  <si>
    <t>請問您的最高教育程度為何？</t>
  </si>
  <si>
    <t>沒有受過正規教育（0 年）</t>
  </si>
  <si>
    <t>初等教育（7 年以下）</t>
  </si>
  <si>
    <t>國中教育（7-10 年）</t>
  </si>
  <si>
    <t>高中教育（10-13 年）</t>
  </si>
  <si>
    <t>高等教育（13 年以上，例如大專院校）</t>
  </si>
  <si>
    <t>如果您當時未達法定投票年齡，請選擇若達法令年齡，您會做什麼。</t>
  </si>
  <si>
    <t>提醒您，&lt;u&gt;本調查的作答內容是匿名的&lt;\/u&gt;。</t>
  </si>
  <si>
    <t>您的 2023 年家庭稅前總收入是多少？</t>
  </si>
  <si>
    <t>在本調查的接下來部分，我們將說明有關小額金錢的情況。</t>
  </si>
  <si>
    <t>我們也會請您做出涉及這筆錢的選擇。</t>
  </si>
  <si>
    <t>&lt;b&gt;我們將在每 20 位受訪者中隨機分配一位來支付金額並實現他們的選擇。 &lt;\/b&gt;</t>
  </si>
  <si>
    <t>對這些參與者來說，他們的選擇將決定會付給自己和其他參與者多少錢。</t>
  </si>
  <si>
    <t xml:space="preserve">這筆錢將在調查後三個月內透過調查提供者支付。 </t>
  </si>
  <si>
    <t>請注意，這筆錢的支付方式將與您平日完成這些問卷調查的獎勵相同。</t>
  </si>
  <si>
    <t>不會直接以現金支付。</t>
  </si>
  <si>
    <t>我們想請您完成代碼辨識任務。</t>
  </si>
  <si>
    <t>&lt;b&gt;請盡力完成這項任務。&lt;\/b&gt;</t>
  </si>
  <si>
    <t>這對我們的研究非常重要。</t>
  </si>
  <si>
    <t>請按一下出現以下數字的所有地方： &lt;b&gt;${e:\/\/Field\/TargetCode1}&lt;\/b&gt;</t>
  </si>
  <si>
    <t>您已&lt;b&gt;完成&lt;\/b&gt;任務。</t>
  </si>
  <si>
    <t xml:space="preserve">您現在將與另一位參與者配對。 </t>
  </si>
  <si>
    <t>您和另一位參與者都完成了任務。</t>
  </si>
  <si>
    <t>您將獲得 ${e:\/\/Field\/Value3Display} 的獎金作為完成任務的報酬。</t>
  </si>
  <si>
    <t>另一位參與者將獲得 ${e:\/\/Field\/Value3Display} 的獎金作為完成任務的報酬。</t>
  </si>
  <si>
    <t>參與者 A 已&lt;b&gt;完成&lt;\/b&gt;任務。</t>
  </si>
  <si>
    <t>參與者 B &lt;b&gt;沒有完成&lt;\/b&gt;任務。</t>
  </si>
  <si>
    <t>參與者 A 獲得 &lt;b&gt;${e:\/\/Field\/Value3Display} 的獎金&lt;\/b&gt;作為完成任務的報酬。</t>
  </si>
  <si>
    <t>儘管參與者 B 沒有完成任務，但仍獲得 &lt;b&gt;${e:\/\/Field\/Value3Display} 的獎金&lt;\/b&gt;。</t>
  </si>
  <si>
    <t>另一位參與者已完成任務。</t>
  </si>
  <si>
    <t>您沒有完成任務。</t>
  </si>
  <si>
    <t>另一位參與者將獲得 ${e:\/\/Field\/Value6Display} 的獎金作為完成任務的報酬。</t>
  </si>
  <si>
    <t>您將不會獲得獎金，因為獎金是完成任務的報酬。</t>
  </si>
  <si>
    <t>參與者 A 和參與者 B 都&lt;b&gt;完成了&lt;\/b&gt;任務。</t>
  </si>
  <si>
    <t>參與者 A 儘管完成了任務，還是&lt;b&gt;沒有獲得獎金&lt;\/b&gt;。</t>
  </si>
  <si>
    <t>參與者 B 獲得 &lt;b&gt;${e:\/\/Field\/Value6Display} 的獎金&lt;\/b&gt;作為完成任務的報酬。</t>
  </si>
  <si>
    <t>您已完成任務。</t>
  </si>
  <si>
    <t>另一位參與者沒有完成任務。</t>
  </si>
  <si>
    <t>儘管另一位參與者沒有完成任務，但仍會獲得 ${e:\/\/Field\/Value3Display} 的獎金。</t>
  </si>
  <si>
    <t>參與者 A 和參與者 B 都獲得了 &lt;b&gt;${e:\/\/Field\/Value3Display} 的獎金&lt;\/b&gt;作為完成任務的報酬。</t>
  </si>
  <si>
    <t>儘管您完成了任務，但不會獲得獎金。</t>
  </si>
  <si>
    <t>參與者 A &lt;b&gt;沒有完成&lt;\/b&gt;任務。</t>
  </si>
  <si>
    <t>參與者 B 已&lt;b&gt;完成&lt;\/b&gt;任務。</t>
  </si>
  <si>
    <t>參與者 A &lt;b&gt;沒有獲得獎金&lt;\/b&gt;，因為獎金是完成任務的報酬。</t>
  </si>
  <si>
    <t>我們接下來將請教您一些有關此資訊的簡單理解問題。</t>
  </si>
  <si>
    <t>背景資訊：</t>
  </si>
  <si>
    <t>您完成任務了嗎？</t>
  </si>
  <si>
    <t>另一位參與者完成任務了嗎？</t>
  </si>
  <si>
    <t>您的獎金有多少？</t>
  </si>
  <si>
    <t>另一位參與者的獎金有多少？</t>
  </si>
  <si>
    <t xml:space="preserve">人們對於公平和不公平的看法見仁見智。 </t>
  </si>
  <si>
    <t>您對以下陳述同意或不同意的程度為何：</t>
  </si>
  <si>
    <t>您和另一位參與者的獎金分配不公平。</t>
  </si>
  <si>
    <t>非常同意</t>
  </si>
  <si>
    <t>有些同意</t>
  </si>
  <si>
    <t>既不同意也不反對</t>
  </si>
  <si>
    <t>有些不同意</t>
  </si>
  <si>
    <t>非常不同意</t>
  </si>
  <si>
    <t xml:space="preserve">我們接下來想請教您與另一位參與者的&lt;b&gt;感受有多接近&lt;\/b&gt;。 </t>
  </si>
  <si>
    <t>請使用滑桿選擇最符合您的答案的一對圓圈。</t>
  </si>
  <si>
    <t>有 X 的圓圈代表另一位參與者。</t>
  </si>
  <si>
    <t>請注意，1 代表完全不接近，7　代表非常接近。</t>
  </si>
  <si>
    <t>您的感受與另一位參與者有多接近？</t>
  </si>
  <si>
    <t>您接下來將做出可能影響您和另一位參與者的決定。</t>
  </si>
  <si>
    <t>您在這裡做出的決定不會影響先前情況下給付的任何獎金。</t>
  </si>
  <si>
    <t>您獲得了額外的 ${e:\/\/Field\/Value5Display}。</t>
  </si>
  <si>
    <t>另一位參與者也獲得了額外的 ${e:\/\/Field\/Value5Display}。</t>
  </si>
  <si>
    <t>接下來會請問您是否想把握投資機會。</t>
  </si>
  <si>
    <t>您可以&lt;b&gt;投資&lt;\/b&gt;您的 ${e:\/\/Field\/Value5Display}。</t>
  </si>
  <si>
    <t>如果您投資這筆錢，可以有以下選擇：</t>
  </si>
  <si>
    <t>您有 50% 的機會可以賺到 ${e:\/\/Field\/Value15Display}。</t>
  </si>
  <si>
    <t>您有 50% 的機會可以賺到 ${e:\/\/Field\/Value0Display}。</t>
  </si>
  <si>
    <t>如果您投資，&lt;b&gt;另一位參與者會損失獲得的 ${e:\/\/Field\/Value5Display}。&lt;\/b&gt;</t>
  </si>
  <si>
    <t>如果您不投資，您和另一位參與者將保有額外的 ${e:\/\/Field\/Value5Display}。</t>
  </si>
  <si>
    <t>做出選擇後，您不會再與另一位參與者互動。</t>
  </si>
  <si>
    <t>請做出您的選擇。</t>
  </si>
  <si>
    <t>如果我把錢拿去投資，表示我有 50% 的機會賺到 ${e:\/\/Field\/Value15Display}，以及 50% 的機會賺到 ${e:\/\/Field\/Value0Display}。</t>
  </si>
  <si>
    <t>另一位參與者將收到 ${e:\/\/Field\/Value0Display}。</t>
  </si>
  <si>
    <t>我不投資這筆錢。</t>
  </si>
  <si>
    <t>我和另一位參與者都收到 ${e:\/\/Field\/Value5Display}。</t>
  </si>
  <si>
    <t>是什麼促使您做出這樣的選擇？</t>
  </si>
  <si>
    <t>請用您自己的話說明一下。</t>
  </si>
  <si>
    <t xml:space="preserve">我們邀請您所在國家的眾多參與者完成了這項研究。 </t>
  </si>
  <si>
    <t>在 100 位與您情況相同的參與者中，您認為有多少人投資了 ${e:\/\/Field\/Value5Display} 來潛在賺取 ${e:\/\/Field\/Value15Display}，同時另一位參與者也損失了其 ${e:\/\/Field\/Value5Display}？</t>
  </si>
  <si>
    <t>請填入 0 到 100 之間的一個數字。</t>
  </si>
  <si>
    <t>如果您的答案正確，您將獲得 ${e:\/\/Field\/Value1Display}。</t>
  </si>
  <si>
    <t>&lt;b&gt;所有&lt;\/b&gt;參與者皆然。</t>
  </si>
  <si>
    <t>部分參與者的情況與您不同。</t>
  </si>
  <si>
    <t>我們接下來將請教有關這些參與者的一些問題。</t>
  </si>
  <si>
    <t>就他們而言，情況如下：</t>
  </si>
  <si>
    <t>他們的其餘情況與您的其餘情況相同。</t>
  </si>
  <si>
    <t xml:space="preserve">參與者 A 有機會投資 ${e:\/\/Field\/Value5Display}，並有 50% 的機會賺到 ${e:\/\/Field\/Value15Display}，以及 50% 的機會賺到 ${e:\/\/Field\/Value0Display}。 </t>
  </si>
  <si>
    <t>如果他們投資，參與者 B 會損失其 ${e:\/\/Field\/Value5Display}。</t>
  </si>
  <si>
    <t>我們將首先請教您一些有關此資訊的簡單理解問題。</t>
  </si>
  <si>
    <t>參與者 A 完成任務了嗎？</t>
  </si>
  <si>
    <t>參與者 B 完成任務了嗎？</t>
  </si>
  <si>
    <t>參與者 A 的獎金有多少？</t>
  </si>
  <si>
    <t>參與者 B 的獎金有多少？</t>
  </si>
  <si>
    <t>參與者 A 和參與者 B 的獎金分配不公平。</t>
  </si>
  <si>
    <t>我們想請您預測參與者 A 的投資行為。</t>
  </si>
  <si>
    <t>在 100 位與&lt;b&gt;參與者 A 情況&lt;\/b&gt;相同的參與者中，您認為有多少人&lt;b&gt;投資了&lt;\/b&gt; ${e:\/\/Field\/Value5Display} 來潛在獲得 ${e:\/\/Field\/Value15Display}，前提是參與者 B 也會損失其 ${e:\/\/Field\/Value5Display}？</t>
  </si>
  <si>
    <t>提醒您，您在前面回答處於&lt;b&gt;您自己&lt;\/b&gt;情況的有 ${q:\/\/QID581\/ChoiceTextEntryValue} 人會投資。</t>
  </si>
  <si>
    <t>謝謝。我們接下來將針對新主題請教一組新問題。</t>
  </si>
  <si>
    <t xml:space="preserve">我們接下來想請您考慮以下狀況：如果您要決定是否給付某人失業救濟金，您會怎麼做。 </t>
  </si>
  <si>
    <t>請務必仔細閱讀以下資訊。</t>
  </si>
  <si>
    <t>失業救濟金旨在部分補償非自願失業者的收入損失。</t>
  </si>
  <si>
    <t>不是非自願失業的人有時會錯誤地聲稱自己是非自願失業，而提出不實的失業救濟金申請。</t>
  </si>
  <si>
    <t>情況 ${e:\/\/Field\/T12Q1Order}</t>
  </si>
  <si>
    <t>請考慮某個人申請失業救濟金的情況。</t>
  </si>
  <si>
    <t>假設：</t>
  </si>
  <si>
    <t>這個人提出&lt;b&gt;真實&lt;\/b&gt;的失業救濟金申請的機率為 99%。</t>
  </si>
  <si>
    <t>這個人提出&lt;b&gt;不實&lt;\/b&gt;的失業救濟金申請的機率為 1%。</t>
  </si>
  <si>
    <t>現在請您為這個人做出選擇。</t>
  </si>
  <si>
    <t xml:space="preserve"> 請勾選您的決定。</t>
  </si>
  <si>
    <t xml:space="preserve">&lt;b&gt;不給付失業救濟金&lt;\/b&gt;：這意味著提出&lt;b&gt;真實失業救濟金申請&lt;\/b&gt;的人有 99% 的機率&lt;b&gt;不會獲得失業救濟金給付&lt;\/b&gt;。  </t>
  </si>
  <si>
    <t xml:space="preserve">&lt;b&gt;給付失業救濟金&lt;\/b&gt;：這意味著提出&lt;b&gt;不實失業救濟金申請&lt;\/b&gt;的人有 1% 的機率&lt;b&gt;會獲得失業救濟金給付&lt;\/b&gt;。 </t>
  </si>
  <si>
    <t>這個人提出&lt;b&gt;真實&lt;\/b&gt;的失業救濟金申請的機率為 75%</t>
  </si>
  <si>
    <t>這個人提出&lt;b&gt;不實&lt;\/b&gt;的失業救濟金申請的機率為 25%</t>
  </si>
  <si>
    <t xml:space="preserve">&lt;b&gt;不給付失業救濟金&lt;\/b&gt;：這意味著提出&lt;b&gt;真實失業救濟金申請&lt;\/b&gt;的人有 75% 的機率&lt;b&gt;不會獲得失業救濟金給付&lt;\/b&gt;。  </t>
  </si>
  <si>
    <t>&lt;b&gt;給付失業救濟金&lt;\/b&gt;：這意味著提出&lt;b&gt;不實失業救濟金申請&lt;\/b&gt;的人有 25% 的機率&lt;b&gt;會獲得失業救濟金給付&lt;\/b&gt;。</t>
  </si>
  <si>
    <t>這個人提出&lt;b&gt;真實&lt;\/b&gt;的失業救濟金申請的機率為 50%</t>
  </si>
  <si>
    <t>這個人提出&lt;b&gt;不實&lt;\/b&gt;的失業救濟金申請的機率為 50%</t>
  </si>
  <si>
    <t xml:space="preserve">&lt;b&gt;不給付失業救濟金&lt;\/b&gt;：這意味著提出&lt;b&gt;真實失業救濟金申請&lt;\/b&gt;的人有 50% 的機率&lt;b&gt;不會獲得失業救濟金給付&lt;\/b&gt;。  </t>
  </si>
  <si>
    <t xml:space="preserve">&lt;b&gt;給付失業救濟金&lt;\/b&gt;：這意味著提出&lt;b&gt;不實失業救濟金申請&lt;\/b&gt;的人有 50% 的機率&lt;b&gt;會獲得失業救濟金給付&lt;\/b&gt;。 </t>
  </si>
  <si>
    <t>這個人提出&lt;b&gt;真實&lt;\/b&gt;的失業救濟金申請的機率為 25%</t>
  </si>
  <si>
    <t>這個人提出&lt;b&gt;不實&lt;\/b&gt;的失業救濟金申請的機率為 75%</t>
  </si>
  <si>
    <t xml:space="preserve">&lt;b&gt;不給付失業救濟金&lt;\/b&gt;：這意味著提出&lt;b&gt;真實失業救濟金申請&lt;\/b&gt;的人有 25% 的機率&lt;b&gt;不會獲得失業救濟金給付&lt;\/b&gt;。  </t>
  </si>
  <si>
    <t>&lt;b&gt;給付失業救濟金&lt;\/b&gt;：這意味著提出&lt;b&gt;不實失業救濟金申請&lt;\/b&gt;的人有 75% 的機率&lt;b&gt;會獲得失業救濟金給付&lt;\/b&gt;。</t>
  </si>
  <si>
    <t>這個人提出&lt;b&gt;真實&lt;\/b&gt;的失業救濟金申請的機率為 1%</t>
  </si>
  <si>
    <t>這個人提出&lt;b&gt;不實&lt;\/b&gt;的失業救濟金申請的機率為 99%</t>
  </si>
  <si>
    <t xml:space="preserve">&lt;b&gt;不給付失業救濟金&lt;\/b&gt;：這意味著提出&lt;b&gt;真實失業救濟金申請&lt;\/b&gt;的人有 1% 的機率&lt;b&gt;不會獲得失業救濟金給付&lt;\/b&gt;。  </t>
  </si>
  <si>
    <t xml:space="preserve">&lt;b&gt;給付失業救濟金&lt;\/b&gt;：這意味著提出&lt;b&gt;不實失業救濟金申請&lt;\/b&gt;的人有 99% 的機率&lt;b&gt;會獲得失業救濟金給付&lt;\/b&gt;。 </t>
  </si>
  <si>
    <t xml:space="preserve">針對您所在國家目前申請失業救濟金的所有人， </t>
  </si>
  <si>
    <t xml:space="preserve">申請失業救濟金的人有多少百分比&lt;b&gt;不實表示&lt;\/b&gt;他們是非自願失業？ </t>
  </si>
  <si>
    <t>...% 的人不實表示他們是非自願失業。</t>
  </si>
  <si>
    <t>您對以下陳述同意或不同意的程度為何？</t>
  </si>
  <si>
    <t>失業救濟金應該更大方。</t>
  </si>
  <si>
    <t>失業救濟金的規定應更加嚴格。</t>
  </si>
  <si>
    <t>非自願失業者的收入損失沒有獲得充分補償，這是不公平的。</t>
  </si>
  <si>
    <t>大方發放的失業救濟金損害了經濟。</t>
  </si>
  <si>
    <t>我們接下來想請您考慮以下狀況：如果您要決定是否給付某人殘障福利，您會怎麼做。</t>
  </si>
  <si>
    <t>殘障福利旨在部分補償因為健康狀況而無法工作的人的收入損失。</t>
  </si>
  <si>
    <t>沒有妨礙工作的健康狀況的人有時候會錯誤地聲稱自己因健康狀況而無法工作，而提出不實的殘障福利申請。</t>
  </si>
  <si>
    <t>這個人提出&lt;b&gt;真實&lt;\/b&gt;的殘障福利申請的機率為 99%。</t>
  </si>
  <si>
    <t>這個人提出&lt;b&gt;不實&lt;\/b&gt;的殘障福利申請的機率為 1%。</t>
  </si>
  <si>
    <t xml:space="preserve">&lt;b&gt;不給付殘障福利&lt;\/b&gt;：這意味著提出&lt;b&gt;真實殘障福利申請&lt;\/b&gt;的人有 99% 的機率&lt;b&gt;不會獲得殘障福利給付&lt;\/b&gt;。  </t>
  </si>
  <si>
    <t xml:space="preserve">&lt;b&gt;給付殘障福利&lt;\/b&gt;：這意味著提出&lt;b&gt;不實殘障福利申請&lt;\/b&gt;的人有 1% 的機率&lt;b&gt;會獲得殘障福利給付&lt;\/b&gt;。 </t>
  </si>
  <si>
    <t>這個人提出&lt;b&gt;真實&lt;\/b&gt;的殘障福利申請的機率為 75%。</t>
  </si>
  <si>
    <t>這個人提出&lt;b&gt;不實&lt;\/b&gt;的殘障福利申請的機率為 25%。</t>
  </si>
  <si>
    <t xml:space="preserve">&lt;b&gt;不給付殘障福利&lt;\/b&gt;：這意味著提出&lt;b&gt;真實殘障福利申請&lt;\/b&gt;的人有 75% 的機率&lt;b&gt;不會獲得殘障福利給付&lt;\/b&gt;。  </t>
  </si>
  <si>
    <t xml:space="preserve">&lt;b&gt;給付殘障福利&lt;\/b&gt;：這意味著提出&lt;b&gt;不實殘障福利申請&lt;\/b&gt;的人有 25% 的機率&lt;b&gt;會獲得殘障福利給付&lt;\/b&gt;。 </t>
  </si>
  <si>
    <t>這個人提出&lt;b&gt;真實&lt;\/b&gt;的殘障福利申請的機率為 50%。</t>
  </si>
  <si>
    <t>這個人提出&lt;b&gt;不實&lt;\/b&gt;的殘障福利申請的機率為 50%。</t>
  </si>
  <si>
    <t xml:space="preserve">&lt;b&gt;不給付殘障福利&lt;\/b&gt;：這意味著提出&lt;b&gt;真實殘障福利申請&lt;\/b&gt;的人有 50% 的機率&lt;b&gt;不會獲得殘障福利給付&lt;\/b&gt;。  </t>
  </si>
  <si>
    <t xml:space="preserve">&lt;b&gt;給付殘障福利&lt;\/b&gt;：這意味著提出&lt;b&gt;不實殘障福利申請&lt;\/b&gt;的人有 50% 的機率&lt;b&gt;會獲得殘障福利給付&lt;\/b&gt;。 </t>
  </si>
  <si>
    <t>這個人提出&lt;b&gt;真實&lt;\/b&gt;的殘障福利申請的機率為 25%。</t>
  </si>
  <si>
    <t>這個人提出&lt;b&gt;不實&lt;\/b&gt;的殘障福利申請的機率為 75%。</t>
  </si>
  <si>
    <t xml:space="preserve">&lt;b&gt;不給付殘障福利&lt;\/b&gt;：這意味著提出&lt;b&gt;真實殘障福利申請&lt;\/b&gt;的人有 25% 的機率&lt;b&gt;不會獲得殘障福利給付&lt;\/b&gt;。  </t>
  </si>
  <si>
    <t xml:space="preserve">&lt;b&gt;給付殘障福利&lt;\/b&gt;：這意味著提出&lt;b&gt;不實殘障福利申請&lt;\/b&gt;的人有 75% 的機率&lt;b&gt;會獲得殘障福利金給付&lt;\/b&gt;。 </t>
  </si>
  <si>
    <t>這個人提出&lt;b&gt;真實&lt;\/b&gt;的殘障福利申請的機率為 1%。</t>
  </si>
  <si>
    <t>這個人提出&lt;b&gt;不實&lt;\/b&gt;的殘障福利申請的機率為 99%。</t>
  </si>
  <si>
    <t xml:space="preserve">&lt;b&gt;不給付殘障福利&lt;\/b&gt;：這意味著提出&lt;b&gt;真實殘障福利申請&lt;\/b&gt;的人有 1% 的機率&lt;b&gt;不會獲得殘障福利給付&lt;\/b&gt;。  </t>
  </si>
  <si>
    <t xml:space="preserve">&lt;b&gt;給付殘障福利&lt;\/b&gt;：這意味著提出&lt;b&gt;不實殘障福利申請&lt;\/b&gt;的人有 99% 的機率&lt;b&gt;會獲得殘障福利給付&lt;\/b&gt;。 </t>
  </si>
  <si>
    <t xml:space="preserve">針對您所在國家目前申請殘障福利的所有人， </t>
  </si>
  <si>
    <t>您認為申請殘障福利的人有多少百分比不實表示他們因為健康狀況而無法工作？</t>
  </si>
  <si>
    <t>...% 的人不實表示他們因為健康狀況而無法工作。</t>
  </si>
  <si>
    <t>殘障福利應該更大方。</t>
  </si>
  <si>
    <t>殘障福利的規定應更加嚴格。</t>
  </si>
  <si>
    <t>殘障人士的收入損失沒有獲得充分補償，這是不公平的。</t>
  </si>
  <si>
    <t>大方發放的殘障福利損害了經濟。</t>
  </si>
  <si>
    <t>您接下來將做出涉及大額金錢的三項決定，這些決定可能會影響您和另一位參與者。</t>
  </si>
  <si>
    <t>所有完成調查的參與者都將參加抽籤。</t>
  </si>
  <si>
    <t>抽籤將隨機抽出三位參與者。</t>
  </si>
  <si>
    <t>這三位參與者將與其他調查參與者進行配對，並&lt;b&gt;實現他們的三個選擇之一&lt;\/b&gt;。</t>
  </si>
  <si>
    <t>如果您是這三位參與者的其中一位，則將在調查後的三個月內透過調查提供者獲得相對應的報酬。</t>
  </si>
  <si>
    <t>請回答所有問題，就當成您的所有選擇都一定會實現一樣。</t>
  </si>
  <si>
    <t>有些問題很簡單，有些則比較困難。</t>
  </si>
  <si>
    <t>您獲得了 ${e:\/\/Field\/SelfishMDisplay}。</t>
  </si>
  <si>
    <t>另一位參與者則獲得了 ${e:\/\/Field\/SelfishMDisplay}。</t>
  </si>
  <si>
    <t>如果您願意，您可以從您的 ${e:\/\/Field\/SelfishMDisplay} 贈與 &lt;b&gt;${e:\/\/Field\/Value0Display}、${e:\/\/Field\/Send1Display} 或 ${e:\/\/Field\/Send2Display}&lt;\/b&gt; 給另一位參與者。</t>
  </si>
  <si>
    <t xml:space="preserve">另一位參與者會被告知您贈與了多少錢。 </t>
  </si>
  <si>
    <t>您將保有未贈與的任何金額。</t>
  </si>
  <si>
    <t>您的選擇只會影響可能的付款以及另一位參與者收到的資訊。</t>
  </si>
  <si>
    <t>您的選擇在其他情況下&lt;u&gt;完全不公開&lt;\/u&gt;，而且您不會再與這位參與者互動。</t>
  </si>
  <si>
    <t>請說明您選擇的選項：</t>
  </si>
  <si>
    <t>我保持不動（您：${e:\/\/Field\/SelfishMDisplay}，他們：${e:\/\/Field\/SelfishMDisplay}。）</t>
  </si>
  <si>
    <t>我贈與 ${e:\/\/Field\/Send1Display} 給另一位參與者（您：${e:\/\/Field\/Send1YouEDisplay}，他們：${e:\/\/Field\/Send1ThemEDisplay}。）</t>
  </si>
  <si>
    <t>我贈與 ${e:\/\/Field\/Send2Display} 給另一位參與者（您：${e:\/\/Field\/Send2YouEDisplay}，他們：${e:\/\/Field\/Send2ThemEDisplay}。）</t>
  </si>
  <si>
    <t>接下來會請教您與一位不同參與者的新情況。</t>
  </si>
  <si>
    <t>在這裡，我們想要了解您會如何預期另一位參與者的行為。</t>
  </si>
  <si>
    <t>您獲得了 ${e:\/\/Field\/YDisplay}。</t>
  </si>
  <si>
    <t>另一位參與者則獲得了 ${e:\/\/Field\/XDisplay}。</t>
  </si>
  <si>
    <t>如果您願意，您可以從您的 ${e:\/\/Field\/YDisplay} 贈與 &lt;b&gt;${e:\/\/Field\/Value0Display}、${e:\/\/Field\/Send1Display} 或 ${e:\/\/Field\/Send2Display}&lt;\/b&gt; 給另一位參與者。</t>
  </si>
  <si>
    <t>之後，另一位參與者可以選擇從您那裡拿到 ${e:\/\/Field\/StealAmountDisplay} 來獲得 ${e:\/\/Field\/ReceiveAmountDisplay}。</t>
  </si>
  <si>
    <t>接下來我們就會請教您是否願意贈與錢給另一位參與者。</t>
  </si>
  <si>
    <t>在此之前，我們想了解如果您贈與了不同的金額（${e:\/\/Field\/Value0Display}、${e:\/\/Field\/Send1Display} 和 ${e:\/\/Field\/Send2Display}），您預期另一位參與者領取的頻率為何。</t>
  </si>
  <si>
    <t>&lt;b&gt;如果您將 ${e:\/\/Field\/Value0Display} 贈與給另一位參與者&lt;\/b&gt;，可能的結果如下：</t>
  </si>
  <si>
    <t>&lt;b&gt;另一位參與者領取&lt;\/b&gt;：您：${e:\/\/Field\/YSteal0Display}，他們：${e:\/\/Field\/XSteal0Display}。</t>
  </si>
  <si>
    <t>&lt;b&gt;另一位參與者未領取&lt;\/b&gt;：您：${e:\/\/Field\/YDisplay}，他們：${e:\/\/Field\/XDisplay}。</t>
  </si>
  <si>
    <t>假設您&lt;b&gt;贈與了 ${e:\/\/Field\/Value0Display}&lt;\/b&gt;。</t>
  </si>
  <si>
    <t>在這種情況下，您認為 100 位參與者中會有多少人領取？</t>
  </si>
  <si>
    <t>請輸入 0 到 100 之間的一個數字。</t>
  </si>
  <si>
    <t>您預期&lt;b&gt;如果您贈與 ${e:\/\/Field\/Value0Display}&lt;\/b&gt;，100 人中會有 ${q:\/\/QID510\/ChoiceTextEntryValue} 人領取。</t>
  </si>
  <si>
    <t>&lt;b&gt;如果您將 ${e:\/\/Field\/Send1Display} 贈與給另一位受訪者&lt;\/b&gt;，可能的結果如下：</t>
  </si>
  <si>
    <t>&lt;b&gt;另一位參與者領取&lt;\/b&gt;：您：${e:\/\/Field\/YSteal100Display}，他們：${e:\/\/Field\/XSteal100Display}。</t>
  </si>
  <si>
    <t>&lt;b&gt;另一位參與者未領取&lt;\/b&gt;：您：${e:\/\/Field\/Send1YouDisplay}，他們：${e:\/\/Field\/Send1ThemDisplay}。</t>
  </si>
  <si>
    <t>假設您&lt;b&gt;贈與了 ${e:\/\/Field\/Send1Display}&lt;\/b&gt;。</t>
  </si>
  <si>
    <t>您預期&lt;b&gt;如果您贈與 ${e:\/\/Field\/Send1Display}&lt;\/b&gt;，100 人中會有 ${q:\/\/QID554\/ChoiceTextEntryValue} 人領取。</t>
  </si>
  <si>
    <t>&lt;b&gt;如果您將 ${e:\/\/Field\/Send2Display} 贈與給另一位受訪者&lt;\/b&gt;，可能的結果如下：</t>
  </si>
  <si>
    <t>&lt;b&gt;另一位參與者領取&lt;\/b&gt;：您：${e:\/\/Field\/YSteal200Display}，他們：${e:\/\/Field\/XSteal200Display}。</t>
  </si>
  <si>
    <t>&lt;b&gt;另一位參與者未領取&lt;\/b&gt;：您：${e:\/\/Field\/Send2YouDisplay}，他們：${e:\/\/Field\/Send2ThemDisplay}。</t>
  </si>
  <si>
    <t>假設您&lt;b&gt;贈與了 ${e:\/\/Field\/Send2Display}&lt;\/b&gt;。</t>
  </si>
  <si>
    <t>您現在將&lt;b&gt;做出金錢轉移決定&lt;\/b&gt;。</t>
  </si>
  <si>
    <t>提醒您，您是獲得了 ${e:\/\/Field\/YDisplay}，</t>
  </si>
  <si>
    <t>另一位調查參與者則獲得了 ${e:\/\/Field\/XDisplay}。</t>
  </si>
  <si>
    <t>您的選擇在其他情況下完全不公開，而且您不會再與這位參與者互動。</t>
  </si>
  <si>
    <t>我保持不動（您：${e:\/\/Field\/YDisplay}，他們：${e:\/\/Field\/XDisplay}。）</t>
  </si>
  <si>
    <t>我贈與 ${e:\/\/Field\/Send1Display} 給另一位參與者（您：${e:\/\/Field\/Send1YouDisplay}，他們：${e:\/\/Field\/Send1ThemDisplay}。）</t>
  </si>
  <si>
    <t>我贈與 ${e:\/\/Field\/Send2Display} 給另一位參與者（您：${e:\/\/Field\/Send2YouDisplay}，他們：${e:\/\/Field\/Send2ThemDisplay}。）</t>
  </si>
  <si>
    <t>您獲得 ${e:\/\/Field\/SelfishHDisplay}。</t>
  </si>
  <si>
    <t>另一位參與者則獲得 ${e:\/\/Field\/SelfishLDisplay}。</t>
  </si>
  <si>
    <t>如果您願意，您可以從您的 ${e:\/\/Field\/SelfishHDisplay} 贈與 &lt;b&gt;${e:\/\/Field\/Value0Display}、${e:\/\/Field\/Send1Display} 或 ${e:\/\/Field\/Send2Display}&lt;\/b&gt; 給另一位參與者。</t>
  </si>
  <si>
    <t>我保持不動（您：${e:\/\/Field\/SelfishHDisplay}，他們：${e:\/\/Field\/SelfishLDisplay}。）</t>
  </si>
  <si>
    <t>我贈與 ${e:\/\/Field\/Send1Display} 給另一位參與者（您：${e:\/\/Field\/Send1YouUDisplay}，他們：${e:\/\/Field\/Send1ThemUDisplay}。）</t>
  </si>
  <si>
    <t>我贈與 ${e:\/\/Field\/Send2Display} 給另一位參與者（您：${e:\/\/Field\/Send2YouUDisplay}，他們：${e:\/\/Field\/Send2ThemUDisplay}。）</t>
  </si>
  <si>
    <t>更大的經濟不平等使社會整體運作&lt;b&gt;更差&lt;\/b&gt;。</t>
  </si>
  <si>
    <t>在我的國家，貧富之間的經濟差距是&lt;b&gt;不公平的&lt;\/b&gt;。</t>
  </si>
  <si>
    <t>有些人的收入比其他人高，這是不公平的。</t>
  </si>
  <si>
    <t>大規模收入再分配會損害經濟。</t>
  </si>
  <si>
    <t>照顧自己比確保每個人的公平更重要。</t>
  </si>
  <si>
    <t>一般來說，您承受風險的意願如何？</t>
  </si>
  <si>
    <t>願意承受風險</t>
  </si>
  <si>
    <t>一點也不願意承受風險</t>
  </si>
  <si>
    <t>已做好承受風險的萬全準備</t>
  </si>
  <si>
    <t>政府應該減少社會收入不平等的狀況。</t>
  </si>
  <si>
    <t>宗教在您的生命中重要嗎？</t>
  </si>
  <si>
    <t>有些重要</t>
  </si>
  <si>
    <t>一點也不重要</t>
  </si>
  <si>
    <t>您有多願意投身公益而不求任何回報？</t>
  </si>
  <si>
    <t>非常願意</t>
  </si>
  <si>
    <t>有些願意</t>
  </si>
  <si>
    <t>不太願意</t>
  </si>
  <si>
    <t>一點爺不願意</t>
  </si>
  <si>
    <t xml:space="preserve">我們想知道您是否認為貧富差距會導致社會變動，如果是，又是如何導致的。 </t>
  </si>
  <si>
    <t>在我的國家，貧富之間的經濟差距使社會功能變得更糟。</t>
  </si>
  <si>
    <t>更大的貧富差距使社會整體運作&lt;b&gt;更差&lt;\/b&gt;。</t>
  </si>
  <si>
    <t>更大的貧富差距導致&lt;b&gt;更多&lt;\/b&gt;的犯罪。</t>
  </si>
  <si>
    <t>更大的貧富差距導致&lt;b&gt;更多&lt;\/b&gt;的社會動盪。</t>
  </si>
  <si>
    <t>更大的貧富差距導致&lt;b&gt;更糟糕&lt;\/b&gt;的政府制度。</t>
  </si>
  <si>
    <t>更大的貧富差距導致國家&lt;b&gt;更加&lt;\/b&gt;分裂。</t>
  </si>
  <si>
    <t>更大的貧富差距有助於&lt;b&gt;促進&lt;\/b&gt;經濟成長。</t>
  </si>
  <si>
    <t>更大的貧富差距導致人與人之間的信任度&lt;b&gt;降低&lt;\/b&gt;。</t>
  </si>
  <si>
    <t>更大的貧富差距導致&lt;b&gt;更多&lt;\/b&gt;的貪腐。</t>
  </si>
  <si>
    <t xml:space="preserve">更大的貧富差距帶來&lt;b&gt;更多&lt;\/b&gt;的創新。 </t>
  </si>
  <si>
    <t>更大的貧富差距使教育系統&lt;b&gt;整體更糟糕&lt;\/b&gt;。</t>
  </si>
  <si>
    <t>更大的貧富差距導致&lt;b&gt;減少&lt;\/b&gt;經濟成長。</t>
  </si>
  <si>
    <t>我通常相信國家政府會做正確的事。</t>
  </si>
  <si>
    <t xml:space="preserve">在我的國家，有錢人可以將自己與社會其他人隔絕起來。 </t>
  </si>
  <si>
    <t>在過去的幾個月，我聽過國內有人說，更大的貧富差距會使社會功能在某種程度上&lt;b&gt;變得更糟&lt;\/b&gt;。</t>
  </si>
  <si>
    <t>在過去的幾個月，我聽過國內有人說，巨大的貧富差距是&lt;b&gt;不公平的&lt;\/b&gt;。</t>
  </si>
  <si>
    <t>在我的國家，我們的制度建立在貧富不平等會使社會功能變得&lt;b&gt;更糟&lt;\/b&gt;的理念之上。</t>
  </si>
  <si>
    <t>國際組織和政府最近提議針對世界上最富有的個人徵收合一稅。</t>
  </si>
  <si>
    <t>這項稅收規定財富超過 10 億美元的個人，或世界上大約 3000 位最富有的人，每年至少繳納其財富的 2% 的稅款。</t>
  </si>
  <si>
    <t>您支持還是反對這項政策？</t>
  </si>
  <si>
    <t>有點支持</t>
  </si>
  <si>
    <t>不支持也不反對</t>
  </si>
  <si>
    <t>有點反對</t>
  </si>
  <si>
    <t>強烈反對</t>
  </si>
  <si>
    <t>不了解</t>
  </si>
  <si>
    <t>在回答上一個問題的 100 位參與者中，您認為有多少人支持對世界上最富有的個人徵收合一稅？</t>
  </si>
  <si>
    <t>企業銷售他們知道消費者最好別買的產品，這在道德上是可以接受的。</t>
  </si>
  <si>
    <t>企業在其產品的資訊上進行操作，以便銷售他們知道消費者最好別買的產品，這在道德上是可以接受的。</t>
  </si>
  <si>
    <t>只要企業將產品的所有相關資訊提供給消費者，就可以銷售他們知道消費者最好別買的產品，這在道德上是可以接受的。</t>
  </si>
  <si>
    <t>企業經常在其產品的資訊上進行操作，以便銷售他們知道消費者最好別買的產品。</t>
  </si>
  <si>
    <t>政府應該實施更嚴格的消費者保護法，以防止企業銷售他們知道消費者最好別買的產品。</t>
  </si>
  <si>
    <t xml:space="preserve">感謝您填寫本問卷調查！ </t>
  </si>
  <si>
    <t xml:space="preserve">如果您對整份調查有任何意見反應，請在這裡填寫。 </t>
  </si>
  <si>
    <t>我沒有投票</t>
  </si>
  <si>
    <t>完全不接近</t>
  </si>
  <si>
    <t>非常接近</t>
  </si>
  <si>
    <t>強烈支持</t>
  </si>
  <si>
    <t>假設有某人提出了殘障福利申請的情況。</t>
  </si>
  <si>
    <t>情況 ${e:\/\/Field\/T12Q4Order}</t>
  </si>
  <si>
    <t>원하는 경우 귀하의 ${e:\/\/Field\/SelfishHDisplay}에서 &lt;b&gt;${e:\/\/Field\/Value0Display}, ${e:\/\/Field\/Send1Display} 또는 ${e:\/\/Field\/Send2Display}&lt;\/b&gt;를 다른 참가자에게 보낼 수 있습니다.</t>
  </si>
  <si>
    <t>Připomínáme, že jste odpověděli, že ${q:\/\/QID581\/ChoiceTextEntryValue} lidí ve &lt;b&gt;vaší situaci&lt;\/b&gt; by investovalo.</t>
  </si>
  <si>
    <t>A un altro partecipante al sondaggio sono stati assegnati ${e:\/\/Field\/XDisplay}.</t>
  </si>
  <si>
    <t>All'altro partecipante vengono assegnati ${e:\/\/Field\/SelfishLDisplay}.</t>
  </si>
  <si>
    <t>Sekarang kami ingin menanyakan &lt;b&gt;seberapa dekat perasaan Anda&lt;\/b&gt; dengan peserta lain.</t>
  </si>
  <si>
    <t>&lt;b&gt;${e:\/\/Field\/Value0Display} gönderdiyseniz&lt;\/b&gt; diğer 100 katılımcıdan ${q:\/\/QID510\/ChoiceTextEntryValue} tanesinin almasını beklediniz.</t>
  </si>
  <si>
    <t>Voor dit stel ons belang in hoe gereeld u van die ander deelnemer verwag om geld van u af te neem as u die verskillende bedrae gestuur het (${e:\/\/Field\/Value0Display}, ${e:\/\/Field\/Send1Display}, en ${e:\/\/Field\/Send2Display}).</t>
  </si>
  <si>
    <t>${e:\/\/Field\/SelfishHDisplay} is aan u toegeken.</t>
  </si>
  <si>
    <t>Ponechám veci, ako sú (vy: ${e:\/\/Field\/SelfishMDisplay}, druhý účastník: ${e:\/\/Field\/SelfishMDisplay}.)</t>
  </si>
  <si>
    <t>Vaše rozhodnutie je inak &lt;u&gt;úplne anonymné&lt;\/u&gt; a s týmto účastníkom už nebudete viac v interakcii.</t>
  </si>
  <si>
    <t>Najskôr však chceme vedieť, ako často podľa vás bude druhý účastník brať od vás peniaze, ak pošlete rôzne sumy (${e:\/\/Field\/Value0Display}, ${e:\/\/Field\/Send1Display} a ${e:\/\/Field\/Send2Display}).</t>
  </si>
  <si>
    <t xml:space="preserve">&lt;b&gt;Betaal die ongeskiktheidsvoordele&lt;\/b&gt;: Dit beteken daar is ’n 25 persent kans dat die ongeskiktheidsvoordele uitbetaal gaan word aan ’n persoon wat ’n &lt;b&gt;vals eis&lt;\/b&gt; vir &lt;b&gt;ongeskiktheidsvoordele ingedien het&lt;\/b&gt;. </t>
  </si>
  <si>
    <t>Olet &lt;b&gt;suorittanut&lt;\/b&gt; tehtävän loppuun.</t>
  </si>
  <si>
    <t>Osallistuja A &lt;b&gt;suoritti&lt;\/b&gt; tehtävän loppuun.</t>
  </si>
  <si>
    <t>Sekä Osallistuja A että Osallistuja B &lt;b&gt;suorittivat&lt;\/b&gt; tehtävän loppuun.</t>
  </si>
  <si>
    <t>Osallistuja B &lt;b&gt;suoritti&lt;\/b&gt; tehtävän loppuun.</t>
  </si>
  <si>
    <t xml:space="preserve">Az A résztvevő lehetőséget kapott arra, hogy befektessen ${e:\/\/Field\/Value5Display} összeget és 50%-os eséllyel keresett ${e:\/\/Field\/Value15Display} összeget és 50%-os eséllyel keresett ${e:\/\/Field\/Value0Display} összeget. </t>
  </si>
  <si>
    <t>بالکل بالکل &lt;b&gt;شرکت کنندہ A کے جیسی صورت حال&lt;\/b&gt; میں موجود 100 شرکت کنندگان میں سے، آپ کے خیال سے کتنے افراد نے اس شرط پر کہ شرکت کنندہ B اپنے ${e:\/\/Field\/Value5Display} بھی کھو دے گا، اپنے ${e:\/\/Field\/Value5Display} کی &lt;b&gt;سرمایہ کاری&lt;\/b&gt; کی تھی تاکہ ممکنہ طور پر ${e:\/\/Field\/Value15Display} کما سکیں؟</t>
  </si>
  <si>
    <t>¿Por quién votó en la Elección del Consejo Constitucional de 2023?</t>
  </si>
  <si>
    <t>Dávky v nezaměstnanosti jsou určeny k částečné kompenzaci osob, které jsou nedobrovolně nezaměstnané, a to za ztrátu příjmu.</t>
  </si>
  <si>
    <t>Invalidní dávky jsou určeny k částečné kompenzaci osob, kterým zdravotní stav brání pracovat, za jejich ztrátu příjmu.</t>
  </si>
  <si>
    <t>Ochota riskovat</t>
  </si>
  <si>
    <t>情景 ${e:\/\/Field\/T12Q4Order}</t>
  </si>
  <si>
    <t>情景 ${e:\/\/Field\/T12Q1Order}</t>
  </si>
  <si>
    <t>为另一位参与者发放 ${e:\/\/Field\/SelfishMDisplay}。</t>
  </si>
  <si>
    <t>为您发放 ${e:\/\/Field\/SelfishMDisplay}。</t>
  </si>
  <si>
    <t>作为完成任务的报酬，参与者 A 获得了 &lt;b&gt;${e:\/\/Field\/Value3Display} 的奖金&lt;\/b&gt;。</t>
  </si>
  <si>
    <t>Movimento 5 Stelle (5S)</t>
  </si>
  <si>
    <t>Azione-Italia Viva (Az-IV)</t>
  </si>
  <si>
    <t>25 porsiyentong pagkakataon na ang taong ito ay nagsampa ng &lt;b&gt;maling&lt;\/b&gt; paghabol para sa mga benepisyo sa pagkawala ng trabaho.</t>
  </si>
  <si>
    <t>50 porsiyentong pagkakataon na ang taong ito ay nagsampa ng &lt;b&gt;maling&lt;\/b&gt; paghabol para sa mga benepisyo sa pagkawala ng trabaho.</t>
  </si>
  <si>
    <t>75 porsiyentong pagkakataon na ang taong ito ay nagsampa ng &lt;b&gt;maling&lt;\/b&gt; paghabol para sa mga benepisyo sa pagkawala ng trabaho.</t>
  </si>
  <si>
    <t>99 porsiyentong pagkakataon na ang taong ito ay nagsampa ng &lt;b&gt;maling&lt;\/b&gt; paghabol para sa mga benepisyo sa pagkawala ng trabaho.</t>
  </si>
  <si>
    <t>1 porsiyentong pagkakataon na ang taong ito ay nagsampa ng &lt;b&gt;maling&lt;\/b&gt; paghabol para sa mga benepisyo sa kapansanan.</t>
  </si>
  <si>
    <t xml:space="preserve">&lt;b&gt;Huwag bayaran ang mga benepisyo sa kapansanan&lt;\/b&gt;: Nangangahulugan ito na may 99 porsiyentong pagkakataon na ang taong nagsampa ng &lt;b&gt;tamang paghabol&lt;\/b&gt; para sa mga benepisyo sa kapansanan ay &lt;b&gt;hindi nabayaran ng mga benepisyo sa kapansanan&lt;\/b&gt;.  </t>
  </si>
  <si>
    <t xml:space="preserve">&lt;b&gt;Bayaran ang mga benepisyo sa kapansanan&lt;\/b&gt;: Nangangahulugan ito na may 1 porsiyentong pagkakataon na ang taong nagsampa ng &lt;b&gt;maling paghabol&lt;\/b&gt; para sa mga benepisyo sa kapansanan ay &lt;b&gt;nabayaran ng mga benepisyo sa kapansanan&lt;\/b&gt;. </t>
  </si>
  <si>
    <t>25 porsiyentong pagkakataon na ang taong ito ay nagsampa ng &lt;b&gt;maling&lt;\/b&gt; paghabol para sa mga benepisyo sa kapansanan.</t>
  </si>
  <si>
    <t xml:space="preserve">&lt;b&gt;Huwag bayaran ang mga benepisyo sa kapansanan&lt;\/b&gt;: Nangangahulugan ito na may 75 porsiyentong pagkakataon na ang taong nagsampa ng &lt;b&gt;tamang paghabol&lt;\/b&gt; para sa mga benepisyo sa kapansanan ay &lt;b&gt;hindi nabayaran ng mga benepisyo sa kapansanan&lt;\/b&gt;.  </t>
  </si>
  <si>
    <t xml:space="preserve">&lt;b&gt;Bayaran ang mga benepisyo sa kapansanan&lt;\/b&gt;: Nangangahulugan ito na may 25 porsiyentong pagkakataon na ang taong nagsampa ng &lt;b&gt;maling paghabol&lt;\/b&gt; para sa mga benepisyo sa kapansanan ay &lt;b&gt;nabayaran ng mga benepisyo sa kapansanan&lt;\/b&gt;. </t>
  </si>
  <si>
    <t>50 porsiyentong pagkakataon na ang taong ito ay nagsampa ng &lt;b&gt;maling&lt;\/b&gt; paghabol para sa mga benepisyo sa kapansanan.</t>
  </si>
  <si>
    <t xml:space="preserve">&lt;b&gt;Huwag bayaran ang mga benepisyo sa kapansanan&lt;\/b&gt;: Nangangahulugan ito na may 50 porsiyentong pagkakataon na ang taong nagsampa ng &lt;b&gt;tamang paghabol&lt;\/b&gt; para sa mga benepisyo sa kapansanan ay &lt;b&gt;hindi nabayaran ng mga benepisyo sa kapansanan&lt;\/b&gt;.  </t>
  </si>
  <si>
    <t xml:space="preserve">&lt;b&gt;Bayaran ang mga benepisyo sa kapansanan&lt;\/b&gt;: Nangangahulugan ito na may 50 porsiyentong pagkakataon na ang taong nagsampa ng &lt;b&gt;maling paghabol&lt;\/b&gt; para sa mga benepisyo sa kapansanan ay &lt;b&gt;nabayaran ng mga benepisyo sa kapansanan&lt;\/b&gt;. </t>
  </si>
  <si>
    <t>75 porsiyentong pagkakataon na ang taong ito ay nagsampa ng &lt;b&gt;maling&lt;\/b&gt; paghabol para sa mga benepisyo sa kapansanan.</t>
  </si>
  <si>
    <t xml:space="preserve">&lt;b&gt;Huwag bayaran ang mga benepisyo sa kapansanan&lt;\/b&gt;: Nangangahulugan ito na may 25 porsiyentong pagkakataon na ang taong nagsampa ng &lt;b&gt;tamang paghabol&lt;\/b&gt; para sa mga benepisyo sa kapansanan ay &lt;b&gt;hindi nabayaran ng mga benepisyo sa kapansanan&lt;\/b&gt;.  </t>
  </si>
  <si>
    <t xml:space="preserve">&lt;b&gt;Bayaran ang mga benepisyo sa kapansanan&lt;\/b&gt;: Nangangahulugan ito na may 75 porsiyentong pagkakataon na ang taong nagsampa ng &lt;b&gt;maling paghabol&lt;\/b&gt; para sa mga benepisyo sa kapansanan ay &lt;b&gt;nabayaran ng mga benepisyo sa kapansanan&lt;\/b&gt;. </t>
  </si>
  <si>
    <t>99 porsiyentong pagkakataon na ang taong ito ay nagsampa ng &lt;b&gt;maling&lt;\/b&gt; paghabol para sa mga benepisyo sa kapansanan.</t>
  </si>
  <si>
    <t xml:space="preserve">&lt;b&gt;Huwag bayaran ang mga benepisyo sa kapansanan&lt;\/b&gt;: Nangangahulugan ito na may 1 porsiyentong pagkakataon na ang taong nagsampa ng &lt;b&gt;tamang paghabol&lt;\/b&gt; para sa mga benepisyo sa kapansanan ay &lt;b&gt;hindi nabayaran ng mga benepisyo sa kapansanan&lt;\/b&gt;.  </t>
  </si>
  <si>
    <t xml:space="preserve">&lt;b&gt;Bayaran ang mga benepisyo sa kapansanan&lt;\/b&gt;: Nangangahulugan ito na may 99 porsiyentong pagkakataon na ang taong nagsampa ng &lt;b&gt;maling paghabol&lt;\/b&gt; para sa mga benepisyo sa kapansanan ay &lt;b&gt;nabayaran ng mga benepisyo sa kapansanan&lt;\/b&gt;. </t>
  </si>
  <si>
    <t>Aabisuhan ang kabilang kalahok tungkol sa magkano ang ipadadala mo.</t>
  </si>
  <si>
    <t>Pekka Haavisto (Vihreä liitto, Grönä förbundet)</t>
  </si>
  <si>
    <t>var formattedNumber = number.toLocaleString('en-ZA');</t>
  </si>
  <si>
    <t>Διαβάστε προσεκτικά τις παρακάτω πληροφορίες.</t>
  </si>
  <si>
    <t>Μπορεί να πληροίτε τα κριτήρια για πρόσθετες ανταμοιβές με βάση τις απαντήσεις σας σε αυτήν την έρευνα.</t>
  </si>
  <si>
    <t>Σημειώνεται ότι όλα τα χρηματικά ποσά θα καταβληθούν με τον ίδιο τρόπο όπως οι συνήθεις ανταμοιβές σας για τη συμπλήρωση αυτών των ερευνών.</t>
  </si>
  <si>
    <t>Δεν θα υπάρξει καμία άμεση πληρωμή σε μετρητά για τις επιπλέον ανταμοιβές.</t>
  </si>
  <si>
    <t>Σημειώνεται επίσης ότι τα αποτελέσματα αυτής της μελέτης θα χρησιμοποιηθούν σε ακαδημαϊκή έρευνα και ότι τα ανώνυμα δεδομένα ενδέχεται να δημοσιοποιηθούν.</t>
  </si>
  <si>
    <t>Δεν θα δημοσιευθούν στοιχεία προσωπικής ταυτοποίησης και τα δεδομένα δεν μπορούν να οδηγήσουν σε εσάς.</t>
  </si>
  <si>
    <t>Φροντίστε να αφιερώσετε αρκετό χρόνο για να διαβάσετε και να κατανοήσετε τις ερωτήσεις.</t>
  </si>
  <si>
    <t>Οι απαντήσεις χαμηλής ποιότητας μπορεί να οδηγήσουν στην αποβολή των ερωτηθέντων από την έρευνα χωρίς ανταμοιβή.</t>
  </si>
  <si>
    <t>Καταλαβαίνω και επιθυμώ να συμμετέχω.</t>
  </si>
  <si>
    <t>Δε θα ήθελα να συμμετέχω.</t>
  </si>
  <si>
    <t>Για να βεβαιωθούμε ότι διαβάζετε προσεκτικά τις παρεχόμενες πληροφορίες, θέλουμε πρώτα να απαντήσετε σε μια απλή ερώτηση.</t>
  </si>
  <si>
    <t>Ποιο από τα παρακάτω είναι έπιπλο που το χρησιμοποιείτε για να κάθεστε σε τραπέζι;</t>
  </si>
  <si>
    <t>Ψυγείο</t>
  </si>
  <si>
    <t>Καρέκλα</t>
  </si>
  <si>
    <t>Ποδήλατο</t>
  </si>
  <si>
    <t>Τοστιέρα</t>
  </si>
  <si>
    <t>Εισαγάγετε το αναγνωριστικό παρόχου έρευνας (αυτό το πεδίο θα πρέπει να είναι ήδη συμπληρωμένο):</t>
  </si>
  <si>
    <t>Τέλος έρευνας</t>
  </si>
  <si>
    <t>Δεν επιθυμείτε να συμμετέχετε σε αυτήν την έρευνα.</t>
  </si>
  <si>
    <t>Δεν περάσατε τον έλεγχο προσοχής.</t>
  </si>
  <si>
    <t>Κλείστε αυτήν την έρευνα</t>
  </si>
  <si>
    <t>Ποιο είναι το φύλο σας;</t>
  </si>
  <si>
    <t>Άντρας</t>
  </si>
  <si>
    <t>Γυναίκα</t>
  </si>
  <si>
    <t>Άλλο \/ Δεν περιλαμβάνεται</t>
  </si>
  <si>
    <t>Προτιμώ να μην απαντήσω</t>
  </si>
  <si>
    <t>Πόσο χρονών είσαστε;</t>
  </si>
  <si>
    <t>Ποιο είναι το υψηλότερο μορφωτικό σας επίπεδο;</t>
  </si>
  <si>
    <t>Καμία επίσημη εκπαίδευση (0 έτη)</t>
  </si>
  <si>
    <t>Πρωτοβάθμια εκπαίδευση (λιγότερο από 7 έτη)</t>
  </si>
  <si>
    <t>Κατώτερη δευτεροβάθμια εκπαίδευση (7-10 έτη)</t>
  </si>
  <si>
    <t>Ανώτερη δευτεροβάθμια εκπαίδευση (10-13 έτη)</t>
  </si>
  <si>
    <t>Ανώτατη εκπαίδευση (13+ έτη, π.χ. πανεπιστήμιο ή κολέγιο)</t>
  </si>
  <si>
    <t>Εάν η ηλικία σας ήταν κάτω από τη νόμιμη ηλικία ψήφου εκείνη τη στιγμή, επιλέξτε τί θα κάνατε εάν δεν ήταν.</t>
  </si>
  <si>
    <t>Σας υπενθυμίζουμε ότι οι &lt;u&gt;απαντήσεις σε αυτήν την έρευνα είναι ανώνυμες.&lt;\/u&gt;</t>
  </si>
  <si>
    <t>Ποιο ήταν το συνολικό εισόδημα του νοικοκυριού σας προ φόρων το 2023;</t>
  </si>
  <si>
    <t>Στην επόμενη ενότητα αυτής της έρευνας, θα περιγράψουμε καταστάσεις που περιλαμβάνουν μικρά χρηματικά ποσά.</t>
  </si>
  <si>
    <t>Θα σας ζητήσουμε επίσης να κάνετε επιλογές που αφορούν αυτά τα χρήματα.</t>
  </si>
  <si>
    <t>&lt;b&gt;Σε έναν στους είκοσι ερωτηθέντες, θα αναθέσουμε τυχαία να πληρωθούν τα ποσά και να πραγματοποιηθούν οι επιλογές του. &lt;\/b&gt;</t>
  </si>
  <si>
    <t>Για αυτούς τους συμμετέχοντες, η επιλογή τους θα καθορίσει πόσα χρήματα θα πληρωθούν στους ίδιους και σε έναν άλλο συμμετέχοντα.</t>
  </si>
  <si>
    <t xml:space="preserve">Τα χρήματα θα καταβληθούν μέσω του παρόχου της έρευνας εντός τριών μηνών από την έρευνα. </t>
  </si>
  <si>
    <t>Υπενθυμίζουμε ότι τα χρήματα θα σας καταβληθούν με τον ίδιο τρόπο όπως οι συνήθεις ανταμοιβές σας για τη συμπλήρωση αυτών των ερευνών.</t>
  </si>
  <si>
    <t>Δεν θα υπάρξει καμία άμεση πληρωμή ανταμοιβών σε μετρητά.</t>
  </si>
  <si>
    <t>Σας ζητάμε να εργαστείτε σε μια εργασία αναγνώρισης κώδικα.</t>
  </si>
  <si>
    <t>&lt;b&gt;Κάντε το καλύτερο δυνατό για να ολοκληρώσετε την εργασία.&lt;\/b&gt;</t>
  </si>
  <si>
    <t>Είναι πολύ σημαντικό για την έρευνα μας.</t>
  </si>
  <si>
    <t>Κάντε κλικ σε όλες τις περιπτώσεις του αριθμού: &lt;b&gt;${e:\/\/Field\/TargetCode1}&lt;\/b&gt;</t>
  </si>
  <si>
    <t>Έχετε &lt;b&gt;ολοκληρώσει&lt;\/b&gt; την εργασία.</t>
  </si>
  <si>
    <t xml:space="preserve">Τώρα θα αντιστοιχιστείτε με άλλον συμμετέχοντα. </t>
  </si>
  <si>
    <t>Και εσείς και ο άλλος συμμετέχων ολοκληρώσατε την εργασία.</t>
  </si>
  <si>
    <t>Θα λάβετε ένα μπόνους ύψους ${e:\/\/Field\/Value3Display} ως αποζημίωση για την ολοκλήρωση της εργασίας.</t>
  </si>
  <si>
    <t>Ο άλλος συμμετέχων θα λάβει ένα μπόνους ύψους ${e:\/\/Field\/Value3Display} ως αποζημίωση για την ολοκλήρωση της εργασίας.</t>
  </si>
  <si>
    <t>Συμμετέχων A &lt;b&gt;ολοκλήρωσε&lt;\/b&gt; την εργασία.</t>
  </si>
  <si>
    <t>Συμμετέχων Β &lt;b&gt;δεν έκανε&lt;\/b&gt; την εργασία.</t>
  </si>
  <si>
    <t>Στον συμμετέχοντα Α καταβλήθηκε &lt;b&gt;ένα μπόνους ${e:\/\/Field\/Value3Display}&lt;\/b&gt; ως αποζημίωση για την ολοκλήρωση της εργασίας.</t>
  </si>
  <si>
    <t>Στον συμμετέχοντα Β καταβλήθηκε &lt;b&gt;ένα μπόνους ${e:\/\/Field\/Value3Display}&lt;\/b&gt; παρόλο που δεν έκανε την εργασία.</t>
  </si>
  <si>
    <t>Ο άλλος συμμετέχων ολοκλήρωσε μια εργασία.</t>
  </si>
  <si>
    <t>Δεν κάνατε την εργασία.</t>
  </si>
  <si>
    <t>Ο άλλος συμμετέχων θα λάβει ένα μπόνους ύψους ${e:\/\/Field\/Value6Display} ως αποζημίωση για την ολοκλήρωση της εργασίας.</t>
  </si>
  <si>
    <t>Δεν θα λάβετε ένα μπόνους καθώς αποτελεί αποζημίωση για την ολοκλήρωση της εργασίας.</t>
  </si>
  <si>
    <t>Τόσο ο Συμμετέχων Α όσο και ο Συμμετέχων Β &lt;b&gt;ολοκλήρωσαν&lt;\/b&gt; την εργασία.</t>
  </si>
  <si>
    <t>Στον Συμμετέχοντα A &lt;b&gt;δεν καταβλήθηκε το μπόνους&lt;\/b&gt; παρόλο που ολοκλήρωσε την εργασία.</t>
  </si>
  <si>
    <t>Στον Συμμετέχοντα Β καταβλήθηκε &lt;b&gt;ένα μπόνους ύψους ${e:\/\/Field\/Value6Display}&lt;\/b&gt; ως αποζημίωση για την ολοκλήρωση της εργασίας.</t>
  </si>
  <si>
    <t>Ολοκληρώσατε την εργασία</t>
  </si>
  <si>
    <t>Ο άλλος συμμετέχων δεν έκανε την εργασία.</t>
  </si>
  <si>
    <t>Ο άλλος συμμετέχων θα λάβει ένα μπόνους ύψους ${e:\/\/Field\/Value3Display} παρόλο που δεν έκανε την εργασία.</t>
  </si>
  <si>
    <t>Τόσο στον Συμμετέχοντα Α όσο και στον Συμμετέχοντα Β καταβλήθηκε &lt;b&gt;ένα μπόνους ${e:\/\/Field\/Value3Display}&lt;\/b&gt; ως αποζημίωση για την ολοκλήρωση της εργασίας.</t>
  </si>
  <si>
    <t>Δεν θα σας καταβληθεί ένα μπόνους παρόλο που ολοκληρώσατε την εργασία.</t>
  </si>
  <si>
    <t>Συμμετέχων Α &lt;b&gt;δεν έκανε&lt;\/b&gt; την εργασία.</t>
  </si>
  <si>
    <t>Συμμετέχων Β &lt;b&gt;ολοκλήρωσε&lt;\/b&gt; την εργασία.</t>
  </si>
  <si>
    <t>Στον Συμμετέχοντα Α &lt;b&gt;δεν καταβλήθηκε μπόνους&lt;\/b&gt; καθώς το μπόνους είναι μια αποζημίωση για την ολοκλήρωση της εργασίας.</t>
  </si>
  <si>
    <t>Τώρα θα σας κάνουμε κάποιες απλές ερωτήσεις κατανόησης σχετικά με αυτές τις πληροφορίες.</t>
  </si>
  <si>
    <t>Γενικές πληροφορίες:</t>
  </si>
  <si>
    <t>Ολοκληρώσατε την εργασία;</t>
  </si>
  <si>
    <t>Ολοκλήρωσε ο άλλος συμμετέχων την εργασία;</t>
  </si>
  <si>
    <t>Ναι</t>
  </si>
  <si>
    <t>Όχι</t>
  </si>
  <si>
    <t>Πόσο ήταν το μπόνους σας;</t>
  </si>
  <si>
    <t>Πόσο ήταν το μπόνους του άλλου συμμετέχοντος;</t>
  </si>
  <si>
    <t xml:space="preserve">Οι άνθρωποι έχουν διαφορετικές ιδέες για το τί είναι δίκαιο και άδικο. </t>
  </si>
  <si>
    <t>Σε ποιον βαθμό συμφωνείτε ή διαφωνείτε με την παρακάτω δήλωση:</t>
  </si>
  <si>
    <t>Η πληρωμή του μπόνους κατανεμήθηκε άδικα μεταξύ εσάς και του άλλου συμμετέχοντος.</t>
  </si>
  <si>
    <t>Συμφωνώ έντονα</t>
  </si>
  <si>
    <t>Συμφωνώ κάπως</t>
  </si>
  <si>
    <t>Ούτε συμφωνώ ούτε διαφωνώ</t>
  </si>
  <si>
    <t>Διαφωνώ κάπως</t>
  </si>
  <si>
    <t>Διαφωνώ έντονα</t>
  </si>
  <si>
    <t xml:space="preserve">Θα θέλαμε τώρα να σας ρωτήσουμε &lt;b&gt;πόσο κοντά νιώθετε&lt;\/b&gt; με τον άλλο συμμετέχοντα. </t>
  </si>
  <si>
    <t>Χρησιμοποιήστε το ρυθμιστικό για να επιλέξετε το ζευγάρι των κύκλων που περιγράφουν καλύτερα την απάντησή σας.</t>
  </si>
  <si>
    <t>Ο κύκλος με το Χ αντιπροσωπεύει τον άλλο συμμετέχοντα.</t>
  </si>
  <si>
    <t>Σημειώνεται ότι 1 αντιπροσωπεύει: καθόλου κοντά και 7: εξαιρετικά κοντά.</t>
  </si>
  <si>
    <t>Πόσο κοντά νοιώθετε με τον άλλο συμμετέχοντα;</t>
  </si>
  <si>
    <t>Τώρα θα πάρετε μια απόφαση που μπορεί να επηρεάσει τόσο εσάς όσο και τον άλλο συμμετέχοντα.</t>
  </si>
  <si>
    <t>Η απόφασή σας εδώ δεν θα επηρεάσει τυχόν πληρωμές μπόνους από την προηγούμενη κατάσταση.</t>
  </si>
  <si>
    <t>Σας έχουν εκχωρηθεί επιπλέον ${e:\/\/Field\/Value5Display}.</t>
  </si>
  <si>
    <t>Ο άλλος συμμετέχων θα λάβει επίσης ${e:\/\/Field\/Value5Display} επιπλέον.</t>
  </si>
  <si>
    <t>Τώρα θα ερωτηθείτε εάν θέλετε να εκμεταλλευτείτε μια επενδυτική ευκαιρία.</t>
  </si>
  <si>
    <t>Μπορείτε να &lt;b&gt;επενδύσετε&lt;\/b&gt; τα ${e:\/\/Field\/Value5Display} σας.</t>
  </si>
  <si>
    <t>Εάν επενδύσετε τα χρήματα, είναι δυνατές οι ακόλουθες επιλογές:</t>
  </si>
  <si>
    <t>Θα κερδίσετε ${e:\/\/Field\/Value15Display} με πιθανότητα 50%.</t>
  </si>
  <si>
    <t>Θα κερδίσετε ${e:\/\/Field\/Value0Display} με πιθανότητα 50%.</t>
  </si>
  <si>
    <t>Εάν επενδύσετε, &lt;b&gt;ο άλλος συμμετέχων χάνει ${e:\/\/Field\/Value5Display} που του έχουν εκχωρηθεί.&lt;\/b&gt;</t>
  </si>
  <si>
    <t>Εάν δεν επενδύσετε, τόσο εσείς όσο και ο άλλος συμμετέχων θα διατηρήσετε τα επιπλέον ${e:\/\/Field\/Value5Display}.</t>
  </si>
  <si>
    <t>Δεν θα αλληλοεπιδράσετε ξανά με τον άλλο συμμετέχοντα αφού κάνετε την επιλογή σας.</t>
  </si>
  <si>
    <t>Παρακαλούμε επιλέξτε.</t>
  </si>
  <si>
    <t>Επενδύω τα χρήματα, πράγμα που σημαίνει ότι έχω 50% πιθανότητα για ${e:\/\/Field\/Value15Display} και 50% πιθανότητα για ${e:\/\/Field\/Value0Display}.</t>
  </si>
  <si>
    <t>Ο άλλος συμμετέχων θα λάβει ${e:\/\/Field\/Value0Display}.</t>
  </si>
  <si>
    <t>Δεν επενδύω τα χρήματα.</t>
  </si>
  <si>
    <t>Τόσο εσείς όσο και ο άλλος συμμετέχων λαμβάνετε ${e:\/\/Field\/Value5Display}.</t>
  </si>
  <si>
    <t>Ποιο ήταν το κίνητρο για την επιλογή σας;</t>
  </si>
  <si>
    <t>Παρακαλούμε εξηγήστε με δικά σας λόγια</t>
  </si>
  <si>
    <t xml:space="preserve">Ολοκληρώσαμε αυτήν την έρευνα με μεγάλο αριθμό συμμετεχόντων στη χώρα σας. </t>
  </si>
  <si>
    <t>Από τους 100 συμμετέχοντες που βρίσκονταν στην ίδια κατάσταση με εσάς, πόσοι πιστεύετε ότι επένδυσαν τα ${e:\/\/Field\/Value5Display} τους για να κερδίσουν πιθανώς ${e:\/\/Field\/Value15Display} όταν ο άλλος συμμετέχων έχασε επίσης τα ${e:\/\/Field\/Value5Display} του;</t>
  </si>
  <si>
    <t>Παρακαλούμε σημειώστε έναν αριθμό από 0 μέχρι 100.</t>
  </si>
  <si>
    <t>Εάν η απάντηση είναι σωστή, θα σας απονεμηθούν ${e:\/\/Field\/Value1Display}.</t>
  </si>
  <si>
    <t>Αυτό ισχύει για &lt;b&gt;όλους&lt;\/b&gt; τους συμμετέχοντες.</t>
  </si>
  <si>
    <t>Ορισμένοι συμμετέχοντες δεν ήταν στην ίδια κατάσταση με εσάς.</t>
  </si>
  <si>
    <t>Θα κάνουμε τώρα μερικές ερωτήσεις σχετικά με αυτούς τους συμμετέχοντες.</t>
  </si>
  <si>
    <t>Στην περίπτωσή τους, η κατάσταση ήταν η εξής:</t>
  </si>
  <si>
    <t>Η υπόλοιπη κατάστασή τους ήταν ίδια με τη δική σας.</t>
  </si>
  <si>
    <t>Εάν επένδυσαν, ο Συμμετέχων Β έχασε τα ${e:\/\/Field\/Value5Display} του.</t>
  </si>
  <si>
    <t>Πρώτα θα κάνουμε μερικές απλές ερωτήσεις κατανόησης σχετικά με αυτές τις πληροφορίες.</t>
  </si>
  <si>
    <t>Ολοκλήρωσε ο Συμμετέχων Α την εργασία;</t>
  </si>
  <si>
    <t>Ολοκλήρωσε ο Συμμετέχων Β την εργασία;</t>
  </si>
  <si>
    <t>Πόσο ήταν το μπόνους του Συμμετέχοντος Α;</t>
  </si>
  <si>
    <t>Πόσο ήταν το μπόνους του Συμμετέχοντος Β;</t>
  </si>
  <si>
    <t>Η πληρωμή του μπόνους κατανεμήθηκε άδικα μεταξύ του Συμμετέχοντος Α και του Συμμετέχοντος Β.</t>
  </si>
  <si>
    <t>Θέλουμε να προβλέψετε την επενδυτική συμπεριφορά του Συμμετέχοντος Α.</t>
  </si>
  <si>
    <t>Ως υπενθύμιση, απαντήσατε ότι ${q:\/\/QID581\/ChoiceTextEntryValue} άτομα στη &lt;b&gt;δική σας&lt;\/b&gt; κατάσταση θα επένδυαν.</t>
  </si>
  <si>
    <t>Σας ευχαριστούμε. Θα προχωρήσουμε τώρα σε ένα νέο σετ ερωτήσεων πάνω σε ένα νέο θέμα.</t>
  </si>
  <si>
    <t xml:space="preserve">Θα σας ζητήσουμε τώρα να σκεφτείτε τί θα κάνατε εάν αποφασίζατε εάν θα καταβληθούν σε ένα άτομο επιδόματα ανεργίας. </t>
  </si>
  <si>
    <t>Είναι πολύ σημαντικό να διαβάσετε προσεκτικά τις παρακάτω πληροφορίες.</t>
  </si>
  <si>
    <t>Τα επιδόματα ανεργίας προορίζονται να αποζημιώσουν εν μέρει για την απώλεια εισοδήματός τους τα άτομα που βρίσκονται ακούσια άνεργα.</t>
  </si>
  <si>
    <t>Άτομα που δεν είναι ακούσια άνεργα μερικές φορές υποβάλλουν ψευδή αξίωση για επιδόματα ανεργίας δηλώνοντας λανθασμένα ότι είναι ακούσια άνεργα.</t>
  </si>
  <si>
    <t>Κατάσταση ${e:\/\/Field\/T12Q1Order}</t>
  </si>
  <si>
    <t>Εξετάστε μια κατάσταση όπου ένα άτομο έχει υποβάλει αξίωση για επιδόματα ανεργίας.</t>
  </si>
  <si>
    <t>Υπάρχει μια:</t>
  </si>
  <si>
    <t>99 τοις εκατό πιθανότητα ότι αυτό το άτομο έχει υποβάλει &lt;b&gt;αληθή&lt;\/b&gt; αξίωση για επιδόματα ανεργίας.</t>
  </si>
  <si>
    <t>1 τοις εκατό πιθανότητα ότι αυτό το άτομο έχει υποβάλει &lt;b&gt;ψευδή&lt;\/b&gt; αξίωση για επιδόματα ανεργίας.</t>
  </si>
  <si>
    <t>Σας ζητάμε τώρα να κάνετε μια επιλογή για αυτό το άτομο.</t>
  </si>
  <si>
    <t xml:space="preserve"> Παρακαλούμε σημειώστε την απόφασή σας:</t>
  </si>
  <si>
    <t>&lt;b&gt;Καμία καταβολή των επιδομάτων ανεργίας&lt;\/b&gt;: Αυτό σημαίνει ότι υπάρχει 99 τοις εκατό πιθανότητα σε ένα άτομο που έχει υποβάλει &lt;b&gt;αληθινή αξίωση&lt;\/b&gt; για επιδόματα ανεργίας να &lt;b&gt;μην καταβληθεί το επίδομα ανεργίας&lt;\/b&gt;.</t>
  </si>
  <si>
    <t xml:space="preserve">&lt;b&gt;Καταβολή επιδομάτων ανεργίας&lt;\/b&gt;: Αυτό σημαίνει ότι υπάρχει 1 τοις εκατό πιθανότητα ένα άτομο που έχει υποβάλει &lt;b&gt;ψευδή&lt;\/b&gt; για επιδόματα ανεργίας να &lt;b&gt;πληρωθεί τα επιδόματα ανεργίας&lt;\/b&gt;. </t>
  </si>
  <si>
    <t>75 τοις εκατό πιθανότητα ότι αυτό το άτομο έχει υποβάλει &lt;b&gt;αληθή&lt;\/b&gt; αξίωση για επιδόματα ανεργίας.</t>
  </si>
  <si>
    <t>25 τοις εκατό πιθανότητα ότι αυτό το άτομο έχει υποβάλει &lt;b&gt;ψευδή&lt;\/b&gt; αξίωση για επιδόματα ανεργίας.</t>
  </si>
  <si>
    <t>&lt;b&gt;Καμία καταβολή των επιδομάτων ανεργίας&lt;\/b&gt;: Αυτό σημαίνει ότι υπάρχει 75 τοις εκατό πιθανότητα σε ένα άτομο που έχει υποβάλει &lt;b&gt;αληθινή αξίωση&lt;\/b&gt; για επιδόματα ανεργίας να &lt;b&gt;μην καταβληθεί το επίδομα ανεργίας&lt;\/b&gt;.</t>
  </si>
  <si>
    <t>&lt;b&gt;Καταβολή επιδομάτων ανεργίας&lt;\/b&gt;: Αυτό σημαίνει ότι υπάρχει 25 τοις εκατό πιθανότητα ένα άτομο που έχει υποβάλει &lt;b&gt;ψευδή&lt;\/b&gt; για επιδόματα ανεργίας να &lt;b&gt;πληρωθεί τα επιδόματα ανεργίας&lt;\/b&gt;.</t>
  </si>
  <si>
    <t>50 τοις εκατό πιθανότητα ότι αυτό το άτομο έχει υποβάλει &lt;b&gt;αληθή&lt;\/b&gt; αξίωση για επιδόματα ανεργίας.</t>
  </si>
  <si>
    <t>50 τοις εκατό πιθανότητα ότι αυτό το άτομο έχει υποβάλει &lt;b&gt;ψευδή&lt;\/b&gt; αξίωση για επιδόματα ανεργίας.</t>
  </si>
  <si>
    <t xml:space="preserve">&lt;b&gt; Καμία καταβολή των επιδομάτων ανεργίας&lt;\/b&gt;: Αυτό σημαίνει ότι υπάρχει 50 τοις εκατό πιθανότητα σε ένα άτομο που έχει υποβάλει &lt;b&gt;αληθινή αξίωση&lt;\/b&gt; για επιδόματα ανεργίας να &lt;b&gt;μην καταβληθεί το επίδομα ανεργίας&lt;\/b&gt;. </t>
  </si>
  <si>
    <t xml:space="preserve">&lt;b&gt;Καταβολή επιδομάτων ανεργίας&lt;\/b&gt;: Αυτό σημαίνει ότι υπάρχει 50 τοις εκατό πιθανότητα ένα άτομο που έχει υποβάλει &lt;b&gt;ψευδή&lt;\/b&gt; για επιδόματα ανεργίας να &lt;b&gt;πληρωθεί τα επιδόματα ανεργίας&lt;\/b&gt;. </t>
  </si>
  <si>
    <t>25 τοις εκατό πιθανότητα ότι αυτό το άτομο έχει υποβάλει &lt;b&gt;αληθή&lt;\/b&gt; αξίωση για επιδόματα ανεργίας.</t>
  </si>
  <si>
    <t>75 τοις εκατό πιθανότητα ότι αυτό το άτομο έχει υποβάλει &lt;b&gt;ψευδή&lt;\/b&gt; αξίωση για επιδόματα ανεργίας.</t>
  </si>
  <si>
    <t xml:space="preserve">&lt;b&gt; Καμία καταβολή των επιδομάτων ανεργίας&lt;\/b&gt;: Αυτό σημαίνει ότι υπάρχει 25 τοις εκατό πιθανότητα σε ένα άτομο που έχει υποβάλει &lt;b&gt;αληθινή αξίωση&lt;\/b&gt; για επιδόματα ανεργίας να &lt;b&gt;μην καταβληθεί το επίδομα ανεργίας&lt;\/b&gt;.  </t>
  </si>
  <si>
    <t>&lt;b&gt;Καταβολή επιδομάτων ανεργίας&lt;\/b&gt;: Αυτό σημαίνει ότι υπάρχει 75 τοις εκατό πιθανότητα ένα άτομο που έχει υποβάλει &lt;b&gt;ψευδή&lt;\/b&gt; για επιδόματα ανεργίας να &lt;b&gt;πληρωθεί τα επιδόματα ανεργίας&lt;\/b&gt;.</t>
  </si>
  <si>
    <t>1 τοις εκατό πιθανότητα ότι αυτό το άτομο έχει υποβάλει &lt;b&gt;αληθή&lt;\/b&gt; αξίωση για επιδόματα ανεργίας.</t>
  </si>
  <si>
    <t>99 τοις εκατό πιθανότητα ότι αυτό το άτομο έχει υποβάλει &lt;b&gt;ψευδή&lt;\/b&gt; αξίωση για επιδόματα ανεργίας.</t>
  </si>
  <si>
    <t xml:space="preserve">&lt;b&gt; Καμία καταβολή των επιδομάτων ανεργίας&lt;\/b&gt;: Αυτό σημαίνει ότι υπάρχει 1 τοις εκατό πιθανότητα σε ένα άτομο που έχει υποβάλει &lt;b&gt;αληθινή αξίωση&lt;\/b&gt; για επιδόματα ανεργίας να &lt;b&gt;μην καταβληθεί το επίδομα ανεργίας&lt;\/b&gt;. </t>
  </si>
  <si>
    <t xml:space="preserve">&lt;b&gt;Καταβολή επιδομάτων ανεργίας&lt;\/b&gt;: Αυτό σημαίνει ότι υπάρχει 99 τοις εκατό πιθανότητα ένα άτομο που έχει υποβάλει &lt;b&gt;ψευδή&lt;\/b&gt; για επιδόματα ανεργίας να &lt;b&gt;πληρωθεί τα επιδόματα ανεργίας&lt;\/b&gt;. </t>
  </si>
  <si>
    <t xml:space="preserve">Λάβετε υπόψη όλα τα άτομα που υποβάλλουν αίτημα για επιδόματα ανεργίας στη χώρα σας. </t>
  </si>
  <si>
    <t xml:space="preserve">Τι ποσοστό των ατόμων που υποβάλλουν αίτηση για επιδόματα ανεργίας πιστεύετε ότι έχουν &lt;b&gt;δηλώσει ψευδώς&lt;\/b&gt; ότι είναι  ακούσια άνεργα; </t>
  </si>
  <si>
    <t>...τοις εκατό έχει δηλώσει ψευδώς ότι είναι ακούσια άνεργα.</t>
  </si>
  <si>
    <t>Σε ποιο βαθμό συμφωνείτε ή διαφωνείτε με τις παρακάτω δηλώσεις:</t>
  </si>
  <si>
    <t>Τα επιδόματα ανεργίας πρέπει να γίνουν πιο γενναιόδωρα.</t>
  </si>
  <si>
    <t>Οι απαιτήσεις για επιδόματα ανεργίας πρέπει να γίνουν αυστηρότερες.</t>
  </si>
  <si>
    <t>Είναι άδικο οι ακούσια άνεργοι να μην αποζημιώνονται πλήρως για την απώλεια εισοδήματός τους.</t>
  </si>
  <si>
    <t>Τα γενναιόδωρα επιδόματα ανεργίας βλάπτουν την οικονομία.</t>
  </si>
  <si>
    <t>Θα σας ζητήσουμε να σκεφτείτε τι θα κάνατε εάν αποφασίζατε εάν θα καταβληθούν σε ένα άτομο επιδόματα αναπηρίας.</t>
  </si>
  <si>
    <t>Τα επιδόματα αναπηρίας προορίζονται να αποζημιώσουν εν μέρει για την απώλεια εισοδήματός τους τα άτομα που έχουν μια ιατρική πάθηση που τους εμποδίζει να εργαστούν.</t>
  </si>
  <si>
    <t>Άτομα που δεν έχουν κάποια ιατρική πάθηση που τους εμποδίζει να εργαστούν μερικές φορές υποβάλλουν ψευδή αξίωση για επιδόματα αναπηρίας δηλώνοντας λανθασμένα ότι εμποδιζόντουσαν να εργαστούν λόγω ιατρικής πάθησης.</t>
  </si>
  <si>
    <t>99 τοις εκατό πιθανότητα ότι αυτό το άτομο έχει υποβάλει &lt;b&gt;αληθή&lt;\/b&gt; αξίωση για επιδόματα αναπηρίας.</t>
  </si>
  <si>
    <t>1 τοις εκατό πιθανότητα ότι αυτό το άτομο έχει υποβάλει &lt;b&gt;ψευδή&lt;\/b&gt; αξίωση για επιδόματα αναπηρίας.</t>
  </si>
  <si>
    <t xml:space="preserve">&lt;b&gt;Καμία καταβολή των επιδομάτων αναπηρίας&lt;\/b&gt;: Αυτό σημαίνει ότι υπάρχει 99 τοις εκατό πιθανότητα σε ένα άτομο που έχει υποβάλει &lt;b&gt;αληθινή αξίωση&lt;\/b&gt; για επιδόματα αναπηρίας να &lt;b&gt;μην καταβληθεί το επίδομα αναπηρίας&lt;\/b&gt; &gt;.  </t>
  </si>
  <si>
    <t>&lt;b&gt;Καταβολή επιδομάτων αναπηρίας&lt;\/b&gt;: Αυτό σημαίνει ότι υπάρχει 1 τοις εκατό πιθανότητα σε ένα άτομο που έχει υποβάλει &lt;b&gt;ψευδή αξίωση&lt;\/b&gt; για επιδόματα αναπηρίας να &lt;b&gt;καταβληθεί το επίδομα αναπηρίας&lt;\/b&gt;.</t>
  </si>
  <si>
    <t>75 τοις εκατό πιθανότητα ότι αυτό το άτομο έχει υποβάλει &lt;b&gt;αληθή&lt;\/b&gt; αξίωση για επιδόματα αναπηρίας.</t>
  </si>
  <si>
    <t>25 τοις εκατό πιθανότητα ότι αυτό το άτομο έχει υποβάλει &lt;b&gt;ψευδή&lt;\/b&gt; αξίωση για επιδόματα αναπηρίας.</t>
  </si>
  <si>
    <t xml:space="preserve">&lt;b&gt;Καμία καταβολή των επιδομάτων αναπηρίας&lt;\/b&gt;: Αυτό σημαίνει ότι υπάρχει 75 τοις εκατό πιθανότητα σε ένα άτομο που έχει υποβάλει &lt;b&gt;αληθινή αξίωση&lt;\/b&gt; για επιδόματα αναπηρίας να &lt;b&gt;μην καταβληθεί το επίδομα αναπηρίας&lt;\/b&gt;.  </t>
  </si>
  <si>
    <t>&lt;b&gt;Καταβολή επιδομάτων αναπηρίας&lt;\/b&gt;: Αυτό σημαίνει ότι υπάρχει 25 τοις εκατό πιθανότητα σε ένα άτομο που έχει υποβάλει &lt;b&gt;ψευδή αξίωση&lt;\/b&gt; για επιδόματα αναπηρίας να &lt;b&gt;καταβληθεί το επίδομα αναπηρίας&lt;\/b&gt;.</t>
  </si>
  <si>
    <t>50 τοις εκατό πιθανότητα ότι αυτό το άτομο έχει υποβάλει &lt;b&gt;αληθή&lt;\/b&gt; αξίωση για επιδόματα αναπηρίας.</t>
  </si>
  <si>
    <t>50 τοις εκατό πιθανότητα ότι αυτό το άτομο έχει υποβάλει &lt;b&gt;ψευδή&lt;\/b&gt; αξίωση για επιδόματα αναπηρίας.</t>
  </si>
  <si>
    <t xml:space="preserve">&lt;b&gt;Καμία καταβολή των επιδομάτων αναπηρίας&lt;\/b&gt;: Αυτό σημαίνει ότι υπάρχει 50 τοις εκατό πιθανότητα σε ένα άτομο που έχει υποβάλει &lt;b&gt;αληθινή αξίωση&lt;\/b&gt; για επιδόματα αναπηρίας να &lt;b&gt;μην καταβληθεί το επίδομα αναπηρίας&lt;\/b&gt; &gt;.  </t>
  </si>
  <si>
    <t>&lt;b&gt;Καταβολή επιδομάτων αναπηρίας&lt;\/b&gt;: Αυτό σημαίνει ότι υπάρχει 50 τοις εκατό πιθανότητα σε ένα άτομο που έχει υποβάλει &lt;b&gt;ψευδή αξίωση&lt;\/b&gt; για επιδόματα αναπηρίας να &lt;b&gt;καταβληθεί το επίδομα αναπηρίας&lt;\/b&gt;.</t>
  </si>
  <si>
    <t>25 τοις εκατό πιθανότητα ότι αυτό το άτομο έχει υποβάλει &lt;b&gt;αληθή&lt;\/b&gt; αξίωση για επιδόματα αναπηρίας.</t>
  </si>
  <si>
    <t>75 τοις εκατό πιθανότητα ότι αυτό το άτομο έχει υποβάλει &lt;b&gt;ψευδή&lt;\/b&gt; αξίωση για επιδόματα αναπηρίας.</t>
  </si>
  <si>
    <t>&lt;b&gt;Καταβολή επιδομάτων αναπηρίας&lt;\/b&gt;: Αυτό σημαίνει ότι υπάρχει 75 τοις εκατό πιθανότητα σε ένα άτομο που έχει υποβάλει &lt;b&gt;ψευδή αξίωση&lt;\/b&gt; για επιδόματα αναπηρίας να &lt;b&gt;καταβληθεί το επίδομα αναπηρίας&lt;\/b&gt;.</t>
  </si>
  <si>
    <t>1 τοις εκατό πιθανότητα ότι αυτό το άτομο έχει υποβάλει &lt;b&gt;αληθή&lt;\/b&gt; αξίωση για επιδόματα αναπηρίας.</t>
  </si>
  <si>
    <t>99 τοις εκατό πιθανότητα ότι αυτό το άτομο έχει υποβάλει &lt;b&gt;ψευδή&lt;\/b&gt; αξίωση για επιδόματα αναπηρίας.</t>
  </si>
  <si>
    <t>&lt;b&gt;Καταβολή επιδομάτων αναπηρίας&lt;\/b&gt;: Αυτό σημαίνει ότι υπάρχει 99 τοις εκατό πιθανότητα σε ένα άτομο που έχει υποβάλει &lt;b&gt;ψευδή αξίωση&lt;\/b&gt; για επιδόματα αναπηρίας να &lt;b&gt;καταβληθεί το επίδομα αναπηρίας&lt;\/b&gt;.</t>
  </si>
  <si>
    <t xml:space="preserve">Λάβετε υπόψη όλα τα άτομα που υποβάλλουν αίτημα για επιδόματα αναπηρίας στη χώρα σας. </t>
  </si>
  <si>
    <t>Τι ποσοστό των ατόμων που υποβάλλουν αίτηση για επιδόματα αναπηρίας πιστεύετε ότι έχουν δηλώσει ψευδώς ότι έχουν μια ιατρική πάθηση που τους εμποδίζει να εργαστούν;</t>
  </si>
  <si>
    <t>...τοις εκατό έχουν δηλώσει ψευδώς ότι έχουν μια ιατρική πάθηση που τους εμποδίζει να εργαστούν.</t>
  </si>
  <si>
    <t>Τα επιδόματα αναπηρίας πρέπει να γίνουν πιο γενναιόδωρα.</t>
  </si>
  <si>
    <t>Οι απαιτήσεις για επιδόματα αναπηρίας πρέπει να γίνουν αυστηρότερες.</t>
  </si>
  <si>
    <t>Είναι άδικο οι άνθρωποι με αναπηρία να μην αποζημιώνονται πλήρως για την απώλεια εισοδήματός τους.</t>
  </si>
  <si>
    <t>Τα γενναιόδωρα επιδόματα αναπηρίας βλάπτουν την οικονομία.</t>
  </si>
  <si>
    <t>Τώρα θα πάρετε τρεις αποφάσεις που αφορούν μεγάλα χρηματικά ποσά που μπορεί να επηρεάσουν τόσο εσάς όσο και έναν άλλο συμμετέχοντα.</t>
  </si>
  <si>
    <t>Όλοι οι συμμετέχοντες που ολοκληρώνουν την έρευνα θα μπουν σε μια λοταρία.</t>
  </si>
  <si>
    <t>Η λοταρία θα επιλέξει τυχαία τρεις συμμετέχοντες.</t>
  </si>
  <si>
    <t>Αυτοί οι τρεις συμμετέχοντες θα αντιστοιχιστούν με άλλους συμμετέχοντες στην έρευνα και &lt;b&gt;μια από τις τρεις επιλογές τους θα εφαρμοστεί&lt;\/b&gt;.</t>
  </si>
  <si>
    <t>Εάν είστε ένας από αυτούς τους τρεις συμμετέχοντες, η αντίστοιχη αποζημίωση θα καταβληθεί μέσω του παρόχου της έρευνας εντός τριών μηνών από την έρευνα.</t>
  </si>
  <si>
    <t>Απαντήστε σε όλες τις ερωτήσεις σαν να ήταν βέβαιο ότι όλες οι επιλογές σας θα υλοποιούνταν.</t>
  </si>
  <si>
    <t>Κάποιες ερωτήσεις είναι απλές, ενώ άλλες είναι πιο δύσκολες.</t>
  </si>
  <si>
    <t xml:space="preserve">Ο άλλος συμμετέχων θα ενημερωθεί σχετικά με το ποσό που στείλατε. </t>
  </si>
  <si>
    <t>Θα κρατήσετε οτιδήποτε δεν στείλετε.</t>
  </si>
  <si>
    <t>Η επιλογή σας θα επηρεάσει μόνο τις πιθανές πληρωμές και τις πληροφορίες που λαμβάνει ο άλλος συμμετέχων.</t>
  </si>
  <si>
    <t>Κατά τα άλλα, η επιλογή σας είναι &lt;u&gt;εντελώς ανώνυμη&lt;\/u&gt; και δεν θα αλληλοεπιδράσετε ξανά με αυτόν τον συμμετέχοντα.</t>
  </si>
  <si>
    <t>Παρακαλούμε δηλώστε ποια από τις εναλλακτικές επιλέγετε:</t>
  </si>
  <si>
    <t>Αφήνω τα πράγματα όπως είναι (Εσείς: ${e:\/\/Field\/SelfishMDisplay}, Εκείνοι: ${e:\/\/Field\/SelfishMDisplay}.)</t>
  </si>
  <si>
    <t>Στέλνω ${e:\/\/Field\/Send1Display} στον άλλο συμμετέχοντα (Εσείς: ${e:\/\/Field\/Send1YouEDisplay}, Εκείνοι: ${e:\/\/Field\/Send1ThemEDisplay}.)</t>
  </si>
  <si>
    <t>Στέλνω ${e:\/\/Field\/Send2Display} στον άλλο συμμετέχοντα (Εσείς: ${e:\/\/Field\/Send2YouEDisplay}, Εκείνοι: ${e:\/\/Field\/Send2ThemEDisplay}.)</t>
  </si>
  <si>
    <t>Τώρα θα σας κάνουμε ερωτήσεις για μια νέα κατάσταση με διαφορετικό συμμετέχοντα.</t>
  </si>
  <si>
    <t>Εδώ μας ενδιαφέρει πώς περιμένετε να ενεργήσει ο άλλος συμμετέχων.</t>
  </si>
  <si>
    <t>Σας έχουν εκχωρηθεί ${e:\/\/Field\/YDisplay}.</t>
  </si>
  <si>
    <t>Στη συνέχεια, ο άλλος συμμετέχων μπορεί να επιλέξει να πάρει ${e:\/\/Field\/StealAmountDisplay} από εσάς για να λάβει ${e:\/\/Field\/ReceiveAmountDisplay}.</t>
  </si>
  <si>
    <t>Σύντομα θα ρωτήσουμε εάν θα στείλατε χρήματα στον άλλο συμμετέχοντα.</t>
  </si>
  <si>
    <t>&lt;b&gt;Εάν στείλετε στον άλλο συμμετέχοντα ${e:\/\/Field\/Value0Display}&lt;\/b&gt;, αυτά είναι τα πιθανά αποτελέσματα:</t>
  </si>
  <si>
    <t>&lt;b&gt;Ο άλλος συμμετέχων λαμβάνει&lt;\/b&gt; : Εσείς: ${e:\/\/Field\/YSteal0Display}, Εκείνοι: ${e:\/\/Field\/XSteal0Display}.</t>
  </si>
  <si>
    <t>&lt;b&gt;Ο άλλος συμμετέχων δεν λαμβάνει&lt;\/b&gt; : Εσείς: ${e:\/\/Field\/YDisplay}, Εκείνοι: ${e:\/\/Field\/XDisplay}.</t>
  </si>
  <si>
    <t>Υποθέστε ότι &lt;b&gt;στέλνετε ${e:\/\/Field\/Value0Display}&lt;\/b&gt;.</t>
  </si>
  <si>
    <t>Από 100 άλλους συμμετέχοντες, πόσοι πιστεύετε ότι θα έπαιρναν σε αυτό το σενάριο;</t>
  </si>
  <si>
    <t>Περιμένατε ${q:\/\/QID510\/ChoiceTextEntryValue} από 100 άλλους συμμετέχοντες να πάρουν &lt;b&gt;εάν στείλατε ${e:\/\/Field\/Value0Display}&lt;\/b&gt;.</t>
  </si>
  <si>
    <t>&lt;b&gt;Εάν στείλετε στον άλλο ερωτηθέντα ${e:\/\/Field\/Send1Display}&lt;\/b&gt;, αυτά είναι τα πιθανά αποτελέσματα:</t>
  </si>
  <si>
    <t>&lt;b&gt;Ο άλλος συμμετέχων λαμβάνει&lt;\/b&gt;: Εσείς: ${e:\/\/Field\/YSteal100Display}, Εκείνοι: ${e:\/\/Field\/XSteal100Display}.</t>
  </si>
  <si>
    <t>&lt;b&gt;Ο άλλος συμμετέχων δεν λαμβάνει&lt;\/b&gt;: Εσείς: ${e:\/\/Field\/Send1YouDisplay}, Εκείνοι: ${e:\/\/Field\/Send1ThemDisplay}.</t>
  </si>
  <si>
    <t>Υποθέστε ότι &lt;b&gt;στέλνετε ${e:\/\/Field\/Send1Display}&lt;\/b&gt;.</t>
  </si>
  <si>
    <t>Περιμένατε ${q:\/\/QID554\/ChoiceTextEntryValue} από 100 άλλους συμμετέχοντες να πάρουν &lt;b&gt;εάν στείλατε ${e:\/\/Field\/Send1Display}&lt;\/b&gt;.</t>
  </si>
  <si>
    <t>&lt;b&gt;Εάν στείλετε στον άλλο ερωτηθέντα ${e:\/\/Field\/Send2Display}&lt;\/b&gt;, αυτά είναι τα πιθανά αποτελέσματα:</t>
  </si>
  <si>
    <t>&lt;b&gt;Ο άλλος συμμετέχων λαμβάνει&lt;\/b&gt;: Εσείς: ${e:\/\/Field\/YSteal200Display}, Εκείνοι: ${e:\/\/Field\/XSteal200Display}.</t>
  </si>
  <si>
    <t>&lt;b&gt;Ο άλλος συμμετέχων δεν λαμβάνει&lt;\/b&gt;: Εσείς: ${e:\/\/Field\/Send2YouDisplay}, Εκείνοι: ${e:\/\/Field\/Send2ThemDisplay}.</t>
  </si>
  <si>
    <t>Υποθέστε ότι &lt;b&gt;στέλνετε ${e:\/\/Field\/Send2Display}&lt;\/b&gt;.</t>
  </si>
  <si>
    <t>Τώρα θα &lt;b&gt;λάβετε την απόφαση μεταφοράς&lt;\/b&gt;.</t>
  </si>
  <si>
    <t>Ως υπενθύμιση, σας έχουν εκχωρηθεί ${e:\/\/Field\/YDisplay}.</t>
  </si>
  <si>
    <t>Σε έναν άλλο συμμετέχοντα της έρευνας έχουν εκχωρηθεί ${e:\/\/Field\/XDisplay}.</t>
  </si>
  <si>
    <t>Κατά τα άλλα, η επιλογή σας είναι εντελώς ανώνυμη και δεν θα αλληλοεπιδράσετε ξανά με αυτόν τον συμμετέχοντα.</t>
  </si>
  <si>
    <t>Αφήνω τα πράγματα όπως είναι (Εσείς: ${e:\/\/Field\/YDisplay}, Εκείνοι: ${e:\/\/Field\/XDisplay}.)</t>
  </si>
  <si>
    <t>Στέλνω ${e:\/\/Field\/Send1Display} στον άλλο συμμετέχοντα (Εσείς: ${e:\/\/Field\/Send1YouDisplay}, Εκείνοι: ${e:\/\/Field\/Send1ThemDisplay}.)</t>
  </si>
  <si>
    <t>Στέλνω ${e:\/\/Field\/Send2Display} στον άλλο συμμετέχοντα (Εσείς: ${e:\/\/Field\/Send2YouDisplay}, Εκείνοι: ${e:\/\/Field\/Send2ThemDisplay}.)</t>
  </si>
  <si>
    <t>Σας έχουν εκχωρηθεί ${e:\/\/Field\/SelfishHDisplay}.</t>
  </si>
  <si>
    <t>Στον άλλο συμμετέχοντα έχουν εκχωρηθεί ${e:\/\/Field\/SelfishLDisplay}.</t>
  </si>
  <si>
    <t>Αφήνω τα πράγματα όπως είναι (Εσείς: ${e:\/\/Field\/SelfishHDisplay}, Εκείνοι: ${e:\/\/Field\/SelfishLDisplay}.)</t>
  </si>
  <si>
    <t>Στέλνω ${e:\/\/Field\/Send1Display} στον άλλο συμμετέχοντα (Εσείς: ${e:\/\/Field\/Send1YouUDisplay}, Εκείνοι: ${e:\/\/Field\/Send1ThemUDisplay}.)</t>
  </si>
  <si>
    <t>Στέλνω ${e:\/\/Field\/Send2Display} στον άλλο συμμετέχοντα (Εσείς: ${e:\/\/Field\/Send2YouUDisplay}, Εκείνοι: ${e:\/\/Field\/Send2ThemUDisplay}.)</t>
  </si>
  <si>
    <t>Οι μεγαλύτερες οικονομικές αδικίες προκαλούν &lt;b&gt;χειρότερη&lt;\/b&gt; λειτουργία στην κοινωνία συνολικά.</t>
  </si>
  <si>
    <t>Στη χώρα μου, οι οικονομικές διαφορές μεταξύ των πλουσίων και των φτωχών &lt;b&gt;είναι άδικες&lt;\/b&gt;.</t>
  </si>
  <si>
    <t>Είναι άδικο κάποιοι άνθρωποι να έχουν υψηλότερο εισόδημα από άλλους.</t>
  </si>
  <si>
    <t>Η μεγάλη αναδιανομή εισοδήματος βλάπτει την οικονομία.</t>
  </si>
  <si>
    <t>Είναι πιο σημαντικό να προσέχω τον εαυτό μου παρά να διασφαλίζω τη δικαιοσύνη για όλους.</t>
  </si>
  <si>
    <t>Πόσο διατεθειμένοι είσαστε να ρισκάρετε, γενικά;</t>
  </si>
  <si>
    <t>Διατεθειμένος\/-η να ρισκάρω</t>
  </si>
  <si>
    <t>Καθόλου διατεθειμένος να ρισκάρω</t>
  </si>
  <si>
    <t>Πλήρως προετοιμασμένος\/-η να ρισκάρω</t>
  </si>
  <si>
    <t>Η κυβέρνηση πρέπει να μειώσει τις εισοδηματικές ανισότητες στην κοινωνία.</t>
  </si>
  <si>
    <t>Είναι η θρησκεία σημαντική στη ζωή σας;</t>
  </si>
  <si>
    <t>Πολύ σημαντική</t>
  </si>
  <si>
    <t>Κάπως σημαντική</t>
  </si>
  <si>
    <t>Όχι πολύ σημαντική</t>
  </si>
  <si>
    <t>Καθόλου σημαντική</t>
  </si>
  <si>
    <t>Πόσο πρόθυμοι είστε να δωρίσετε σε καλούς σκοπούς χωρίς να περιμένετε τίποτα σε αντάλλαγμα;</t>
  </si>
  <si>
    <t>Πολύ πρόθυμος\/-η</t>
  </si>
  <si>
    <t>Κάπως πρόθυμος\/-η</t>
  </si>
  <si>
    <t>Όχι πολύ πρόθυμος\/-η</t>
  </si>
  <si>
    <t>Καθόλου πρόθυμος\/-η</t>
  </si>
  <si>
    <t xml:space="preserve">Μας ενδιαφέρει να μάθουμε εάν πιστεύετε ότι οι οικονομικές διαφορές προκαλούν αλλαγές στην κοινωνία και εάν ναι, με ποιον τρόπο. </t>
  </si>
  <si>
    <t>Στη χώρα μου, οι οικονομικές διαφορές μεταξύ των πλουσίων και των φτωχών προκαλούν χειρότερη λειτουργία της κοινωνίας.</t>
  </si>
  <si>
    <t>Οι μεγαλύτερες οικονομικές διαφορές προκαλούν &lt;b&gt;χειρότερη&lt;\/b&gt; λειτουργία στις κοινωνίες συνολικά.</t>
  </si>
  <si>
    <t>Οι μεγαλύτερες οικονομικές διαφορές προκαλούν &lt;b&gt;μεγαλύτερη&lt;\/b&gt; εγκληματικότητα.</t>
  </si>
  <si>
    <t>Οι μεγαλύτερες οικονομικές διαφορές προκαλούν &lt;b&gt;περισσότερη&lt;\/b&gt; κοινωνική αναταραχή.</t>
  </si>
  <si>
    <t>Οι μεγαλύτερες οικονομικές διαφορές οδηγούν σε &lt;b&gt;χειρότερους&lt;\/b&gt; κυβερνητικούς θεσμούς.</t>
  </si>
  <si>
    <t>Οι μεγαλύτερες οικονομικές διαφορές οδηγούν σε μια &lt;b&gt;πιο&lt;\/b&gt; διαιρεμένη χώρα.</t>
  </si>
  <si>
    <t>Οι μεγαλύτερες οικονομικές διαφορές προκαλούν &lt;b&gt;μεγαλύτερη&lt;\/b&gt; οικονομική ανάπτυξη.</t>
  </si>
  <si>
    <t>Οι μεγαλύτερες οικονομικές διαφορές προκαλούν &lt;b&gt;μικρότερο&lt;\/b&gt; βαθμό εμπιστοσύνης μεταξύ των ανθρώπων.</t>
  </si>
  <si>
    <t>Οι μεγαλύτερες οικονομικές διαφορές προκαλούν &lt;b&gt;περισσότερη&lt;\/b&gt; διαφθορά.</t>
  </si>
  <si>
    <t xml:space="preserve">Οι μεγαλύτερες οικονομικές διαφορές οδηγούν σε &lt;b&gt;περισσότερη καινοτομία&lt;\/b&gt;. </t>
  </si>
  <si>
    <t>Οι μεγαλύτερες οικονομικές διαφορές οδηγούν σε &lt;b&gt;συνολικά χειρότερα&lt;\/b&gt; εκπαιδευτικά συστήματα.</t>
  </si>
  <si>
    <t>Οι μεγαλύτερες οικονομικές διαφορές προκαλούν &lt;b&gt;μικρότερη&lt;\/b&gt; οικονομική ανάπτυξη.</t>
  </si>
  <si>
    <t>Συνήθως εμπιστεύομαι την εθνική κυβέρνηση να κάνει αυτό που είναι σωστό.</t>
  </si>
  <si>
    <t xml:space="preserve">Οι πλούσιοι στη χώρα μου μπορούν να απομονωθούν από την υπόλοιπη κοινωνία. </t>
  </si>
  <si>
    <t>Τους τελευταίους μήνες, άκουσα κάποιον στη χώρα μου να λέει ότι οι μεγαλύτερες οικονομικές διαφορές κάνουν την κοινωνία να λειτουργεί &lt;b&gt;χειρότερα&lt;\/b&gt; κατά κάποιο τρόπο.</t>
  </si>
  <si>
    <t>Τους τελευταίους μήνες, άκουσα κάποιον στη χώρα μου να λέει ότι οι μεγάλες οικονομικές διαφορές είναι &lt;b&gt;άδικες&lt;\/b&gt;.</t>
  </si>
  <si>
    <t>Στη χώρα μου, οι θεσμοί μας βασίζονται στην ιδέα ότι η οικονομική ανισότητα κάνει την κοινωνία να λειτουργεί &lt;b&gt;χειρότερα&lt;\/b&gt;.</t>
  </si>
  <si>
    <t>Διεθνείς οργανισμοί και κυβερνήσεις πρότειναν πρόσφατα έναν συντονισμένο φόρο που στοχεύει τα πλουσιότερα άτομα του κόσμου.</t>
  </si>
  <si>
    <t>Αυτός ο φόρος θα απαιτούσε από όσους έχουν περιουσία που ξεπερνά το 1 δισεκατομμύριο δολάρια ΗΠΑ, ή τα περίπου 3000 πλουσιότερα άτομα στον κόσμο, να πληρώνουν τουλάχιστον το 2% της περιουσίας τους σε φόρους κάθε χρόνο.</t>
  </si>
  <si>
    <t>Υποστηρίζετε ή αντιτίθεστε αυτήν την πολιτική;</t>
  </si>
  <si>
    <t>Κάπως υποστηρίζω</t>
  </si>
  <si>
    <t>Ούτε υποστηρίζω ούτε αντιτίθεμαι</t>
  </si>
  <si>
    <t>Κάπως αντιτίθεμαι</t>
  </si>
  <si>
    <t>Αντιτίθεμαι έντονα</t>
  </si>
  <si>
    <t>Δεν καταλαβαίνω</t>
  </si>
  <si>
    <t>Από τους 100 συμμετέχοντες που απάντησαν στην προηγούμενη ερώτηση, πόσοι πιστεύετε ότι υποστηρίζουν τον συντονισμένο φόρο για τα πλουσιότερα άτομα του κόσμου;</t>
  </si>
  <si>
    <t>Είναι ηθικά αποδεκτό οι επιχειρήσεις να πωλούν προϊόντα που γνωρίζουν ότι οι καταναλωτές θα ήταν καλύτερα να μην αγοράσουν.</t>
  </si>
  <si>
    <t>Είναι ηθικά αποδεκτό οι επιχειρήσεις να χειραγωγούν τις πληροφορίες σχετικά με τα προϊόντα τους για να πουλήσουν προϊόντα που γνωρίζουν ότι οι καταναλωτές θα ήταν καλύτερα να μην αγοράσουν.</t>
  </si>
  <si>
    <t>Είναι ηθικά αποδεκτό οι επιχειρήσεις να πωλούν προϊόντα που γνωρίζουν ότι οι καταναλωτές θα ήταν καλύτερα να μην αγοράσουν, εφόσον παρέχουν στον καταναλωτή όλες τις σχετικές πληροφορίες για το προϊόν.</t>
  </si>
  <si>
    <t>Οι επιχειρήσεις συχνά χειραγωγούν πληροφορίες σχετικά με τα προϊόντα τους για να πουλήσουν προϊόντα που γνωρίζουν ότι οι καταναλωτές θα ήταν καλύτερα να μην αγοράσουν.</t>
  </si>
  <si>
    <t>Η κυβέρνηση θα πρέπει να επιβάλει αυστηρότερους νόμους για την προστασία των καταναλωτών για να εμποδίσει τις επιχειρήσεις να πουλήσουν προϊόντα που γνωρίζουν ότι οι καταναλωτές θα ήταν καλύτερα να μην αγοράσουν.</t>
  </si>
  <si>
    <t xml:space="preserve">Σας ευχαριστούμε που συμπληρώσατε το ερωτηματολόγιο! </t>
  </si>
  <si>
    <t xml:space="preserve">Εάν έχετε σχόλια για την έρευνα συνολικά, παρακαλούμε γράψτε τα εδώ. </t>
  </si>
  <si>
    <t>Δεν ψηφίζω</t>
  </si>
  <si>
    <t>Καθόλου κοντά</t>
  </si>
  <si>
    <t>Εξαιρετικά κοντά</t>
  </si>
  <si>
    <t>Υποστηρίζω έντονα</t>
  </si>
  <si>
    <t>Εξετάστε μια κατάσταση όπου ένα άτομο έχει υποβάλει αξίωση για επιδόματα αναπηρίας.</t>
  </si>
  <si>
    <t>Κατάσταση ${e:\/\/Field\/T12Q4Order}</t>
  </si>
  <si>
    <t xml:space="preserve">Στον Συμμετέχοντα Α δόθηκε η ευκαιρία να επενδύσει ${e:\/\/Field\/Value5Display} με 50% πιθανότητα να κερδίσει ${e:\/\/Field\/Value15Display} και 50% πιθανότητα να κερδίσει ${e:\/\/Field\/Value0Display}. </t>
  </si>
  <si>
    <t>Από τους 100 συμμετέχοντες που βρίσκονταν στην &lt;b&gt;κατάσταση του Συμμετέχοντος Α&lt;\/b&gt;, πόσοι πιστεύετε ότι &lt;b&gt;επένδυσαν&lt;\/b&gt; ${e:\/\/Field\/Value5Display} για να λάβουν ενδεχομένως ${e:\/\/Field\/Value15Display} δεδομένου ότι ο Συμμετέχων Β θα έχανε επίσης ${e:\/\/Field\/Value5Display};</t>
  </si>
  <si>
    <t xml:space="preserve">&lt;b&gt;Καμία καταβολή των επιδομάτων αναπηρίας&lt;\/b&gt;: Αυτό σημαίνει ότι υπάρχει 25 τοις εκατό πιθανότητα σε ένα άτομο που έχει υποβάλει &lt;b&gt;αληθινή αξίωση&lt;\/b&gt; για επιδόματα αναπηρίας να &lt;b&gt;μην καταβληθεί το επίδομα αναπηρίας&lt;\/b&gt;.  </t>
  </si>
  <si>
    <t>Σας έχουν εκχωρηθεί ${e:\/\/Field\/SelfishMDisplay}.</t>
  </si>
  <si>
    <t>Στον άλλο συμμετέχοντα έχουν εκχωρηθεί ${e:\/\/Field\/SelfishMDisplay}.</t>
  </si>
  <si>
    <t>Εάν θέλετε, μπορείτε να στείλετε &lt;b&gt;${e:\/\/Field\/Value0Display}, ${e:\/\/Field\/Send1Display} ή ${e:\/\/Field\/Send2Display}&lt;\/b&gt; από τα ${e:\/\/Field\/SelfishMDisplay} σας στον άλλο συμμετέχοντα.</t>
  </si>
  <si>
    <t>Στον άλλο συμμετέχοντα έχουν εκχωρηθεί ${e:\/\/Field\/XDisplay}.</t>
  </si>
  <si>
    <t>Πριν από αυτό, μας ενδιαφέρει πόσο συχνά περιμένετε από τον άλλο συμμετέχοντα να παίρνει χρήματα από εσάς εάν στείλατε τα διαφορετικά ποσά (${e:\/\/Field\/Value0Display}, ${e:\/\/Field\/Send1Display} και ${e:\/\/Field\/Send2Display}).</t>
  </si>
  <si>
    <t>Εάν θέλετε, μπορείτε να στείλετε &lt;b&gt;${e:\/\/Field\/Value0Display}, ${e:\/\/Field\/Send1Display} ή ${e:\/\/Field\/Send2Display}&lt;\/b&gt; από τα ${e:\/\/Field\/SelfishHDisplay} σας στον άλλο συμμετέχοντα.</t>
  </si>
  <si>
    <t xml:space="preserve">&lt;b&gt;Καμία καταβολή των επιδομάτων αναπηρίας&lt;\/b&gt;: Αυτό σημαίνει ότι υπάρχει 1 τοις εκατό πιθανότητα σε ένα άτομο που έχει υποβάλει &lt;b&gt;αληθινή αξίωση&lt;\/b&gt; για επιδόματα αναπηρίας να &lt;b&gt;μην καταβληθεί το επίδομα αναπηρίας&lt;\/b&gt;.  </t>
  </si>
  <si>
    <t>Εάν θέλετε, μπορείτε να στείλετε &lt;b&gt;${e:\/\/Field\/Value0Display}, ${e:\/\/Field\/Send1Display} ή ${e:\/\/Field\/Send2Display}&lt;\/b&gt; από τα ${e:\/\/Field\/YDisplay} σας στον άλλο συμμετέχοντα.</t>
  </si>
  <si>
    <t>कृपया निम्नांकित जानकारी को ध्यानपूर्वक पढ़ें।</t>
  </si>
  <si>
    <t>कृपया यह भी ध्यान दें कि इस अध्ययन के नतीजों का इस्तेमाल अकादमिक अनुसंधान में किया जाएगा और पहचान रहित डेटा को सार्वजनिक किया जा सकता है।</t>
  </si>
  <si>
    <t>कोई भी व्यक्तिगत पहचान वाली जानकारी प्रकाशित नहीं की जाएगी, और डेटा से आपकी पहचान मालूम नहीं की जा सकती है।</t>
  </si>
  <si>
    <t>कृपया प्रश्नों को पढ़ने और समझने में पर्याप्त समय देने का ध्यान रखें।</t>
  </si>
  <si>
    <t>मैं यह समझता हूं और भाग लेना चाहूंगा।</t>
  </si>
  <si>
    <t>मैं भाग लेना नहीं चाहूंगा।</t>
  </si>
  <si>
    <t>यह सुनिश्चित करने के लिए कि आप प्रदान की गई जानकारी को ध्यानपूर्वक पढ़ें, हम चाहते हैं कि आप पहले एक सरल प्रश्न का उत्तर दें।</t>
  </si>
  <si>
    <t>निम्नांकित में से किस फ़र्नीचर का इस्तेमाल आप किसी टेबल के समीप बैठने के लिए करते हैं?</t>
  </si>
  <si>
    <t>रेफ्रिजरेटर</t>
  </si>
  <si>
    <t>कुर्सी</t>
  </si>
  <si>
    <t xml:space="preserve">साइकिल </t>
  </si>
  <si>
    <t xml:space="preserve"> टोस्टर</t>
  </si>
  <si>
    <t>कृपया अपना सर्वेक्षण प्रदाता आईडी दर्ज करें (यह फ़ील्ड पहले से ही भरा जाना चाहिए):</t>
  </si>
  <si>
    <t>सर्वेक्षण का अंत</t>
  </si>
  <si>
    <t>आप इस सर्वेक्षण में भाग नहीं लेना चाहते।</t>
  </si>
  <si>
    <t>आप एकाग्रता जांच में उत्तीर्ण नहीं हुए।</t>
  </si>
  <si>
    <t>कृपया यह सर्वेक्षण बंद करें।</t>
  </si>
  <si>
    <t xml:space="preserve">आपका लिंग क्या है? </t>
  </si>
  <si>
    <t xml:space="preserve">पुरुष </t>
  </si>
  <si>
    <t xml:space="preserve">महिला </t>
  </si>
  <si>
    <t>अन्य\/सूचीबद्ध नहीं</t>
  </si>
  <si>
    <t>उत्तर देना पसंद नहीं करता</t>
  </si>
  <si>
    <t xml:space="preserve">आपकी उम्र क्या है? </t>
  </si>
  <si>
    <t>आपकी उच्चतम शैक्षिक योग्यता क्या है?</t>
  </si>
  <si>
    <t>कोई औपचारिक शिक्षा नहीं (0 वर्ष)</t>
  </si>
  <si>
    <t>प्राथमिक शिक्षा (7 वर्ष से कम)</t>
  </si>
  <si>
    <t>निम्न माध्यमिक शिक्षा (7-10 वर्ष)</t>
  </si>
  <si>
    <t>उच्च माध्यमिक शिक्षा (10- 13 वर्ष)</t>
  </si>
  <si>
    <t>उच्चतर शिक्षा (13+ वर्ष, जैसे, विश्वविद्यालय या कॉलेज)</t>
  </si>
  <si>
    <t>अगर आप उस समय वैध मतदान आयु के अंतर्गत थे, तो कृपया चुनें कि अन्यथा आप क्या करते।</t>
  </si>
  <si>
    <t>हम आपको याद दिलाते हैं कि &lt;u&gt;इस सर्वेक्षण के उत्तर गुमनाम रहते हैं।&lt;\/u&gt;</t>
  </si>
  <si>
    <t>वर्ष 2023 में करों से पहले आपकी कुल घरेलू आय क्या थी?</t>
  </si>
  <si>
    <t>हम आपसे इस पैसे से जुड़े विकल्प चुनने को भी कहेंगे।</t>
  </si>
  <si>
    <t>&lt;b&gt; हम हर बीस में से एक उत्तरदाता को बेतरतीब तरीके से चुनेंगे, जिनकी धनराशि का भुगतान किया जाएगा और उनकी पसंद को साकार किया जाएगा।&lt;\/b&gt;</t>
  </si>
  <si>
    <t>इन प्रतिभागियों के लिए, उनकी पसंद यह तय करेगी कि उन्हें व अन्य प्रतिभागी को कितना पैसा दिया जाएगा।</t>
  </si>
  <si>
    <t xml:space="preserve">सर्वेक्षण प्रदाता के जरिए सर्वेक्षण के तीन महीने के भीतर पैसे का भुगतान कर दिया जाएगा। </t>
  </si>
  <si>
    <t>&lt;b&gt;कृपया कार्य पूरा करने की पूरी कोशिश करें।&lt;\/b&gt;</t>
  </si>
  <si>
    <t>यह हमारे अनुसंधान के लिए काफी महत्वपूर्ण है।</t>
  </si>
  <si>
    <t>संख्या के सभी उदाहरणों पर क्लिक करें: &lt;b&gt;${e:\/\/Field\/TargetCode1}&lt;\/b&gt;</t>
  </si>
  <si>
    <t>आपने कार्य  &lt;b&gt;पूरा&lt;\/b&gt; कर लिया है।</t>
  </si>
  <si>
    <t xml:space="preserve">अब आपको दूसरे प्रतिभागी से मैच किया जाएगा। </t>
  </si>
  <si>
    <t>कार्य पूरा करने के मुआवजे के रूप में आपको ${e:\/\/Field\/Value3Display} का बोनस भुगतान किया जाएगा।</t>
  </si>
  <si>
    <t>अन्य प्रतिभागी को कार्य पूरा करने हेतु मुआवजे के रूप में ${e:\/\/Field\/Value3Display} का बोनस भुगतान किया जाएगा।</t>
  </si>
  <si>
    <t>प्रतिभागी ए ने कार्य &lt;b&gt;पूरा&lt;\/b&gt; कर लिया।</t>
  </si>
  <si>
    <t>प्रतिभागी बी ने कार्य पर &lt;b&gt;काम नहीं किया&lt;\/b&gt;।</t>
  </si>
  <si>
    <t>प्रतिभागी ए को कार्य पूरा करने के मुआवजे के रूप में &lt;b&gt;${e:\/\/Field\/Value3Display}&lt;\/b&gt; का बोनस दिया गया था|</t>
  </si>
  <si>
    <t>कार्य पर काम न करने के बावजूद प्रतिभागी बी को &lt;b&gt;${e:\/\/Field\/Value3Display}&lt;\/b&gt; का बोनस दिया गया था।</t>
  </si>
  <si>
    <t>अन्य प्रतिभागी को कार्य पूरा करने हेतु मुआवजे के रूप में ${e:\/\/Field\/Value6Display} का बोनस भुगतान किया जाएगा।</t>
  </si>
  <si>
    <t>प्रतिभागी  ए और प्रतिभागी बी दोनों ने कार्य &lt;b&gt;पूरा&lt;\/b&gt; किया।</t>
  </si>
  <si>
    <t>टास्क पूरा करने के बावजूद प्रतिभागी A को &lt;b&gt;बोनस का भुगतान नहीं किया&lt;\/b&gt; गया।</t>
  </si>
  <si>
    <t>प्रतिभागी बी को कार्य पूरा करने के मुआवजे के रूप में &lt;b&gt;${e:\/\/Field\/Value6Display}&lt;\/b&gt; का बोनस दिया गया।</t>
  </si>
  <si>
    <t>अन्य प्रतिभागी को कार्य पर काम न करने के बावजूद मुआवजे के रूप में ${e:\/\/Field\/Value3Display} का बोनस भुगतान किया जाएगा।</t>
  </si>
  <si>
    <t>प्रतिभागी ए ने कार्य पर &lt;b&gt;काम नहीं किया&lt;\/b&gt;।</t>
  </si>
  <si>
    <t>प्रतिभागी बी ने कार्य &lt;b&gt;पूरा&lt;\/b&gt; कर लिया।</t>
  </si>
  <si>
    <t>प्रतिभागी ए को &lt;b&gt;बोनस नहीं दिया&lt;\/b&gt; क्योंकि बोनस कार्य पूरा करने का मुआवजा है।</t>
  </si>
  <si>
    <t>अब हम आपसे इस जानकारी के बारे में कुछ सरल समझ वाले प्रश्न पूछेंगे।</t>
  </si>
  <si>
    <t>पृष्ठभूमि की जानकारी</t>
  </si>
  <si>
    <t>क्या आपने टास्क पूरा कर लिया?</t>
  </si>
  <si>
    <t>क्या अन्य प्रतिभागी ने एक टास्क पूरा किया?</t>
  </si>
  <si>
    <t>हां</t>
  </si>
  <si>
    <t>नहीं</t>
  </si>
  <si>
    <t>आपका बोनस कितना बड़ा था?</t>
  </si>
  <si>
    <t>दूसरे प्रतिभागी का बोनस कितना बड़ा था?</t>
  </si>
  <si>
    <t xml:space="preserve">उचित और अनुचित के बारे में लोगों के अलग-अलग विचार होते हैं। </t>
  </si>
  <si>
    <t>आप निम्नांकित कथन से किस हद तक सहमत या असहमत हैं:</t>
  </si>
  <si>
    <t>बोनस भुगतान आपके और अन्य भागीदार के बीच अनुचित तरीके से वितरित किया गया था।</t>
  </si>
  <si>
    <t>पूरी तरह सहमत</t>
  </si>
  <si>
    <t>कुछ हद तक सहमत</t>
  </si>
  <si>
    <t>ना तो सहमत ना ही असहमत</t>
  </si>
  <si>
    <t>कुछ हद तक असहमत</t>
  </si>
  <si>
    <t>पूरी तरह असहमत</t>
  </si>
  <si>
    <t xml:space="preserve">अब हम आपसे पूछना चाहेंगे कि आप दूसरे प्रतिभागी के &lt;b&gt; कितना करीब महसूस करते हैं&lt;\/b&gt;। </t>
  </si>
  <si>
    <t>कृपया स्लाइडर का उपयोग करके उन गोलों की जोड़ी का चयन करें जो आपके उत्तर का सबसे अच्छा वर्णन करते हैं।</t>
  </si>
  <si>
    <t>ध्यान दें कि 1 दर्शाता है: बिल्कुल भी करीब नहीं, और 7: बेहद करीब।</t>
  </si>
  <si>
    <t>आप दूसरे प्रतिभागी के कितना करीब महसूस करते हैं?</t>
  </si>
  <si>
    <t>अब आप ऐसा फ़ैसला लेंगे, जो आप और दूसरे प्रतिभागी दोनों को प्रभावित कर सकता है।</t>
  </si>
  <si>
    <t>यहां आपका फ़ैसला पूर्व की स्थिति के किसी भी बोनस भुगतान को प्रभावित नहीं करेगा।</t>
  </si>
  <si>
    <t>आपको एक अतिरिक्त ${e:\/\/Field\/Value5Display} सौंपा गया है।</t>
  </si>
  <si>
    <t>दूसरे प्रतिभागी को भी अतिरिक्त ${e:\/\/Field\/Value5Display} सौंपा गया है।</t>
  </si>
  <si>
    <t>अब आपसे पूछा जाएगा कि क्या आप निवेश का अवसर पाना चाहते हैं।</t>
  </si>
  <si>
    <t>आप अपना ${e:\/\/Field\/Value5Display} &lt;b&gt;निवेश&lt;\/b&gt; कर सकते हैं।</t>
  </si>
  <si>
    <t>अगर आप पैसा निवेश करते हैं, तो निम्नांकित विकल्प संभव हैं:</t>
  </si>
  <si>
    <t>आप 50% संभावना के साथ ${e:\/\/Field\/Value15Display} कमाएंगे।</t>
  </si>
  <si>
    <t>आप 50% संभावना के साथ ${e:\/\/Field\/Value0Display} कमाएंगे।</t>
  </si>
  <si>
    <t>अगर आप निवेश करते हैं, तो &lt;b&gt;अन्य प्रतिभागी वह ${e:\/\/Field\/Value5Display} खो देते हैं, जो उन्हें असाइन किया गया था।&lt;\/b&gt;</t>
  </si>
  <si>
    <t>अगर आप निवेश नहीं करते हैं, तो आप और दूसरे प्रतिभागी दोनों आपके अतिरिक्त ${e:\/\/Field\/Value5Display} रखेंगे।</t>
  </si>
  <si>
    <t>अपना विकल्प चुनने के बाद आप दोबारा दूसरे प्रतिभागी के साथ बातचीत नहीं करेंगे।</t>
  </si>
  <si>
    <t>कृपया अपना विकल्प चुनें।</t>
  </si>
  <si>
    <t>मैं पैसा निवेश करता हूं, जिसका मतलब है कि मेरे पास ${e:\/\/Field\/Value15Display} होने की 50% संभावना है और ${e:\/\/Field\/Value0Display} होने की 50% संभावना है।</t>
  </si>
  <si>
    <t>दूसरे प्रतिभागी को ${e:\/\/Field\/Value0Display} मिलेगा।</t>
  </si>
  <si>
    <t>मैं पैसे का निवेश नहीं करता।</t>
  </si>
  <si>
    <t>मुझे और दूसरे प्रतिभागी दोनों को ${e:\/\/Field\/Value5Display} मिलता है।</t>
  </si>
  <si>
    <t>आपके विकल्प को किस बात ने प्रेरित किया?</t>
  </si>
  <si>
    <t>कृपया अपने शब्दों में समझायें।</t>
  </si>
  <si>
    <t xml:space="preserve">हमने आपके देश में प्रतिभागियों की बड़ी संख्या के साथ यह अध्ययन पूरा किया है। </t>
  </si>
  <si>
    <t>आपकी राय में आपकी जैसी ही स्थिति में रहने वाले 100 प्रतिभागियों में से कितने प्रतिभागियों ने संभावित रूप से ${e:\/\/Field\/Value15Display} कमाने के लिए अपने ${e:\/\/Field\/Value5Display} का निवेश किया जब अन्य प्रतिभागियों ने भी अपना ${e:\/\/Field\/Value5Display} खो दिया?</t>
  </si>
  <si>
    <t>कृपया 0 से 100 के बीच की संख्या में उत्तर लिखें।</t>
  </si>
  <si>
    <t>अगर आपका उत्तर सही है तो आपको ${e:\/\/Field\/Value1Display} से नवाज़ा जाएगा।</t>
  </si>
  <si>
    <t>यह &lt;b&gt;सभी&lt;\/b&gt; प्रतिभागियों के लिए सही है।</t>
  </si>
  <si>
    <t>कुछ प्रतिभागी आपकी जैसी स्थिति में नहीं थे।</t>
  </si>
  <si>
    <t>अब हम इन प्रतिभागियों के बारे में कुछ प्रश्न पूछेंगे।</t>
  </si>
  <si>
    <t>उनके मामले में, स्थिति इस प्रकार थी:</t>
  </si>
  <si>
    <t>उनकी बाकी की स्थिति आपके जैसी ही थी।</t>
  </si>
  <si>
    <t xml:space="preserve">प्रतिभागी ए को ${e:\/\/Field\/Value15Display} कमाने के 50% मौके और ${e:\/\/Field\/Value0Display} कमाने के 50% मौके के साथ ${e:\/\/Field\/Value5Display} निवेश करने का मौका दिया गया। </t>
  </si>
  <si>
    <t>अगर उन्होंने निवेश किया, तो प्रतिभागी बी ने अपना ${e:\/\/Field\/Value5Display} खो दिया।</t>
  </si>
  <si>
    <t>हम पहले आपसे इस जानकारी के बारे में कुछ सरल समझ वाले प्रश्न पूछेंगे।</t>
  </si>
  <si>
    <t>क्या प्रतिभागी ए ने टास्क पूरा कर लिया?</t>
  </si>
  <si>
    <t>क्या प्रतिभागी बी ने टास्क पूरा कर लिया?</t>
  </si>
  <si>
    <t>प्रतिभागी ए का बोनस कितना बड़ा था?</t>
  </si>
  <si>
    <t>प्रतिभागी बी का बोनस कितना बड़ा था?</t>
  </si>
  <si>
    <t>बोनस भुगतान प्रतिभागी ए और प्रतिभागी बी के बीच अनुचित तरीके से वितरित किया गया था।</t>
  </si>
  <si>
    <t>अब हम चाहते हैं कि आप प्रतिभागी ए के निवेश व्यवहार का अनुमान लगाएं।</t>
  </si>
  <si>
    <t>&lt;b&gt;प्रतिभागी ए की स्थिति&lt;\/b&gt; में शामिल 100 प्रतिभागियों में से, आपको क्या लगता है कितने प्रतिभागियों ने संभावित रूप से ${e:\/\/Field\/Value15Display} पाने के लिए ${e:\/\/Field\/Value5Display} &lt;b&gt;निवेश&lt;\/b&gt; किया है, जहां यह पाया गया कि प्रतिभागी बी भी अपना ${e:\/\/Field\/Value5Display} खो देगा?</t>
  </si>
  <si>
    <t>एक रिमाइंडर के तौर पर, आपने उत्तर दिया कि &lt;b&gt;आपकी&lt;\/b&gt; स्थिति में ${q:\/\/QID581\/ChoiceTextEntryValue} लोग निवेश करेंगे।</t>
  </si>
  <si>
    <t>आपका धन्यवाद! अब हम एक नए टॉपिक से जुड़े नए  प्रश्नों की ओर बढ़ेंगे।</t>
  </si>
  <si>
    <t xml:space="preserve">अब हम आपसे यह सोचने को कहेंगे कि अगर आपको यह फ़ैसला करना हो कि किसी व्यक्ति को बेरोजगारी लाभों का भुगतान किया जाना है या नहीं, तो आप क्या करेंगे। </t>
  </si>
  <si>
    <t>यह बहुत महत्वपूर्ण है कि आप नीचे दी गई जानकारी को ध्यानपूर्वक पढ़ें।</t>
  </si>
  <si>
    <t xml:space="preserve">बेरोजगारी लाभों का उद्देश्य उन लोगों को आंशिक रूप से मुआवजा देना है, जो अपनी आय के नुकसान के लिए अनैच्छिक रूप से बेरोजगार हैं। </t>
  </si>
  <si>
    <t xml:space="preserve">जो लोग अनैच्छिक रूप से बेरोजगार नहीं हैं, वे कभी-कभी गलत तरीके से यह कहकर बेरोजगारी लाभों के लिए झूठा दावा करते हैं कि वे अनैच्छिक रूप से बेरोजगार हैं। </t>
  </si>
  <si>
    <t>स्थिति ${e:\/\/Field\/T12Q1Order}</t>
  </si>
  <si>
    <t>वहां:</t>
  </si>
  <si>
    <t>99 प्रतिशत संभावना इस बात की है कि इस व्यक्ति ने बेरोजगारी लाभों के लिए &lt;b&gt;सही&lt;\/b&gt; क्लेम दायर किया है</t>
  </si>
  <si>
    <t>1 प्रतिशत संभावना इस बात की है कि इस व्यक्ति ने बेरोजगारी लाभों के लिए &lt;b&gt;झूठा&lt;\/b&gt; क्लेम दायर किया है</t>
  </si>
  <si>
    <t>अब हम आपसे इस व्यक्ति के लिए एक विकल्प लेने को कहते हैं।</t>
  </si>
  <si>
    <t>कृपया अपना निर्णय चिह्नित करें:</t>
  </si>
  <si>
    <t xml:space="preserve">&lt;b&gt;बेरोजगारी लाभ का भुगतान करें&lt;\/b&gt;: इसका अर्थ यह है कि 1 प्रतिशत संभावना इस बात की है कि किसी व्यक्ति ने बेरोजगारी लाभों के लिए &lt;b&gt;झूठा क्लेम&lt;\/b&gt; दायर किया है कि &lt;b&gt;उसे बेरोजगारी लाभों का भुगतान कर दिया जाता है&lt;\/b&gt;। </t>
  </si>
  <si>
    <t>75 प्रतिशत संभावना इस बात की है कि इस व्यक्ति ने बेरोजगारी लाभों के लिए &lt;b&gt;सही&lt;\/b&gt; क्लेम दायर किया है।</t>
  </si>
  <si>
    <t>25 प्रतिशत संभावना इस बात की है कि इस व्यक्ति ने बेरोजगारी लाभों के लिए &lt;b&gt;झूठा&lt;\/b&gt; क्लेम दायर किया है</t>
  </si>
  <si>
    <t xml:space="preserve">&lt;b&gt; बेरोजगारी लाभ का भुगतान न करें&lt;\/b&gt;: इसका अर्थ यह है कि 75 प्रतिशत संभावना इस बात की है कि जिस व्यक्ति ने बेरोजगारी लाभों के लिए &lt;b&gt;सही क्लेम&lt;\/b&gt; दायर किया है, उसे &lt;b&gt;बेरोजगारी लाभों का भुगतान नहीं किया जाता है&lt;\/b&gt;।  </t>
  </si>
  <si>
    <t>&lt;b&gt;बेरोजगारी लाभ का भुगतान करें&lt;\/b&gt;: इसका अर्थ यह है कि 25 प्रतिशत संभावना इस बात की है कि किसी व्यक्ति ने बेरोजगारी लाभों के लिए &lt;b&gt;झूठा क्लेम&lt;\/b&gt; दायर किया है कि &lt;b&gt;उसे बेरोजगारी लाभों का भुगतान कर दिया जाता है&lt;\/b&gt;।</t>
  </si>
  <si>
    <t>50 प्रतिशत संभावना इस बात की है कि इस व्यक्ति ने बेरोजगारी लाभों के लिए &lt;b&gt;सही&lt;\/b&gt; क्लेम दायर किया है।</t>
  </si>
  <si>
    <t>50 प्रतिशत संभावना इस बात की है कि इस व्यक्ति ने बेरोजगारी लाभों के लिए &lt;b&gt;झूठा&lt;\/b&gt; क्लेम दायर किया है।</t>
  </si>
  <si>
    <t xml:space="preserve">&lt;b&gt; बेरोजगारी लाभ का भुगतान न करें&lt;\/b&gt;: इसका अर्थ यह है कि 50 प्रतिशत संभावना इस बात की है कि जिस व्यक्ति ने बेरोजगारी लाभों के लिए &lt;b&gt;सही क्लेम&lt;\/b&gt; दायर किया है, उसे &lt;b&gt;बेरोजगारी लाभों का भुगतान नहीं किया जाता है&lt;\/b&gt;।  </t>
  </si>
  <si>
    <t xml:space="preserve">&lt;b&gt;बेरोजगारी लाभ का भुगतान करें&lt;\/b&gt;: इसका अर्थ यह है कि 50 प्रतिशत संभावना इस बात की है कि किसी व्यक्ति ने बेरोजगारी लाभों के लिए &lt;b&gt;झूठा क्लेम&lt;\/b&gt; दायर किया है कि &lt;b&gt;उसे बेरोजगारी लाभों का भुगतान कर दिया जाता है&lt;\/b&gt;। </t>
  </si>
  <si>
    <t>25 प्रतिशत संभावना इस बात की है कि इस व्यक्ति ने बेरोजगारी लाभों के लिए &lt;b&gt;सही&lt;\/b&gt; क्लेम दायर किया है।</t>
  </si>
  <si>
    <t>75 प्रतिशत संभावना इस बात की है कि इस व्यक्ति ने बेरोजगारी लाभों के लिए &lt;b&gt;झूठा&lt;\/b&gt; क्लेम दायर किया है।</t>
  </si>
  <si>
    <t xml:space="preserve">&lt;b&gt; बेरोजगारी लाभ का भुगतान न करें&lt;\/b&gt;: इसका अर्थ यह है कि 25 प्रतिशत संभावना इस बात की है कि जिस व्यक्ति ने बेरोजगारी लाभों के लिए &lt;b&gt;सही क्लेम&lt;\/b&gt; दायर किया है, उसे &lt;b&gt;बेरोजगारी लाभों का भुगतान नहीं किया जाता है&lt;\/b&gt;।  </t>
  </si>
  <si>
    <t>&lt;b&gt;बेरोजगारी लाभ का भुगतान करें&lt;\/b&gt;: इसका अर्थ यह है कि 75 प्रतिशत संभावना इस बात की है कि किसी व्यक्ति ने बेरोजगारी लाभों के लिए &lt;b&gt;झूठा क्लेम&lt;\/b&gt; दायर किया है कि &lt;b&gt;उसे बेरोजगारी लाभों का भुगतान कर दिया जाता है&lt;\/b&gt;।</t>
  </si>
  <si>
    <t>1 प्रतिशत संभावना इस बात की है कि इस व्यक्ति ने बेरोजगारी लाभों के लिए &lt;b&gt;सही&lt;\/b&gt; क्लेम दायर किया है।</t>
  </si>
  <si>
    <t>99 प्रतिशत संभावना इस बात की है कि इस व्यक्ति ने बेरोजगारी लाभों के लिए &lt;b&gt;झूठा&lt;\/b&gt; क्लेम दायर किया है।</t>
  </si>
  <si>
    <t xml:space="preserve">&lt;b&gt; बेरोजगारी लाभ का भुगतान न करें&lt;\/b&gt;: इसका अर्थ यह है कि 1 प्रतिशत संभावना इस बात की है कि जिस व्यक्ति ने बेरोजगारी लाभों के लिए &lt;b&gt;सही क्लेम&lt;\/b&gt; दायर किया है, उसे &lt;b&gt;बेरोजगारी लाभों का भुगतान नहीं किया जाता है&lt;\/b&gt;।  </t>
  </si>
  <si>
    <t xml:space="preserve">&lt;b&gt;बेरोजगारी लाभ का भुगतान करें&lt;\/b&gt;: इसका अर्थ यह है कि 99 प्रतिशत संभावना इस बात की है कि किसी व्यक्ति ने बेरोजगारी लाभों के लिए &lt;b&gt;झूठा क्लेम&lt;\/b&gt; दायर किया है कि &lt;b&gt;उसे बेरोजगारी लाभों का भुगतान कर दिया जाता है&lt;\/b&gt;। </t>
  </si>
  <si>
    <t>उन सभी लोगों पर विचार करें, जो वर्तमान में आपके देश में बेरोजगारी लाभों के लिए क्लेम दायर करते हैं।</t>
  </si>
  <si>
    <t xml:space="preserve">आपके अनुसार, बेरोजगारी लाभ के लिए क्लेम दायर करने वाले कितने प्रतिशत लोगों ने &lt;b&gt;गलत तरीके से कहा&lt;\/b&gt; है कि वे अनैच्छिक रूप से  बेरोजगार हैं? </t>
  </si>
  <si>
    <t>... प्रतिशत लोगों ने गलत कहा है कि वे अनैच्छिक रूप से बेरोजगार हैं।</t>
  </si>
  <si>
    <t xml:space="preserve">आप निम्नांकित कथनों से किस हद तक सहमत या असहमत हैं </t>
  </si>
  <si>
    <t>बेरोजगारी लाभों को और ज्यादा उदारतापूर्ण बनाया जाना चाहिए।</t>
  </si>
  <si>
    <t>बेरोजगारी लाभों की शर्तों को सख्त बनाया जाना चाहिए।</t>
  </si>
  <si>
    <t>यह अनुचित है कि अनैच्छिक रूप से बेरोजगारों को उनके आय नुकसान का पूरा मुआवजा नहीं दिया जाता है।</t>
  </si>
  <si>
    <t>उदारतापूर्ण बेरोजगारी लाभ अर्थव्यवस्था को नुकसान पहुंचाते हैं।</t>
  </si>
  <si>
    <t>हम आपसे यह सोचने को कहेंगे कि अगर आपको यह निर्णय लेना हो कि किसी व्यक्ति को विकलांगता लाभों का भुगतान किया जाना है या नहीं, तो आप क्या करेंगे।</t>
  </si>
  <si>
    <t xml:space="preserve">विकलांगता लाभों का उद्देश्य उन लोगों को आंशिक रूप से मुआवजा देना है जिनकी ऐसी मेडिकल कंडिशन है, जो उन्हें आय के नुकसान के लिए काम करने से रोकती है। </t>
  </si>
  <si>
    <t>जिन लोगों के पास ऐसी कोई मेडिकल कंडिशन नहीं है जो उन्हें काम करने से रोकती है, वे कभी-कभी गलत तरीके से यह कहकर विकलांगता लाभों के लिए झूठा क्लेम दायर करते हैं कि उन्हें किसी मेडिकल कंडिशन के कारण काम करने से रुकना पड़ता है।</t>
  </si>
  <si>
    <t>99 प्रतिशत संभावना इस बात की है कि इस व्यक्ति ने विकलांगता लाभों के लिए &lt;b&gt;सही&lt;\/b&gt; क्लेम दायर किया है।</t>
  </si>
  <si>
    <t>1 प्रतिशत संभावना इस बात की है कि इस व्यक्ति ने विकलांगता लाभों के लिए &lt;b&gt;झूठा&lt;\/b&gt; क्लेम दायर किया है।</t>
  </si>
  <si>
    <t xml:space="preserve">&lt;b&gt; विकलांगता लाभ का भुगतान न करें&lt;\/b&gt;: इसका अर्थ यह है कि 99 प्रतिशत संभावना इस बात की है कि जिस व्यक्ति ने विकलांगता लाभों के लिए &lt;b&gt;सही क्लेम&lt;\/b&gt; दायर किया है, उसे &lt;b&gt;विकलांगता लाभों का भुगतान नहीं किया जाता है&lt;\/b&gt;।  </t>
  </si>
  <si>
    <t xml:space="preserve">&lt;b&gt;विकलांगता लाभ का भुगतान करें&lt;\/b&gt;: इसका अर्थ यह है कि 1 प्रतिशत संभावना इस बात की है कि किसी व्यक्ति ने विकलांगता लाभों के लिए &lt;b&gt;झूठा क्लेम&lt;\/b&gt; दायर किया है कि &lt;b&gt;उसे विकलांगता लाभों का भुगतान कर दिया जाता है&lt;\/b&gt;। </t>
  </si>
  <si>
    <t>75 प्रतिशत संभावना इस बात की है कि इस व्यक्ति ने विकलांगता लाभों के लिए &lt;b&gt;सही&lt;\/b&gt; क्लेम दायर किया है।</t>
  </si>
  <si>
    <t>25 प्रतिशत संभावना इस बात की है कि इस व्यक्ति ने विकलांगता लाभों के लिए &lt;b&gt;झूठा&lt;\/b&gt; क्लेम दायर किया है।</t>
  </si>
  <si>
    <t xml:space="preserve">&lt;b&gt; विकलांगता लाभ का भुगतान न करें&lt;\/b&gt;: इसका अर्थ यह है कि 75 प्रतिशत संभावना इस बात की है कि जिस व्यक्ति ने विकलांगता लाभों के लिए &lt;b&gt;सही क्लेम&lt;\/b&gt; दायर किया है, उसे &lt;b&gt;विकलांगता लाभों का भुगतान नहीं किया जाता है&lt;\/b&gt;।  </t>
  </si>
  <si>
    <t xml:space="preserve">&lt;b&gt;विकलांगता लाभ का भुगतान करें&lt;\/b&gt;: इसका अर्थ यह है कि 25 प्रतिशत संभावना इस बात की है कि किसी व्यक्ति ने विकलांगता लाभों के लिए &lt;b&gt;झूठा क्लेम&lt;\/b&gt; दायर किया है कि &lt;b&gt;उसे विकलांगता लाभों का भुगतान कर दिया जाता है&lt;\/b&gt;। </t>
  </si>
  <si>
    <t>50 प्रतिशत संभावना इस बात की है कि इस व्यक्ति ने विकलांगता लाभों के लिए &lt;b&gt;सही&lt;\/b&gt; क्लेम दायर किया है।</t>
  </si>
  <si>
    <t>50 प्रतिशत संभावना इस बात की है कि इस व्यक्ति ने विकलांगता लाभों के लिए &lt;b&gt;झूठा&lt;\/b&gt; क्लेम दायर किया है।</t>
  </si>
  <si>
    <t xml:space="preserve">&lt;b&gt; विकलांगता लाभ का भुगतान न करें&lt;\/b&gt;: इसका अर्थ यह है कि 50 प्रतिशत संभावना इस बात की है कि जिस व्यक्ति ने विकलांगता लाभों के लिए &lt;b&gt;सही क्लेम&lt;\/b&gt; दायर किया है, उसे &lt;b&gt;विकलांगता लाभों का भुगतान नहीं किया जाता है&lt;\/b&gt;।  </t>
  </si>
  <si>
    <t xml:space="preserve">&lt;b&gt;विकलांगता लाभ का भुगतान करें&lt;\/b&gt;: इसका अर्थ यह है कि 50 प्रतिशत संभावना इस बात की है कि किसी व्यक्ति ने विकलांगता लाभों के लिए &lt;b&gt;झूठा क्लेम&lt;\/b&gt; दायर किया है कि &lt;b&gt;उसे विकलांगता लाभों का भुगतान कर दिया जाता है&lt;\/b&gt;। </t>
  </si>
  <si>
    <t>25 प्रतिशत संभावना इस बात की है कि इस व्यक्ति ने विकलांगता लाभों के लिए &lt;b&gt;सही&lt;\/b&gt; क्लेम दायर किया है।</t>
  </si>
  <si>
    <t>75 प्रतिशत संभावना इस बात की है कि इस व्यक्ति ने विकलांगता लाभों के लिए &lt;b&gt;झूठा&lt;\/b&gt; क्लेम दायर किया है।</t>
  </si>
  <si>
    <t xml:space="preserve">&lt;b&gt; विकलांगता लाभ का भुगतान न करें&lt;\/b&gt;: इसका अर्थ यह है कि 25 प्रतिशत संभावना इस बात की है कि जिस व्यक्ति ने विकलांगता लाभों के लिए &lt;b&gt;सही क्लेम&lt;\/b&gt; दायर किया है, उसे &lt;b&gt;विकलांगता लाभों का भुगतान नहीं किया जाता है&lt;\/b&gt;।  </t>
  </si>
  <si>
    <t xml:space="preserve">&lt;b&gt;विकलांगता लाभ का भुगतान करें&lt;\/b&gt;: इसका अर्थ यह है कि 75 प्रतिशत संभावना इस बात की है कि किसी व्यक्ति ने विकलांगता लाभों के लिए &lt;b&gt;झूठा क्लेम&lt;\/b&gt; दायर किया है कि &lt;b&gt;उसे विकलांगता लाभों का भुगतान कर दिया जाता है&lt;\/b&gt;। </t>
  </si>
  <si>
    <t>1 प्रतिशत संभावना इस बात की है कि इस व्यक्ति ने विकलांगता लाभों के लिए &lt;b&gt;सही&lt;\/b&gt; क्लेम दायर किया है।</t>
  </si>
  <si>
    <t>99 प्रतिशत संभावना इस बात की है कि इस व्यक्ति ने विकलांगता लाभों के लिए &lt;b&gt;झूठा&lt;\/b&gt; क्लेम दायर किया है।</t>
  </si>
  <si>
    <t xml:space="preserve">&lt;b&gt; विकलांगता लाभ का भुगतान न करें&lt;\/b&gt;: इसका अर्थ यह है कि 1 प्रतिशत संभावना इस बात की है कि जिस व्यक्ति ने विकलांगता लाभों के लिए &lt;b&gt;सही क्लेम&lt;\/b&gt; दायर किया है, उसे &lt;b&gt;विकलांगता लाभों का भुगतान नहीं किया जाता है&lt;\/b&gt;।  </t>
  </si>
  <si>
    <t xml:space="preserve">&lt;b&gt;विकलांगता लाभ का भुगतान करें&lt;\/b&gt;: इसका अर्थ यह है कि 99 प्रतिशत संभावना इस बात की है कि किसी व्यक्ति ने विकलांगता लाभों के लिए &lt;b&gt;झूठा क्लेम&lt;\/b&gt; दायर किया है कि &lt;b&gt;उसे विकलांगता लाभों का भुगतान कर दिया जाता है&lt;\/b&gt;। </t>
  </si>
  <si>
    <t xml:space="preserve">उन सभी लोगों पर विचार करें, जो मौजूदा वक्त में आपके देश में विकलांगता लाभों के लिए क्लेम दायर करते हैं। </t>
  </si>
  <si>
    <t>आपका क्या मानना है कि विकलांगता लाभ के लिए क्लेम दायर करने वाले कितने प्रतिशत लोगों ने झूठा दावा किया है कि उन्हें कोई मेडिकल कंडिशन है, जो उन्हें काम करने से रोकती है?</t>
  </si>
  <si>
    <t>... प्रतिशत लोगों ने गलत कहा है कि उनकी एक मेडिकल कंडिशन है, जो उन्हें काम करने से रोकती है।</t>
  </si>
  <si>
    <t>विकलांगता लाभों को और ज्यादा उदारतापूर्ण बनाया जाना चाहिए।</t>
  </si>
  <si>
    <t>विकलांगता लाभों की शर्तों को सख्त बनाया जाना चाहिए।</t>
  </si>
  <si>
    <t>यह अनुचित है कि विकलांग लोगों को उनके आय नुकसान का पूरा मुआवजा नहीं दिया जाता है।</t>
  </si>
  <si>
    <t>उदारतापूर्ण विकलांगता लाभ अर्थव्यवस्था को नुकसान पहुंचाते हैं।</t>
  </si>
  <si>
    <t>अब आप पैसे की बड़ी मात्रा से जुड़े तीन फ़ैसले लेंगे, जो आप और दूसरे प्रतिभागी दोनों को प्रभावित कर सकते हैं।</t>
  </si>
  <si>
    <t>अध्ययन पूरा करने वाले सभी प्रतिभागियों को लॉटरी में शामिल किया जाएगा।</t>
  </si>
  <si>
    <t>लॉटरी बेतरतीब ढंग से तीन प्रतिभागियों के लिए निकलेगी।</t>
  </si>
  <si>
    <t>इन तीन प्रतिभागियों का अन्य सर्वेक्षण प्रतिभागियों के साथ मैच किया जाएगा और &lt;b&gt;उनके तीन विकल्पों में से एक को लागू किया जाएगा&lt;\/b&gt;।</t>
  </si>
  <si>
    <t>अगर आप इन तीन प्रतिभागियों में से एक हैं, तो सर्वेक्षण के तीन महीने के भीतर सर्वेक्षण प्रदाता के जरिए संबद्ध मुआवजे का भुगतान किया जाएगा।</t>
  </si>
  <si>
    <t>कृपया सभी प्रश्नों के उत्तर इस प्रकार दें मानो आपके सभी विकल्पों का लागू होना निश्चित हो।</t>
  </si>
  <si>
    <t>कुछ प्रश्न सरल हैं, जबकि दूसरे ज्यादा कठिन हैं।</t>
  </si>
  <si>
    <t>आपको ${e:\/\/Field\/SelfishMDisplay} असाइन किया जाता है।</t>
  </si>
  <si>
    <t>दूसरे प्रतिभागी को ${e:\/\/Field\/SelfishMDisplay} असाइन किया जाता है।</t>
  </si>
  <si>
    <t>अगर आप चाहें, तो आप अपने ${e:\/\/Field\/SelfishMDisplay} से दूसरे प्रतिभागी &lt;b&gt;${e:\/\/Field\/Value0Display}, ${e:\/\/Field\/Send1Display}, या ${e:\/\/Field\/Send2Display}&lt;\/b&gt; को भेज सकते हैं।</t>
  </si>
  <si>
    <t xml:space="preserve">आप जितना भेजते हैं, उसकी जानकारी दूसरे प्रतिभागी को दी जाएगी। </t>
  </si>
  <si>
    <t>आप जो कुछ भी नहीं भेजेंगे उसे अपने पास रख लेंगे।</t>
  </si>
  <si>
    <t>आपका विकल्प केवल संभावित भुगतानों और दूसरे प्रतिभागी को प्राप्त होने वाली जानकारी को प्रभावित करेगी।</t>
  </si>
  <si>
    <t>अन्यथा आपका विकल्प &lt;u&gt;पूरी तरह से गुमनाम&lt;\/u&gt; है, और आप इस प्रतिभागी के साथ दोबारा बातचीत नहीं करेंगे।</t>
  </si>
  <si>
    <t>कृपया बताएं कि आप इनमें से कौन-सा विकल्प चुनते हैं:</t>
  </si>
  <si>
    <t>मैं चीजों को वैसे ही रखता हूं, जैसे वे हैं (आप: ${e:\/\/Field\/SelfishMDisplay}, उन्हें: ${e:\/\/Field\/SelfishMDisplay}।)</t>
  </si>
  <si>
    <t>मैं दूसरे प्रतिभागी को ${e:\/\/Field\/Send1Display} भेजता हूं (आप: ${e:\/\/Field\/Send1YouEDisplay}, उन्हें: ${e:\/\/Field\/Send1ThemEDisplay}।)</t>
  </si>
  <si>
    <t>मैं दूसरे प्रतिभागी को ${e:\/\/Field\/Send2Display} भेजता हूं (आप: ${e:\/\/Field\/Send2YouEDisplay}, उन्हें: ${e:\/\/Field\/Send2ThemEDisplay}।)</t>
  </si>
  <si>
    <t>अब आपसे एक अलग प्रतिभागी के साथ पैदा हुई एक नई स्थिति के बारे में पूछा जाएगा।</t>
  </si>
  <si>
    <t>यहां हमारी दिलचस्पी इस बात में है कि आप दूसरे प्रतिभागी से कैसे व्यवहार की उम्मीद करते हैं।</t>
  </si>
  <si>
    <t>आपको ${e:\/\/Field\/YDisplay} असाइन किया जाता है।</t>
  </si>
  <si>
    <t>दूसरे प्रतिभागी को ${e:\/\/Field\/XDisplay} असाइन किया जाता है।</t>
  </si>
  <si>
    <t>अगर आप चाहें, तो आप अपने ${e:\/\/Field\/YDisplay} से दूसरे प्रतिभागी &lt;b&gt;${e:\/\/Field\/Value0Display}, ${e:\/\/Field\/Send1Display}, या ${e:\/\/Field\/Send2Display}&lt;\/b&gt; को भेज सकते हैं।</t>
  </si>
  <si>
    <t>बाद में, दूसरा प्रतिभागी ${e:\/\/Field\/ReceiveAmountDisplay} हासिल करने के लिए आपसे ${e:\/\/Field\/StealAmountDisplay} लेने का चुनाव कर सकता है।</t>
  </si>
  <si>
    <t>जल्द ही हम पूछेंगे कि क्या आप दूसरे प्रतिभागी को कोई पैसा भेजेंगे।</t>
  </si>
  <si>
    <t>इससे पहले, हमें इस बात में दिलचस्पी हैं कि यदि आपने अलग-अलग राशि (${e:\/\/Field\/Value0Display}, ${e:\/\/Field\/Send1Display},) और ${e:\/\/Field\/Send2Display}) भेजी है तो आप कितनी बार दूसरे प्रतिभागी से पैसे लेने की उम्मीद करते हैं।</t>
  </si>
  <si>
    <t>&lt;b&gt;अगर आप अन्य प्रतिभागी को ${e:\/\/Field\/Value0Display}&lt;\/b&gt; भेजते हैं, तो ये संभावित नतीजे हैं:</t>
  </si>
  <si>
    <t>&lt;b&gt;दूसरा प्रतिभागी लेता है&lt;\/b&gt; : आप: ${e:\/\/Field\/YSteal0Display}, उन्हें: ${e:\/\/Field\/XSteal0Display}।</t>
  </si>
  <si>
    <t>&lt;b&gt;दूसरा प्रतिभागी नहीं लेता है&lt;\/b&gt; : आप: ${e:\/\/Field\/YDisplay}, उन्हें: ${e:\/\/Field\/XDisplay}।</t>
  </si>
  <si>
    <t>मान लें कि आपने &lt;b&gt;भेजा ${e:\/\/Field\/Value0Display}&lt;\/b&gt;।</t>
  </si>
  <si>
    <t>आपको क्या लगता है, इस स्थिति में अन्य 100 प्रतिभागियों में से कितने भाग लेंगे?</t>
  </si>
  <si>
    <t>कृपया 0 से 100 के बीच की संख्या में उत्तर दें।</t>
  </si>
  <si>
    <t>आपको उम्मीद थी कि &lt;b&gt;अगर आपने ${e:\/\/Field\/Value0Display}&lt;\/b&gt; भेजा है तो अन्य 100 प्रतिभागियों में से ${q:\/\/QID510\/ChoiceTextEntryValue} लेंगे।</t>
  </si>
  <si>
    <t>&lt;b&gt;अगर आप अन्य उत्तरदाता को ${e:\/\/Field\/Send1Display}&lt;\/b&gt; भेजते हैं, तो ये संभावित नतीजे हैं:</t>
  </si>
  <si>
    <t>&lt;b&gt;दूसरा प्रतिभागी लेता है&lt;\/b&gt;: आप: ${e:\/\/Field\/YSteal100Display}, उन्हें: ${e:\/\/Field\/XSteal100Display}।</t>
  </si>
  <si>
    <t>&lt;b&gt;दूसरा प्रतिभागी नहीं लेता है&lt;\/b&gt;: आप: ${e:\/\/Field\/Send1YouDisplay}, उन्हें: ${e:\/\/Field\/Send1ThemDisplay}।</t>
  </si>
  <si>
    <t>मान लें कि आपने &lt;b&gt;भेजा ${e:\/\/Field\/Send1Display}&lt;\/b&gt;।</t>
  </si>
  <si>
    <t>आपको उम्मीद थी कि &lt;b&gt;अगर आपने ${e:\/\/Field\/Send1Display}&lt;\/b&gt; भेजा है तो अन्य 100 प्रतिभागियों में से ${q:\/\/QID554\/ChoiceTextEntryValue} इसे स्वीकार करेंगे।</t>
  </si>
  <si>
    <t>&lt;b&gt;अगर आप अन्य उत्तरदाता को ${e:\/\/Field\/Send2Display}&lt;\/b&gt; भेजते हैं, तो ये संभावित नतीजे हैं:</t>
  </si>
  <si>
    <t>&lt;b&gt;दूसरा प्रतिभागी लेता है&lt;\/b&gt;: आप: ${e:\/\/Field\/YSteal200Display}, उन्हें: ${e:\/\/Field\/XSteal200Display}।</t>
  </si>
  <si>
    <t>&lt;b&gt;दूसरा प्रतिभागी नहीं लेता है&lt;\/b&gt;: आप: ${e:\/\/Field\/Send2YouDisplay}, उन्हें: ${e:\/\/Field\/Send2ThemDisplay}।</t>
  </si>
  <si>
    <t>मान लें कि आपने &lt;b&gt;भेजा ${e:\/\/Field\/Send2Display}&lt;\/b&gt;।</t>
  </si>
  <si>
    <t>अब आप &lt;b&gt;ट्रांसफ़र का फ़ैसला&lt;\/b&gt; लेंगे।</t>
  </si>
  <si>
    <t>रिमाइंडर के तौर पर बता दें कि आपको ${e:\/\/Field\/YDisplay}  दिया गया था।</t>
  </si>
  <si>
    <t>दूसरे सर्वेक्षण प्रतिभागी को ${e:\/\/Field\/XDisplay}  दिया गया था।</t>
  </si>
  <si>
    <t>अन्यथा आपका विकल्प पूरी तरह से गुमनाम है, और आप इस प्रतिभागी के साथ दोबारा बातचीत नहीं करेंगे।</t>
  </si>
  <si>
    <t>मैं चीजों को वैसे ही रखता हूं, जैसे वे हैं (आप: ${e:\/\/Field\/YDisplay}, उन्हें: ${e:\/\/Field\/XDisplay}।)</t>
  </si>
  <si>
    <t>मैं दूसरे प्रतिभागी को ${e:\/\/Field\/Send1Display} भेजता हूं (आप: ${e:\/\/Field\/Send1YouDisplay}, उन्हें: ${e:\/\/Field\/Send1ThemDisplay}।)</t>
  </si>
  <si>
    <t>मैं दूसरे प्रतिभागी को ${e:\/\/Field\/Send2Display} भेजता हूं (आप: ${e:\/\/Field\/Send2YouDisplay}, उन्हें: ${e:\/\/Field\/Send2ThemDisplay}।)</t>
  </si>
  <si>
    <t>आपको ${e:\/\/Field\/SelfishHDisplay} दिया गया है।</t>
  </si>
  <si>
    <t>दूसरे प्रतिभागी को ${e:\/\/Field\/SelfishLDisplay} दिया गया है।</t>
  </si>
  <si>
    <t>अगर आप चाहें, तो आप अपने ${e:\/\/Field\/SelfishHDisplay} से दूसरे प्रतिभागी &lt;b&gt;${e:\/\/Field\/Value0Display}, ${e:\/\/Field\/Send1Display}, या ${e:\/\/Field\/Send2Display}&lt;\/b&gt; को भेज सकते हैं।</t>
  </si>
  <si>
    <t>मैं चीजों को वैसे ही रखता हूं, जैसे वे हैं (आप: ${e:\/\/Field\/SelfishHDisplay}, उन्हें: ${e:\/\/Field\/SelfishLDisplay}।)</t>
  </si>
  <si>
    <t>मैं दूसरे प्रतिभागी को ${e:\/\/Field\/Send1Display} भेजता हूं (आप: ${e:\/\/Field\/Send1YouUDisplay}, उन्हें: ${e:\/\/Field\/Send1ThemUDisplay}।)</t>
  </si>
  <si>
    <t>मैं दूसरे प्रतिभागी को ${e:\/\/Field\/Send2Display} भेजता हूं (आप: ${e:\/\/Field\/Send2YouUDisplay}, उन्हें ${e:\/\/Field\/Send2ThemUDisplay}।)</t>
  </si>
  <si>
    <t>बड़ी आर्थिक असमानता समाज की कार्यप्रणाली को समग्र रूप से &lt;b&gt;बदतर&lt;\/b&gt; बना देती  हैं।</t>
  </si>
  <si>
    <t>मेरे देश में, अमीर और गरीब के बीच के आर्थिक अंतर &lt;b&gt;अनुचित&lt;\/b&gt; है।</t>
  </si>
  <si>
    <t>यह अनुचित है कि कुछ लोगों की आय दूसरों की तुलना में ज्यादा होती है</t>
  </si>
  <si>
    <t>आय का बड़ा पुनर्वितरण अर्थव्यवस्था को नुकसान पहुंचाता है</t>
  </si>
  <si>
    <t>सभी के लिए निष्पक्षता सुनिश्चित करने के मुकाबले अपना ख्याल रखना ज्यादा महत्वपूर्ण है।</t>
  </si>
  <si>
    <t>सामान्य तौर पर, आप जोखिम लेने के लिए कितने इच्छुक रहते हैं?</t>
  </si>
  <si>
    <t>जोखिम लेने के लिए इच्छुक</t>
  </si>
  <si>
    <t>जोखिम लेने को बिल्कुल भी तैयार नहीं</t>
  </si>
  <si>
    <t>जोखिम उठाने के लिए पूरी तरह तैयार</t>
  </si>
  <si>
    <t>सरकार को समाज में आय असमानताओं को कम करना चाहिए।</t>
  </si>
  <si>
    <t>क्या आपके जीवन के लिए धर्म महत्वपूर्ण है?</t>
  </si>
  <si>
    <t>बहुत महत्वपूर्ण</t>
  </si>
  <si>
    <t>कुछ महत्वपूर्ण</t>
  </si>
  <si>
    <t>बहुत महत्वपूर्ण नहीं है</t>
  </si>
  <si>
    <t>बिलकुल भी महत्वपूर्ण नहीं है</t>
  </si>
  <si>
    <t>बदले में कुछ भी उम्मीद किए बगैर, अच्छे कार्यों में योगदान देने के लिए आप कितने इच्छुक हैं?</t>
  </si>
  <si>
    <t>बहुत इच्छुक</t>
  </si>
  <si>
    <t>कुछ हद तक इच्छुक</t>
  </si>
  <si>
    <t>बहुत इच्छुक नहीं</t>
  </si>
  <si>
    <t>बिलकुल भी इच्छुक नहीं</t>
  </si>
  <si>
    <t xml:space="preserve">हमें यह जानने में दिलचस्पी है कि क्या आपको लगता है कि आर्थिक मतभेद समाज में बदलाव लाते हैं, और यदि हां, तो कैसे। </t>
  </si>
  <si>
    <t>मेरे देश में, अमीर और गरीब के बीच के आर्थिक अंतर के कारण समाज की स्थिति बदतर हो रही है।</t>
  </si>
  <si>
    <t>बड़े आर्थिक अंतर समाज की कार्यप्रणाली को समग्र रूप से &lt;b&gt;बदतर&lt;\/b&gt; बना  देते  हैं।</t>
  </si>
  <si>
    <t>बड़े आर्थिक अंतर &lt;b&gt;अधिक&lt;\/b&gt; अपराध का कारण बनते हैं।</t>
  </si>
  <si>
    <t>बड़े आर्थिक मतभेद &lt;b&gt;अधिक&lt;\/b&gt; सामाजिक अशांति का कारण बनते हैं।</t>
  </si>
  <si>
    <t>आमतौर पर बड़े आर्थिक अंतर &lt;b&gt;बदहाल&lt;\/b&gt; सरकारी संस्थानों को जन्म देते हैं।</t>
  </si>
  <si>
    <t>आमतौर पर बड़े आर्थिक अंतर &lt;b&gt;अधिक&lt;\/b&gt; विभाजित देश को जन्म देते हैं।</t>
  </si>
  <si>
    <t>बड़े आर्थिक अंतर &lt;b&gt;अधिक&lt;\/b&gt; आर्थिक विकास को जन्म देते हैं।</t>
  </si>
  <si>
    <t>बड़े आर्थिक अंतर लोगों के बीच &lt;b&gt;कम &lt;\/b&gt; भरोसे को जन्म देते हैं।</t>
  </si>
  <si>
    <t>बड़े आर्थिक अंतर &lt;b&gt;अधिक&lt;\/b&gt; भ्रष्टाचार का कारण बनते हैं।</t>
  </si>
  <si>
    <t xml:space="preserve">बड़े आर्थिक अंतर &lt;b&gt;अधिक&lt;\/b&gt; नवीनता का कारण बनते हैं। </t>
  </si>
  <si>
    <t>बड़े आर्थिक अंतर &lt;b&gt;कुल मिलाकर बदहाल&lt;\/b&gt; शिक्षा प्रणालियों को जन्म देते हैं।</t>
  </si>
  <si>
    <t>बड़े आर्थिक अंतर &lt;b&gt;कम&lt;\/b&gt; आर्थिक विकास को जन्म देते हैं।</t>
  </si>
  <si>
    <t>आमतौर पर मैं देश की सरकार पर भरोसा करता हूं कि वह वही करेगी जो सही है।</t>
  </si>
  <si>
    <t xml:space="preserve">मेरे देश के अमीर खुद को बाकी समाज से पृथक कर सकते हैं। </t>
  </si>
  <si>
    <t>पिछले कुछ महीनों में, मैंने अपने देश में किसी को यह कहते हुए सुना है कि बड़े आर्थिक अंतर एक प्रकार से समाज की कार्यप्रणाली को &lt;b&gt;बदहाल&lt;\/b&gt; कर देते हैं।</t>
  </si>
  <si>
    <t>पिछले कुछ महीनों में, मैंने अपने देश में किसी को यह कहते हुए सुना है कि बड़े आर्थिक मतभेद &lt;b&gt;अनुचित&lt;\/b&gt; होते हैं।</t>
  </si>
  <si>
    <t>मेरे देश में, हमारी संस्थाएं इस विचार पर आधारित हैं कि आर्थिक असमानता समाज की कार्यप्रणाली को &lt;b&gt;बदहाल&lt;\/b&gt; बना देती है।</t>
  </si>
  <si>
    <t>अंतर्राष्ट्रीय संगठनों और सरकारों ने हाल ही में दुनिया के सबसे धनवान व्यक्तियों को लक्षित करते हुए एक समन्वित कर का प्रस्ताव दिया है।</t>
  </si>
  <si>
    <t>इस कर के तहत उन लोगों को, जिनकी संपत्ति US $1 बिलियन से अधिक है, या दुनिया के लगभग 3000 सबसे अमीर व्यक्तियों को हर साल अपनी संपत्ति का कम से कम 2% कर का भुगतान करना होगा।</t>
  </si>
  <si>
    <t>क्या आप इस नीति का समर्थन करते हैं या विरोध में हैं?</t>
  </si>
  <si>
    <t>कुछ हद तक समर्थन करते हैं</t>
  </si>
  <si>
    <t>न तो समर्थन, न ही विरोध</t>
  </si>
  <si>
    <t>कुछ हद तक विरोध</t>
  </si>
  <si>
    <t>प्रबल विरोध</t>
  </si>
  <si>
    <t>समझ में नहीं आता</t>
  </si>
  <si>
    <t>पिछले प्रश्न का उत्तर देने वाले 100 प्रतिभागियों में से, आपके अनुसार कितने लोग दुनिया के सबसे धनवान व्यक्तियों पर समन्वित कर का समर्थन करते हैं?</t>
  </si>
  <si>
    <t>यह नैतिक रूप से स्वीकार्य है कि व्यवसाय ऐसे उत्पाद बेचते हों, जिन्हें वे जानते हैं कि उपभोक्ताओं के लिए इसे न खरीदना बेहतर होगा।</t>
  </si>
  <si>
    <t>यह नैतिक रूप से स्वीकार्य है कि व्यवसाय उन उत्पादों को बेचने के लिए अपने उत्पादों से जुड़ी जानकारी में फेरबदल करते हैं, जिन्हें वे जानते हैं कि उपभोक्ताओं के लिए न खरीदना ही बेहतर होगा।</t>
  </si>
  <si>
    <t>यह नैतिक रूप से स्वीकार्य है कि व्यवसाय जब तक उपभोक्ता को उत्पाद के बारे में सभी प्रासंगिक जानकारी प्रदान करते हैं, वे ऐसे उत्पाद बेचते हों, जिन्हें वे जानते हैं कि उपभोक्ताओं के लिए इसे न खरीदना बेहतर होगा।</t>
  </si>
  <si>
    <t>व्यवसाय अक्सर उन उत्पादों से जुड़ी जानकारी में फेरबदल करते हैं, जिन्हें वे जानते हैं कि उपभोक्ताओं के लिए इसे न खरीदना बेहतर होगा।</t>
  </si>
  <si>
    <t>सरकार को व्यवसायों को ऐसे उत्पाद बेचने से रोकने के लिए सख्त उपभोक्ता संरक्षण कानून लागू करना चाहिए, जिन्हें वे जानते हैं कि उपभोक्ताओं के लिए उन्हें न खरीदना ही बेहतर होगा।</t>
  </si>
  <si>
    <t xml:space="preserve">इस सर्वेक्षण को भरने के लिए आपको धन्यवाद। </t>
  </si>
  <si>
    <t xml:space="preserve">अगर संपूर्ण सर्वेक्षण पर आपके पास कोई सुझाव है, तो कृपया इसे यहां लिखें। </t>
  </si>
  <si>
    <t>मैंने वोट नहीं दिया</t>
  </si>
  <si>
    <t>बिलकुल भी करीब नहीं</t>
  </si>
  <si>
    <t>बेहद करीब</t>
  </si>
  <si>
    <t>प्रबल रूप से समर्थन</t>
  </si>
  <si>
    <t>ऐसी स्थिति पर विचार करें, जहां किसी व्यक्ति ने विकलांगता लाभों के लिए क्लेम दायर किया है।</t>
  </si>
  <si>
    <t>स्थिति ${e:\/\/Field\/T12Q4Order}</t>
  </si>
  <si>
    <t>2024 के आम चुनाव में आपने संसदीय क्षेत्रों के लिए किसे वोट दिया?</t>
  </si>
  <si>
    <t>प्रतिभागी ए और प्रतिभागी बी दोनों को कार्य पूरा करने के मुआवजे के रूप में &lt;b&gt;${e:\/\/Field\/Value3Display} का बोनस&lt;\/b&gt; दिया गया।</t>
  </si>
  <si>
    <t>var formattedNumber = number.toLocaleString('el-GR');</t>
  </si>
  <si>
    <t>Brazilian Portuguese</t>
  </si>
  <si>
    <t>var formattedNumber = number.toLocaleString('en-AU');</t>
  </si>
  <si>
    <t>Who did you vote for in the 2022 Australian Federal Election?</t>
  </si>
  <si>
    <t>var formattedNumber = number.toLocaleString('en-IR');</t>
  </si>
  <si>
    <t>var formattedNumber = number.toLocaleString('id-ID');</t>
  </si>
  <si>
    <t>var formattedNumber = number.toLocaleString('pt-PT');</t>
  </si>
  <si>
    <t>var formattedNumber = number.toLocaleString('en-NZ');</t>
  </si>
  <si>
    <t>您在 2024 年總統大選中選了哪位候選人？</t>
  </si>
  <si>
    <t>Who did you vote for in the 2024 General Election?</t>
  </si>
  <si>
    <t>Who did you vote for in the 2020 Presidential Election?</t>
  </si>
  <si>
    <t>Leia atentamente as seguintes informações.</t>
  </si>
  <si>
    <t>As recompensas adicionais não serão pagas de forma direta em dinheiro.</t>
  </si>
  <si>
    <t>Certifique-se de que dedica tempo suficiente à leitura e compreensão das perguntas.</t>
  </si>
  <si>
    <t>Compreendo e quero participar.</t>
  </si>
  <si>
    <t>Não quero participar.</t>
  </si>
  <si>
    <t>Para nos certificarmos de que lê cuidadosamente as informações fornecidas, gostaríamos que respondesse primeiro a uma pergunta simples.</t>
  </si>
  <si>
    <t>Qual dos seguintes elementos é uma peça de mobiliário utilizada para se sentar à mesa?</t>
  </si>
  <si>
    <t>Cadeira</t>
  </si>
  <si>
    <t>Torradeira</t>
  </si>
  <si>
    <t>Não passou no teste de atenção.</t>
  </si>
  <si>
    <t>Qual é o seu género?</t>
  </si>
  <si>
    <t>Masculino</t>
  </si>
  <si>
    <t>Feminino</t>
  </si>
  <si>
    <t>Outro \/ Não indicado</t>
  </si>
  <si>
    <t>Prefere não responder</t>
  </si>
  <si>
    <t>Qual é a sua idade?</t>
  </si>
  <si>
    <t>Qual é a sua escolaridade?</t>
  </si>
  <si>
    <t>Sem educação formal (0 anos)</t>
  </si>
  <si>
    <t>Ensino superior (mais de 13 anos, por exemplo, universidade ou instituto politécnico)</t>
  </si>
  <si>
    <t>Se, na altura, ainda não tinha atingido a maioridade para poder votar, selecione o que teria feito.</t>
  </si>
  <si>
    <t>Também lhe pediremos para fazer escolhas que envolvam este dinheiro.</t>
  </si>
  <si>
    <t>&lt;b&gt;Atribuiremos aleatoriamente a um em cada vinte inquiridos o pagamento dos montantes e a realização das suas escolhas.&lt;\/b&gt;</t>
  </si>
  <si>
    <t>No caso destes participantes, a sua escolha determinará o montante que será pago a si próprios e a outro participante.</t>
  </si>
  <si>
    <t>Lembre-se de que o dinheiro lhe será pago da mesma forma que as suas recompensas habituais por responder a estes inquéritos.</t>
  </si>
  <si>
    <t>Não haverá qualquer pagamento direto em dinheiro.</t>
  </si>
  <si>
    <t>Solicitamos-lhe que trabalhe numa tarefa de reconhecimento de códigos.</t>
  </si>
  <si>
    <t>&lt;b&gt;Por favor, tente concluir a tarefa.&lt;\/b&gt;</t>
  </si>
  <si>
    <t>Isto é muito importante para a nossa investigação.</t>
  </si>
  <si>
    <t>Clique em todas as instâncias do número: &lt;b&gt;${e:\/\/Field\/TargetCode1}&lt;\/b&gt;</t>
  </si>
  <si>
    <t>&lt;b&gt;Concluiu&lt;\/b&gt; a tarefa.</t>
  </si>
  <si>
    <t xml:space="preserve">Agora, será emparelhado com outro participante. </t>
  </si>
  <si>
    <t>Tanto você como o outro participante concluíram a tarefa.</t>
  </si>
  <si>
    <t>O participante A &lt;b&gt;concluiu&lt;\/b&gt; a tarefa.</t>
  </si>
  <si>
    <t>O participante B &lt;b&gt;não participou&lt;\/b&gt; na tarefa.</t>
  </si>
  <si>
    <t>O outro participante concluiu a tarefa.</t>
  </si>
  <si>
    <t>Você não participou na tarefa.</t>
  </si>
  <si>
    <t>Tanto o Participante A como o Participante B &lt;b&gt;concluíram&lt;\/b&gt; a tarefa.</t>
  </si>
  <si>
    <t>Você conclui a tarefa.</t>
  </si>
  <si>
    <t>O outro participante não participou na tarefa.</t>
  </si>
  <si>
    <t>O participante A &lt;b&gt;não participou&lt;\/b&gt; na tarefa.</t>
  </si>
  <si>
    <t>O participante B &lt;b&gt;concluiu&lt;\/b&gt; a tarefa.</t>
  </si>
  <si>
    <t>Vamos agora colocar-lhe algumas questões simples de compreensão sobre esta informação.</t>
  </si>
  <si>
    <t>Informação geral:</t>
  </si>
  <si>
    <t>Você conclui a tarefa?</t>
  </si>
  <si>
    <t>O outro participante concluiu a tarefa?</t>
  </si>
  <si>
    <t>Sim</t>
  </si>
  <si>
    <t>Não</t>
  </si>
  <si>
    <t xml:space="preserve">As pessoas têm ideias diferentes sobre o que é justo e injusto. </t>
  </si>
  <si>
    <t>Em que medida concorda ou discorda da seguinte afirmação:</t>
  </si>
  <si>
    <t>Concordo totalmente</t>
  </si>
  <si>
    <t>Concordo em parte</t>
  </si>
  <si>
    <t>Nem concordo nem discordo</t>
  </si>
  <si>
    <t>Discordo em parte</t>
  </si>
  <si>
    <t>Discordo totalmente</t>
  </si>
  <si>
    <t xml:space="preserve">Gostaríamos agora de lhe perguntar &lt;b&gt;até que ponto se sente próximo&lt;\/b&gt; do outro participante. </t>
  </si>
  <si>
    <t>Utilize a barra deslizante para selecionar o par de círculos que melhor descreve a sua resposta.</t>
  </si>
  <si>
    <t>O círculo com um X representa o outro participante.</t>
  </si>
  <si>
    <t>Tenha em consideração que 1 representa: nada próximo, e 7: extremamente próximo.</t>
  </si>
  <si>
    <t>Até que ponto se sente próximo do outro participante?</t>
  </si>
  <si>
    <t>Agora, vai tomar uma decisão que pode afetá-lo a si e ao outro participante.</t>
  </si>
  <si>
    <t>São-lhe atribuídos ${e:\/\/Field\/Value5Display} adicionais.</t>
  </si>
  <si>
    <t>Ao outro participante também são atribuídos ${e:\/\/Field\/Value5Display} adicionais.</t>
  </si>
  <si>
    <t>Agora, ser-lhe-á perguntado se pretende aproveitar uma oportunidade de investimento.</t>
  </si>
  <si>
    <t>Pode &lt;b&gt;investir&lt;\/b&gt; os seus ${e:\/\/Field\/Value5Display}.</t>
  </si>
  <si>
    <t>Se investir o dinheiro, são possíveis as seguintes opções:</t>
  </si>
  <si>
    <t>Tem uma probabilidade de 50% de ganhar ${e:\/\/Field\/Value15Display}.</t>
  </si>
  <si>
    <t>Tem uma probabilidade de 50% de ganhar ${e:\/\/Field\/Value0Display}.</t>
  </si>
  <si>
    <t>Se você investir, &lt;b&gt;o outro participante perde os ${e:\/\/Field\/Value5Display} que lhe foram atribuídos.&lt;\/b&gt;</t>
  </si>
  <si>
    <t>Se você não investir, tanto você como o outro participante conservarão os ${e:\/\/Field\/Value5Display} adicionais.</t>
  </si>
  <si>
    <t>Não voltará a interagir com o outro participante depois de ter feito a sua escolha.</t>
  </si>
  <si>
    <t>Por favor, faça a sua escolha.</t>
  </si>
  <si>
    <t>Invisto o dinheiro, o que significa que tenho uma probabilidade de 50% de receber ${e:\/\/Field\/Value15Display} e uma probabilidade de 50% de receber ${e:\/\/Field\/Value0Display}.</t>
  </si>
  <si>
    <t>O outro participante receberá ${e:\/\/Field\/Value0Display}.</t>
  </si>
  <si>
    <t>Não invisto o dinheiro.</t>
  </si>
  <si>
    <t>Tanto eu como o outro participante recebemos ${e:\/\/Field\/Value5Display}.</t>
  </si>
  <si>
    <t>O que o levou a fazer esta escolha?</t>
  </si>
  <si>
    <t>Explique por palavras suas.</t>
  </si>
  <si>
    <t xml:space="preserve">Concluímos este estudo com um grande número de participantes no seu país. </t>
  </si>
  <si>
    <t>Dos 100 participantes que se encontravam na sua situação, quantos acha que investiram os seus ${e:\/\/Field\/Value5Display} para, potencialmente, ganharem ${e:\/\/Field\/Value15Display} sabendo que o outro participante perderia os seus ${e:\/\/Field\/Value5Display}?</t>
  </si>
  <si>
    <t>Introduza um número entre 0 e 100.</t>
  </si>
  <si>
    <t>Se a sua resposta for correta, receberá ${e:\/\/Field\/Value1Display}.</t>
  </si>
  <si>
    <t>Isto aplica-se a &lt;b&gt;todos&lt;\/b&gt; os participantes.</t>
  </si>
  <si>
    <t>Alguns participantes não se encontravam na sua situação.</t>
  </si>
  <si>
    <t>Vamos agora fazer algumas perguntas sobre estes participantes.</t>
  </si>
  <si>
    <t>No caso deles, a situação era a seguinte:</t>
  </si>
  <si>
    <t>O resto da situação era idêntica à sua.</t>
  </si>
  <si>
    <t xml:space="preserve">Ao Participante A foi dada a possibilidade de investir ${e:\/\/Field\/Value5Display} com uma probabilidade de 50% de ganhar ${e:\/\/Field\/Value15Display} e uma probabilidade de 50% de ganhar ${e:\/\/Field\/Value0Display}. </t>
  </si>
  <si>
    <t>Se investisse, o Participante B perderia os seus ${e:\/\/Field\/Value5Display}.</t>
  </si>
  <si>
    <t>Primeiro, vamos colocar-lhe algumas questões simples de compreensão sobre esta informação.</t>
  </si>
  <si>
    <t>O Participante A concluiu a tarefa?</t>
  </si>
  <si>
    <t>O Participante B concluiu a tarefa?</t>
  </si>
  <si>
    <t>Agora, gostaríamos que previsse o comportamento do Participante A em termos de investimento.</t>
  </si>
  <si>
    <t>Dos 100 participantes que se encontravam na &lt;b&gt;situação do Participante A&lt;\/b&gt;, quantos acha que &lt;b&gt;investiram&lt;\/b&gt; ${e:\/\/Field\/Value5Display} para, potencialmente, receberem ${e:\/\/Field\/Value15Display} sabendo que o Participante B perderia os seus ${e:\/\/Field\/Value5Display}?</t>
  </si>
  <si>
    <t>A título recordatório, respondeu que ${q:\/\/QID581\/ChoiceTextEntryValue} pessoas na &lt;b&gt;sua&lt;\/b&gt; situação investiriam.</t>
  </si>
  <si>
    <t>Obrigado. Vamos agora passar a um novo conjunto de perguntas sobre um novo tema.</t>
  </si>
  <si>
    <t xml:space="preserve">Pedimos-lhe agora que reflita sobre o que faria se tivesse de decidir se uma pessoa deve receber subsídio de desemprego. </t>
  </si>
  <si>
    <t>É muito importante que leia atentamente as informações que se seguem.</t>
  </si>
  <si>
    <t>O subsídio de desemprego tem por objetivo compensar parcialmente a perda de rendimento das pessoas que se encontram em situação de desemprego involuntário.</t>
  </si>
  <si>
    <t>As pessoas que não estão em situação de desemprego involuntário apresentam, por vezes, um falso pedido de subsídio de desemprego, declarando, de forma enganosa, que estão em situação de desemprego involuntário.</t>
  </si>
  <si>
    <t>Situação ${e:\/\/Field\/T12Q1Order}</t>
  </si>
  <si>
    <t>Consideremos uma situação em que uma pessoa apresentou um pedido de subsídio de desemprego.</t>
  </si>
  <si>
    <t>uma probabilidade de 99% de que esta pessoa tenha apresentado um pedido &lt;b&gt;válido&lt;\/b&gt; de subsídio de desemprego.</t>
  </si>
  <si>
    <t>uma probabilidade de 1% de que esta pessoa tenha apresentado um pedido &lt;b&gt;falso&lt;\/b&gt;  de subsídio de desemprego.</t>
  </si>
  <si>
    <t>Pedimos-lhe agora que faça uma escolha em relação a esta pessoa.</t>
  </si>
  <si>
    <t xml:space="preserve"> Assinale a sua decisão:</t>
  </si>
  <si>
    <t xml:space="preserve">&lt;b&gt;Pagar o subsídio de desemprego&lt;\/b&gt;: Isto significa que existe uma probabilidade de 1% de que uma pessoa que tenha apresentado um &lt;b&gt;pedido falso&lt;\/b&gt; de subsídio de desemprego &lt;b&gt;receba o subsídio de desemprego&lt;\/b&gt;. </t>
  </si>
  <si>
    <t>uma probabilidade de 75% de que esta pessoa tenha apresentado um pedido &lt;b&gt;válido&lt;\/b&gt; de subsídio de desemprego.</t>
  </si>
  <si>
    <t>uma probabilidade de 25% de que esta pessoa tenha apresentado um pedido &lt;b&gt;falso&lt;\/b&gt; de subsídio de desemprego.</t>
  </si>
  <si>
    <t>&lt;b&gt;Pagar o subsídio de desemprego&lt;\/b&gt;: Isto significa que existe uma probabilidade de 25% de que uma pessoa que tenha apresentado um &lt;b&gt;pedido falso&lt;\/b&gt; de subsídio de desemprego &lt;b&gt;receba o subsídio de desemprego&lt;\/b&gt;.</t>
  </si>
  <si>
    <t>uma probabilidade de 50% de que esta pessoa tenha apresentado um pedido &lt;b&gt;válido&lt;\/b&gt; de subsídio de desemprego.</t>
  </si>
  <si>
    <t>uma probabilidade de 50% de que esta pessoa tenha apresentado um pedido &lt;b&gt;falso&lt;\/b&gt; de subsídio de desemprego.</t>
  </si>
  <si>
    <t xml:space="preserve">&lt;b&gt;Pagar o subsídio de desemprego&lt;\/b&gt;: Isto significa que existe uma probabilidade de 50% de que uma pessoa que tenha apresentado um &lt;b&gt;pedido falso&lt;\/b&gt; de subsídio de desemprego &lt;b&gt;receba o subsídio de desemprego&lt;\/b&gt;. </t>
  </si>
  <si>
    <t>uma probabilidade de 25% de que esta pessoa tenha apresentado um pedido &lt;b&gt;válido&lt;\/b&gt; de subsídio de desemprego.</t>
  </si>
  <si>
    <t>uma probabilidade de 75% de que esta pessoa tenha apresentado um pedido &lt;b&gt;falso&lt;\/b&gt; de subsídio de desemprego.</t>
  </si>
  <si>
    <t>&lt;b&gt;Pagar o subsídio de desemprego&lt;\/b&gt;: Isto significa que existe uma probabilidade de 75% de que uma pessoa que tenha apresentado um &lt;b&gt;pedido falso&lt;\/b&gt; de subsídio de desemprego &lt;b&gt;receba o subsídio de desemprego&lt;\/b&gt;.</t>
  </si>
  <si>
    <t>uma probabilidade de 1% de que esta pessoa tenha apresentado um pedido &lt;b&gt;válido&lt;\/b&gt; de subsídio de desemprego.</t>
  </si>
  <si>
    <t>uma probabilidade de 99% de que esta pessoa tenha apresentado um pedido &lt;b&gt;falso&lt;\/b&gt; de subsídio de desemprego.</t>
  </si>
  <si>
    <t xml:space="preserve">&lt;b&gt;Pagar o subsídio de desemprego&lt;\/b&gt;: Isto significa que existe uma probabilidade de 99% de que uma pessoa que tenha apresentado um &lt;b&gt;pedido falso&lt;\/b&gt; de subsídio de desemprego &lt;b&gt;receba o subsídio de desemprego&lt;\/b&gt;. </t>
  </si>
  <si>
    <t xml:space="preserve">Considere todas as pessoas que atualmente apresentam um pedido de subsídio de desemprego no seu país. </t>
  </si>
  <si>
    <t xml:space="preserve">Das pessoas que apresentam um pedido de subsídio de desemprego, que percentagem acha que &lt;b&gt;declarou, de forma enganosa&lt;\/b&gt;, que está em situação de desemprego involuntário? </t>
  </si>
  <si>
    <t>...% declararam, de forma enganosa, que estão em situação de desemprego involuntário.</t>
  </si>
  <si>
    <t>Em que medida concorda ou discorda das seguintes afirmações:</t>
  </si>
  <si>
    <t>O subsídio de desemprego deveria ser mais generoso.</t>
  </si>
  <si>
    <t>Os requisitos para o subsídio de desemprego deveriam ser mais rigorosos.</t>
  </si>
  <si>
    <t>É injusto que os desempregados involuntários não sejam compensados na íntegra pela sua perda de rendimento.</t>
  </si>
  <si>
    <t>Um subsídio de desemprego generoso é prejudicial para a economia.</t>
  </si>
  <si>
    <t>Agora, gostaríamos que refletisse sobre o que faria se tivesse de decidir se uma pessoa deve receber subsídio de invalidez.</t>
  </si>
  <si>
    <t>O subsídio de invalidez tem por objetivo compensar parcialmente, pela sua perda de rendimento, as pessoas que têm uma doença que as impede de trabalhar.</t>
  </si>
  <si>
    <t>As pessoas que não têm uma doença que as impeça de trabalhar apresentam, por vezes, um falso pedido de subsídio de invalidez, declarando, de forma enganosa, que estão impedidas de trabalhar devido a uma doença.</t>
  </si>
  <si>
    <t>uma probabilidade de 99% de que esta pessoa tenha apresentado um pedido &lt;b&gt;válido&lt;\/b&gt; de subsídio de invalidez.</t>
  </si>
  <si>
    <t xml:space="preserve">&lt;b&gt;Pagar o subsídio de invalidez&lt;\/b&gt;: Isto significa que existe uma probabilidade de 1% de que uma pessoa que tenha apresentado um &lt;b&gt;pedido falso&lt;\/b&gt; de subsídio de invalidez&lt;b&gt;receba o subsídio de invalidez&lt;\/b&gt;. </t>
  </si>
  <si>
    <t>uma probabilidade de 75% de que esta pessoa tenha apresentado um pedido &lt;b&gt;válido&lt;\/b&gt; de subsídio de invalidez.</t>
  </si>
  <si>
    <t xml:space="preserve">&lt;b&gt;Pagar o subsídio de invalidez&lt;\/b&gt;: Isto significa que existe uma probabilidade de 25% de que uma pessoa que tenha apresentado um &lt;b&gt;pedido falso&lt;\/b&gt; de subsídio de invalidez &lt;b&gt;receba o subsídio de invalidez&lt;\/b&gt;. </t>
  </si>
  <si>
    <t>uma probabilidade de 50% de que esta pessoa tenha apresentado um pedido &lt;b&gt;válido&lt;\/b&gt; de subsídio de invalidez.</t>
  </si>
  <si>
    <t xml:space="preserve">&lt;b&gt;Pagar o subsídio de invalidez&lt;\/b&gt;: Isto significa que existe uma probabilidade de 50% de que uma pessoa que tenha apresentado um &lt;b&gt;pedido falso&lt;\/b&gt; de subsídio de invalidez&lt;b&gt;receba o subsídio de invalidez&lt;\/b&gt;. </t>
  </si>
  <si>
    <t>uma probabilidade de 25% de que esta pessoa tenha apresentado um pedido &lt;b&gt;válido&lt;\/b&gt; de subsídio de invalidez.</t>
  </si>
  <si>
    <t xml:space="preserve">&lt;b&gt;Pagar o subsídio de invalidez&lt;\/b&gt;: Isto significa que existe uma probabilidade de 75% de que uma pessoa que tenha apresentado um &lt;b&gt;pedido falso&lt;\/b&gt; de subsídio de invalidez&lt;b&gt;receba o subsídio de invalidez&lt;\/b&gt;. </t>
  </si>
  <si>
    <t>uma probabilidade de 1% de que esta pessoa tenha apresentado um pedido &lt;b&gt;válido&lt;\/b&gt; de subsídio de invalidez.</t>
  </si>
  <si>
    <t xml:space="preserve">&lt;b&gt;Pagar o subsídio de invalidez&lt;\/b&gt;: Isto significa que existe uma probabilidade de 99% de que uma pessoa que tenha apresentado um &lt;b&gt;pedido falso&lt;\/b&gt; de subsídio de invalidez &lt;b&gt;receba o subsídio de invalidez&lt;\/b&gt;. </t>
  </si>
  <si>
    <t xml:space="preserve">Considere todas as pessoas que atualmente apresentam um pedido de subsídio de invalidez no seu país. </t>
  </si>
  <si>
    <t>Das pessoas que apresentam um pedido de subsídio de invalidez, que percentagem acha que declarou, de forma enganosa, que tem um problema de saúde que as impede de trabalhar?</t>
  </si>
  <si>
    <t>...% declarou, de forma enganosa, que tem um problema de saúde que as impede de trabalhar.</t>
  </si>
  <si>
    <t>O subsídio de invalidez deveria ser mais generoso.</t>
  </si>
  <si>
    <t>Os requisitos para o subsídio de invalidez deveriam ser mais rigorosos.</t>
  </si>
  <si>
    <t>É injusto que as pessoas com invalidez não sejam compensadas na íntegra pela sua perda de rendimento.</t>
  </si>
  <si>
    <t>Um subsídio de invalidez generoso é prejudicial para a economia.</t>
  </si>
  <si>
    <t>Agora vai tomar três decisões que envolvem grandes quantias de dinheiro e que podem afetá-lo a si e a outro participante.</t>
  </si>
  <si>
    <t>Todos os participantes que concluírem o estudo serão incluídos num sorteio.</t>
  </si>
  <si>
    <t>O sorteio selecionará aleatoriamente três participantes.</t>
  </si>
  <si>
    <t>Estes três participantes serão emparelhados com outros participantes no inquérito e será implementada &lt;b&gt;uma das suas três escolhas&lt;\/b&gt;.</t>
  </si>
  <si>
    <t>Se for um destes três participantes, a compensação correspondente será paga através do promotor do inquérito no prazo de três meses após o inquérito.</t>
  </si>
  <si>
    <t>Responda a todas as perguntas como se tivesse a certeza de que todas as suas escolhas seriam implementadas.</t>
  </si>
  <si>
    <t>Algumas perguntas são simples, ao passo que outras são mais difíceis.</t>
  </si>
  <si>
    <t>São-lhe atribuídos ${e:\/\/Field\/SelfishMDisplay}.</t>
  </si>
  <si>
    <t>Ao outro participante são atribuídos ${e:\/\/Field\/SelfishMDisplay}.</t>
  </si>
  <si>
    <t>Se quiser, pode enviar &lt;b&gt;${e:\/\/Field\/Value0Display}, ${e:\/\/Field\/Send1Display} ou ${e:\/\/Field\/Send2Display}&lt;\/b&gt; dos seus ${e:\/\/Field\/SelfishMDisplay} ao outro participante.</t>
  </si>
  <si>
    <t xml:space="preserve">O outro participante será informado do montante que lhe enviar. </t>
  </si>
  <si>
    <t>Você fica com o que não enviar.</t>
  </si>
  <si>
    <t>A sua escolha apenas afetará os pagamentos potenciais e a informação que o outro participante recebe.</t>
  </si>
  <si>
    <t>Quanto ao resto, a sua escolha é &lt;u&gt;completamente anónima&lt;\/u&gt; e não voltará a interagir com este participante.</t>
  </si>
  <si>
    <t>Indique qual das alternativas escolhe:</t>
  </si>
  <si>
    <t>Mantenho as coisas como estão (você: ${e:\/\/Field\/SelfishMDisplay}, o outro participante: ${e:\/\/Field\/SelfishMDisplay}.)</t>
  </si>
  <si>
    <t>Envio ${e:\/\/Field\/Send1Display} ao outro participante (você: ${e:\/\/Field\/Send1YouEDisplay}, o outro participante: ${e:\/\/Field\/Send1ThemEDisplay}.)</t>
  </si>
  <si>
    <t>Envio ${e:\/\/Field\/Send2Display} ao outro participante (você: ${e:\/\/Field\/Send2YouEDisplay}, o outro participante: ${e:\/\/Field\/Send2ThemEDisplay}.)</t>
  </si>
  <si>
    <t>Agora, vamos apresentar-lhe uma nova situação com um participante diferente.</t>
  </si>
  <si>
    <t>Neste ponto, interessa-nos saber como espera que o outro participante atue.</t>
  </si>
  <si>
    <t>São-lhe atribuídos ${e:\/\/Field\/YDisplay}.</t>
  </si>
  <si>
    <t>Ao outro participante são atribuídos ${e:\/\/Field\/XDisplay}.</t>
  </si>
  <si>
    <t>Se quiser, pode enviar &lt;b&gt;${e:\/\/Field\/Value0Display}, ${e:\/\/Field\/Send1Display} ou ${e:\/\/Field\/Send2Display}&lt;\/b&gt; dos seus ${e:\/\/Field\/YDisplay} ao outro participante.</t>
  </si>
  <si>
    <t>Depois, o outro participante pode decidir tirar-lhe ${e:\/\/Field\/StealAmountDisplay} para receber ${e:\/\/Field\/ReceiveAmountDisplay}.</t>
  </si>
  <si>
    <t>Em breve, perguntar-lhe-emos se quer enviar dinheiro ao outro participante.</t>
  </si>
  <si>
    <t>Antes disso, interessa-nos saber com que frequência espera que o outro participante lhe tire dinheiro se lhe enviar os diferentes montantes (${e:\/\/Field\/Value0Display}, ${e:\/\/Field\/Send1Display} e ${e:\/\/Field\/Send2Display}).</t>
  </si>
  <si>
    <t>&lt;b&gt;Se enviar ${e:\/\/Field\/Value0Display}&lt;\/b&gt; ao outro participante, os resultados possíveis são os seguintes:</t>
  </si>
  <si>
    <t>&lt;b&gt;O outro participante tira-lhe&lt;\/b&gt;: Você: ${e:\/\/Field\/YSteal0Display}, o outro participante: ${e:\/\/Field\/XSteal0Display}.</t>
  </si>
  <si>
    <t>&lt;b&gt;O outro participante não lhe tira&lt;\/b&gt;: Você: ${e:\/\/Field\/YDisplay}, o outro participante: ${e:\/\/Field\/XDisplay}.</t>
  </si>
  <si>
    <t>Imaginemos que você &lt;b&gt;enviou ${e:\/\/Field\/Value0Display}&lt;\/b&gt;.</t>
  </si>
  <si>
    <t>Dos outros 100 participantes, quantos acha que lhe tirariam dinheiro nesta situação?</t>
  </si>
  <si>
    <t>Esperava que ${q:\/\/QID510\/ChoiceTextEntryValue} dos outros 100 participantes lhe tirassem dinheiro &lt;b&gt;se lhes enviasse ${e:\/\/Field\/Value0Display}&lt;\/b&gt;.</t>
  </si>
  <si>
    <t>&lt;b&gt;Se enviar ${e:\/\/Field\/Send1Display}&lt;\/b&gt; ao outro participante, os possíveis resultados são os seguintes:</t>
  </si>
  <si>
    <t>&lt;b&gt;O outro participante tira-lhe&lt;\/b&gt;: Você: ${e:\/\/Field\/YSteal100Display}, o outro participante: ${e:\/\/Field\/XSteal100Display}.</t>
  </si>
  <si>
    <t>&lt;b&gt;O outro participante não lhe tira&lt;\/b&gt;: Você: ${e:\/\/Field\/Send1YouDisplay}, o outro participante: ${e:\/\/Field\/Send1ThemDisplay}.</t>
  </si>
  <si>
    <t>Imaginemos que você &lt;b&gt;enviou $${e:\/\/Field\/Send1Display}&lt;\/b&gt;.</t>
  </si>
  <si>
    <t>Esperava que ${q:\/\/QID554\/ChoiceTextEntryValue} dos outros 100 participantes lhe tirassem dinheiro &lt;b&gt;se lhes enviasse ${e:\/\/Field\/Send1Display}&lt;\/b&gt;.</t>
  </si>
  <si>
    <t>&lt;b&gt;Se enviar ${e:\/\/Field\/Send2Display}&lt;\/b&gt; ao outro participante, os possíveis resultados são os seguintes:</t>
  </si>
  <si>
    <t>&lt;b&gt;O outro participante tira-lhe&lt;\/b&gt;: Você: ${e:\/\/Field\/YSteal200Display}, o outro participante: ${e:\/\/Field\/XSteal200Display}.</t>
  </si>
  <si>
    <t>&lt;b&gt;O outro participante não lhe tira&lt;\/b&gt;: Você: ${e:\/\/Field\/Send2YouDisplay}, o outro participante: ${e:\/\/Field\/Send2ThemDisplay}.</t>
  </si>
  <si>
    <t>Imaginemos que você &lt;b&gt;enviou $${e:\/\/Field\/Send2Display}&lt;\/b&gt;.</t>
  </si>
  <si>
    <t>Agora vai &lt;b&gt;tomar a decisão relativa à transferência&lt;\/b&gt;.</t>
  </si>
  <si>
    <t>A título recordatório, foram-lhe atribuídos ${e:\/\/Field\/YDisplay}.</t>
  </si>
  <si>
    <t>A outro participante no inquérito foram atribuídos ${e:\/\/Field\/XDisplay}.</t>
  </si>
  <si>
    <t>O outro participante será informado do montante que lhe enviar.</t>
  </si>
  <si>
    <t>Quanto ao resto, a sua escolha é completamente anónima e não voltará a interagir com este participante.</t>
  </si>
  <si>
    <t>Mantenho as coisas como estão (você: ${e:\/\/Field\/YDisplay}, o outro participante: ${e:\/\/Field\/XDisplay}.)</t>
  </si>
  <si>
    <t>Envio ${e:\/\/Field\/Send1Display} ao outro participante (você: ${e:\/\/Field\/Send1YouDisplay}, o outro participante: ${e:\/\/Field\/Send1ThemDisplay}.)</t>
  </si>
  <si>
    <t>Envio ${e:\/\/Field\/Send2Display} ao outro participante (você: ${e:\/\/Field\/Send2YouDisplay}, o outro participante: ${e:\/\/Field\/Send2ThemDisplay}.)</t>
  </si>
  <si>
    <t>São-lhe atribuídos ${e:\/\/Field\/SelfishHDisplay}.</t>
  </si>
  <si>
    <t>Ao outro participante são atribuídos ${e:\/\/Field\/SelfishLDisplay}.</t>
  </si>
  <si>
    <t>Se quiser, pode enviar &lt;b&gt;${e:\/\/Field\/Value0Display}, ${e:\/\/Field\/Send1Display} ou ${e:\/\/Field\/Send2Display}&lt;\/b&gt; dos seus ${e:\/\/Field\/SelfishHDisplay} ao outro participante.</t>
  </si>
  <si>
    <t>Mantenho as coisas como estão (você: ${e:\/\/Field\/SelfishHDisplay}, o outro participante: ${e:\/\/Field\/SelfishLDisplay}.)</t>
  </si>
  <si>
    <t>Envio ${e:\/\/Field\/Send1Display} ao outro participante (você: ${e:\/\/Field\/Send1YouUDisplay}, o outro participante: ${e:\/\/Field\/Send1ThemUDisplay}.)</t>
  </si>
  <si>
    <t>Envio ${e:\/\/Field\/Send2Display} ao outro participante (você: ${e:\/\/Field\/Send2YouUDisplay}, o outro participante ${e:\/\/Field\/Send2ThemUDisplay}.)</t>
  </si>
  <si>
    <t>Uma maior injustiça económica faz com que a sociedade funcione &lt;b&gt;pior&lt;\/b&gt; de uma forma geral.</t>
  </si>
  <si>
    <t>No meu país, as diferenças económicas entre ricos e pobres são &lt;b&gt;injustas&lt;\/b&gt;.</t>
  </si>
  <si>
    <t>É injusto que algumas pessoas tenham rendimentos mais elevados do que outras.</t>
  </si>
  <si>
    <t>Uma grande redistribuição de rendimentos é prejudicial para a economia.</t>
  </si>
  <si>
    <t>É mais importante olhar por mim do que garantir a equidade para todos.</t>
  </si>
  <si>
    <t>Em geral, até que ponto está disposto a correr riscos?</t>
  </si>
  <si>
    <t>Estou disposto a correr riscos</t>
  </si>
  <si>
    <t>Não estou disposto a correr riscos</t>
  </si>
  <si>
    <t>Estou completamente disposto a correr riscos</t>
  </si>
  <si>
    <t>O Governo deveria reduzir as desigualdades de rendimento na sociedade.</t>
  </si>
  <si>
    <t>A religião é importante para si?</t>
  </si>
  <si>
    <t>É muito importante</t>
  </si>
  <si>
    <t>É importante até certo ponto</t>
  </si>
  <si>
    <t>Não é muito importante</t>
  </si>
  <si>
    <t>Não é nada importante</t>
  </si>
  <si>
    <t>Até que ponto está disposto a contribuir para boas causas sem esperar nada em troca?</t>
  </si>
  <si>
    <t>Estou muito disposto</t>
  </si>
  <si>
    <t>Estou disposto até certo ponto</t>
  </si>
  <si>
    <t>Não estou muito disposto</t>
  </si>
  <si>
    <t>Não estou nada disposto</t>
  </si>
  <si>
    <t xml:space="preserve">Estamos interessados em saber se acha que as diferenças económicas provocam mudanças na sociedade e, em caso afirmativo, de que forma. </t>
  </si>
  <si>
    <t>No meu país, as diferenças económicas entre ricos e pobres fazem com que a sociedade funcione pior.</t>
  </si>
  <si>
    <t>Diferenças económicas mais acentuadas dão origem a &lt;b&gt;mais&lt;\/b&gt; criminalidade.</t>
  </si>
  <si>
    <t>Diferenças económicas mais acentuadas dão origem a &lt;b&gt;mais&lt;\/b&gt; agitação social.</t>
  </si>
  <si>
    <t>Diferenças económicas mais acentuadas fazem com que as instituições governamentais sejam &lt;b&gt;piores&lt;\/b&gt;.</t>
  </si>
  <si>
    <t>Diferenças económicas mais acentuadas dão origem a um país &lt;b&gt;mais&lt;\/b&gt; dividido.</t>
  </si>
  <si>
    <t>Diferenças económicas mais acentuadas dão origem a &lt;b&gt;mais&lt;\/b&gt; crescimento económico.</t>
  </si>
  <si>
    <t>Diferenças económicas mais acentuadas geram &lt;b&gt;menos&lt;\/b&gt; confiança entre as pessoas.</t>
  </si>
  <si>
    <t>Diferenças económicas mais acentuadas dão origem a &lt;b&gt;mais&lt;\/b&gt; corrupção.</t>
  </si>
  <si>
    <t xml:space="preserve">Diferenças económicas mais acentuadas dão origem a &lt;b&gt;mais&lt;\/b&gt; inovação. </t>
  </si>
  <si>
    <t>Diferenças económicas mais acentuadas fazem com que os sistemas educativos sejam &lt;b&gt;piores de uma forma geral&lt;\/b&gt;.</t>
  </si>
  <si>
    <t>Diferenças económicas mais acentuadas dão origem a &lt;b&gt;menos&lt;\/b&gt; crescimento económico.</t>
  </si>
  <si>
    <t>Normalmente, confio que o Governo nacional faça o que é correto.</t>
  </si>
  <si>
    <t xml:space="preserve">No meu país, as pessoas ricas podem isolar-se do resto da sociedade. </t>
  </si>
  <si>
    <t>Nos últimos meses, ouvi alguém no meu país dizer que as grandes diferenças económicas fazem com que, de alguma forma, a sociedade funcione &lt;b&gt;pior&lt;\/b&gt;.</t>
  </si>
  <si>
    <t>Nos últimos meses, ouvi alguém no meu país dizer que as grandes diferenças económicas são &lt;b&gt;injustas&lt;\/b&gt;.</t>
  </si>
  <si>
    <t>No meu país, as nossas instituições baseiam-se na ideia de que a desigualdade económica faz com que a sociedade funcione &lt;b&gt;pior&lt;\/b&gt;.</t>
  </si>
  <si>
    <t>As organizações internacionais e os Governos propuseram recentemente um imposto coordenado que visa as pessoas mais ricas do mundo.</t>
  </si>
  <si>
    <t>Este imposto obrigaria as pessoas com uma riqueza superior a mil milhões de dólares americanos, ou seja, as cerca de 3000 pessoas mais ricas do mundo, a pagar um mínimo de 2% da sua riqueza em impostos todos os anos.</t>
  </si>
  <si>
    <t>É a favor ou contra esta política?</t>
  </si>
  <si>
    <t>Sou a favor desta política até certo ponto</t>
  </si>
  <si>
    <t>Não apoio nem sou contra esta política</t>
  </si>
  <si>
    <t>Sou contra esta política até certo ponto</t>
  </si>
  <si>
    <t>Sou completamente contra esta política</t>
  </si>
  <si>
    <t>Não compreendo</t>
  </si>
  <si>
    <t>Dos 100 participantes que responderam à pergunta anterior, quantos acha que são a favor do imposto coordenado que incide sobre as pessoas mais ricas do mundo?</t>
  </si>
  <si>
    <t>É moralmente aceitável que as empresas vendam produtos que sabem que os consumidores não deveriam comprar.</t>
  </si>
  <si>
    <t>É moralmente aceitável que as empresas manipulem informações sobre os seus produtos para vender produtos que sabem que os consumidores não deveriam comprar.</t>
  </si>
  <si>
    <t>É moralmente aceitável que as empresas vendam produtos que sabem que os consumidores não deveriam comprar, desde que forneçam toda a informação relevante sobre o produto ao consumidor.</t>
  </si>
  <si>
    <t>As empresas manipulam, com frequência, informações sobre os seus produtos para vender produtos que sabem que os consumidores não deveriam comprar.</t>
  </si>
  <si>
    <t>O Governo deveria impor leis de proteção do consumidor mais rigorosas para impedir que as empresas vendam produtos que sabem que os consumidores não deveriam comprar.</t>
  </si>
  <si>
    <t xml:space="preserve">Se tiver algum comentário sobre o inquérito no seu todo, escreva-o aqui. </t>
  </si>
  <si>
    <t>Não votei</t>
  </si>
  <si>
    <t>Nada próximo</t>
  </si>
  <si>
    <t>Extremamente próximo</t>
  </si>
  <si>
    <t>Sou completamente a favor desta política</t>
  </si>
  <si>
    <t>Consideremos uma situação em que uma pessoa apresentou um pedido de subsídio de invalidez.</t>
  </si>
  <si>
    <t>Situação ${e:\/\/Field\/T12Q4Order}</t>
  </si>
  <si>
    <t>以下の情報をよくお読みください。</t>
  </si>
  <si>
    <t>このアンケートのご回答に基づいて追加の報酬を獲得できる場合があります。</t>
  </si>
  <si>
    <t>すべての金額は、これらのアンケートを完了することで支払われる報酬と同じ方法で支払われます。</t>
  </si>
  <si>
    <t>追加の報酬が直接現金で支払われることはありません。</t>
  </si>
  <si>
    <t>また、本調査の結果は学術調査に利用され、匿名化されたデータが公開される場合がありますので予めご了承ください。</t>
  </si>
  <si>
    <t>個人を特定できる情報が公開されることはなく、データから回答者を特定することはできません。</t>
  </si>
  <si>
    <t>十分な時間を取って質問をお読みいただき理解したうえでお答えください。</t>
  </si>
  <si>
    <t>回答の質が低い場合、報酬が支払われずにアンケートを終了する場合があります。</t>
  </si>
  <si>
    <t>上記を理解したうえで参加を希望します。</t>
  </si>
  <si>
    <t>参加を希望しません。</t>
  </si>
  <si>
    <t>提供する情報が注意深く読まれているかを確認するため、まず簡単な質問に答えてください。</t>
  </si>
  <si>
    <t>テーブルに座るときに使う家具を以下からお選びください。</t>
  </si>
  <si>
    <t>冷蔵庫</t>
  </si>
  <si>
    <t>自転車</t>
  </si>
  <si>
    <t>トースター</t>
  </si>
  <si>
    <t xml:space="preserve">アンケート提供者 ID を入力してください (この欄は入力済): </t>
  </si>
  <si>
    <t>アンケート終了</t>
  </si>
  <si>
    <t>あなたはこのアンケートへの参加を希望されていません。</t>
  </si>
  <si>
    <t>注意チェックに合格しませんでした。</t>
  </si>
  <si>
    <t>このアンケートを終了してください。</t>
  </si>
  <si>
    <t>性別をお選びください。</t>
  </si>
  <si>
    <t>答えたくない</t>
  </si>
  <si>
    <t>年齢を教えてください。</t>
  </si>
  <si>
    <t>最終学歴をお答えください。</t>
  </si>
  <si>
    <t>正式な教育は受けていない (0 年)</t>
  </si>
  <si>
    <t>小学校教育 (6 年以下)</t>
  </si>
  <si>
    <t>中学校教育 (7～9 年)</t>
  </si>
  <si>
    <t>高等学校教育 (10～12 年)</t>
  </si>
  <si>
    <t>高等教育 (13 年以上、四年制大学、単科大学など)</t>
  </si>
  <si>
    <t>当時選挙権年齢に達していなかった場合は、達していたらどうしていたかをお答えください。</t>
  </si>
  <si>
    <t>2023 年の世帯収入 (税引き前) を日本円でお答えください。</t>
  </si>
  <si>
    <t>次に、少額のお金がかかわる状況についてご説明します。</t>
  </si>
  <si>
    <t>このようなお金に対してどう判断されるかをお伺いします。</t>
  </si>
  <si>
    <t>これらの参加者の選択によって、参加者自身と相手の参加者に支払われる金額が決定されます。</t>
  </si>
  <si>
    <t xml:space="preserve">お金は、アンケートから 3 カ月以内にアンケート提供者を通じて支払われます。 </t>
  </si>
  <si>
    <t>このお金は、これらのアンケートを完了することで支払われる報酬と同じ方法で支払われます。</t>
  </si>
  <si>
    <t>直接現金で支払われることはありません。</t>
  </si>
  <si>
    <t>それではコード認識タスクに取り組んでいただきます。</t>
  </si>
  <si>
    <t>これは、この調査にとって非常に重要なものです。</t>
  </si>
  <si>
    <t xml:space="preserve">次に別の参加者とペアになります。 </t>
  </si>
  <si>
    <t>あなたと相手の両方がタスクを完了しました。</t>
  </si>
  <si>
    <t>あなたには、タスクを完了したことで、${e:\/\/Field\/Value3Display} のボーナスが支払われます。</t>
  </si>
  <si>
    <t>相手には、タスクを完了したことで、${e:\/\/Field\/Value3Display} のボーナスが支払われます。</t>
  </si>
  <si>
    <t>相手はタスクを完了しました。</t>
  </si>
  <si>
    <t>あなたはタスクに取り組みませんでした。</t>
  </si>
  <si>
    <t>相手には、タスクを完了したことで、${e:\/\/Field\/Value6Display} のボーナスが支払われます。</t>
  </si>
  <si>
    <t>ボーナスはタスクを完了した場合に支払われるものであるため、あなたにはボーナスが支払われません。</t>
  </si>
  <si>
    <t>あなたはタスクを完了しました。</t>
  </si>
  <si>
    <t>相手はタスクに取り組みませんでした。</t>
  </si>
  <si>
    <t>相手には、タスクに取り組まなかったにもかかわらず ${e:\/\/Field\/Value3Display} のボーナスが支払われます。</t>
  </si>
  <si>
    <t>あなたには、タスクを完了したにもかかわらずボーナスが支払われません。</t>
  </si>
  <si>
    <t>次に、この情報について理解できているかどうかを確認するために、簡単な質問をいくつかお尋ねします。</t>
  </si>
  <si>
    <t xml:space="preserve">背景情報: </t>
  </si>
  <si>
    <t>あなたはタスクを完了しましたか？</t>
  </si>
  <si>
    <t>相手はタスクを完了しましたか？</t>
  </si>
  <si>
    <t>はい</t>
  </si>
  <si>
    <t>いいえ</t>
  </si>
  <si>
    <t>あなたのボーナスはいくらでしたか？</t>
  </si>
  <si>
    <t>相手のボーナスはいくらでしたか？</t>
  </si>
  <si>
    <t xml:space="preserve">人は何が公平か不公平かについてさまざまな考えを持っています。 </t>
  </si>
  <si>
    <t>以下の文章は、ご自身のお考えにどの程度当てはまりますか？</t>
  </si>
  <si>
    <t>ボーナスの支払額は、あなたと相手で不当に配分された。</t>
  </si>
  <si>
    <t>まさに当てはまる</t>
  </si>
  <si>
    <t>ある程度当てはまる</t>
  </si>
  <si>
    <t>どちらともいえない</t>
  </si>
  <si>
    <t>あまり当てはまらない</t>
  </si>
  <si>
    <t>まったく当てはまらない</t>
  </si>
  <si>
    <t>スライダーを使用して、回答に最も近い丸 1 組を選択してください。</t>
  </si>
  <si>
    <t>X が付いた丸は相手を表します。</t>
  </si>
  <si>
    <t>1 を「まったく身近に感じない」、7 を「非常に身近に感じる」としてお答えください。</t>
  </si>
  <si>
    <t>相手に対してどの程度身近に感じますか？</t>
  </si>
  <si>
    <t>次に、あなたと相手に影響を与える可能性がある決定を行っていただきます。</t>
  </si>
  <si>
    <t>ここでの決定は、前の状況のボーナスの支払いには影響を及ぼしません。</t>
  </si>
  <si>
    <t>あなたには追加で ${e:\/\/Field\/Value5Display} が割り当てられています。</t>
  </si>
  <si>
    <t>相手にも追加で ${e:\/\/Field\/Value5Display} が割り当てられています。</t>
  </si>
  <si>
    <t>次に、投資機会を利用したいかどうかについてお伺いします。</t>
  </si>
  <si>
    <t xml:space="preserve">投資した場合に考えられる状況は次の通りです: </t>
  </si>
  <si>
    <t>50% の確率で ${e:\/\/Field\/Value15Display} を獲得できる。</t>
  </si>
  <si>
    <t>50% の確率で ${e:\/\/Field\/Value0Display} を獲得できる。</t>
  </si>
  <si>
    <t>投資しなければ、あなたと相手はあなたの追加の ${e:\/\/Field\/Value5Display} を保持することができます。</t>
  </si>
  <si>
    <t>決定後に、あなたは相手と再び接触することはありません。</t>
  </si>
  <si>
    <t>選択してください。</t>
  </si>
  <si>
    <t>投資する。つまり ${e:\/\/Field\/Value15Display} の可能性が 50% と、${e:\/\/Field\/Value0Display} の可能性が 50% ある。</t>
  </si>
  <si>
    <t>相手は ${e:\/\/Field\/Value0Display} を受け取る。</t>
  </si>
  <si>
    <t>投資しない。</t>
  </si>
  <si>
    <t>私と相手の両方が ${e:\/\/Field\/Value5Display} を受け取る。</t>
  </si>
  <si>
    <t>そのように決定した理由をお答えください。</t>
  </si>
  <si>
    <t>ご自身の言葉で説明してください。</t>
  </si>
  <si>
    <t xml:space="preserve">私たちは、日本国内で多数の参加者に対してこの調査を実施しました。 </t>
  </si>
  <si>
    <t>0 から 100 までの数字をご記入ください。</t>
  </si>
  <si>
    <t>正解した場合、${e:\/\/Field\/Value1Display} を獲得できます。</t>
  </si>
  <si>
    <t>一部の参加者は、あなたと同じ状況ではありませんでした。</t>
  </si>
  <si>
    <t>ここでは、このような参加者についていくつか質問させていただきます。</t>
  </si>
  <si>
    <t xml:space="preserve">この場合の状況は次の通りです: </t>
  </si>
  <si>
    <t>その他の状況についてはあなたと同じでした。</t>
  </si>
  <si>
    <t xml:space="preserve">参加者 A には、${e:\/\/Field\/Value15Display} を獲得する確率が 50% と ${e:\/\/Field\/Value0Display} を獲得する確率が 50% ある ${e:\/\/Field\/Value5Display} に投資する機会が与えられました。 </t>
  </si>
  <si>
    <t>投資した場合、参加者 B は ${e:\/\/Field\/Value5Display} を失いました。</t>
  </si>
  <si>
    <t>まず、この情報について理解できているかどうかを確認するために、簡単な質問をいくつかお尋ねします。</t>
  </si>
  <si>
    <t>参加者 A はタスクを完了しましたか？</t>
  </si>
  <si>
    <t>参加者 B はタスクを完了しましたか？</t>
  </si>
  <si>
    <t>参加者 A のボーナスはいくらでしたか？</t>
  </si>
  <si>
    <t>参加者 B のボーナスはいくらでしたか？</t>
  </si>
  <si>
    <t>ボーナスの支払額は、参加者 A と参加者 B で不当に配分されました。</t>
  </si>
  <si>
    <t>次に、参加者 A の投資行動を予測していただきます。</t>
  </si>
  <si>
    <t>ここまでご回答いただき、ありがとうございます。ここからは、別の話題に関して新たに質問をさせていただきます。</t>
  </si>
  <si>
    <t>以下の情報を慎重にお読みください。</t>
  </si>
  <si>
    <t>状況 ${e:\/\/Field\/T12Q1Order}</t>
  </si>
  <si>
    <t xml:space="preserve">詳細: </t>
  </si>
  <si>
    <t>次に、この人物にどう対応するかをお答えください。</t>
  </si>
  <si>
    <t xml:space="preserve"> あなたの決定にマークを付けてください。</t>
  </si>
  <si>
    <t>...パーセントが非自発的に離職したと不正に申告している。</t>
  </si>
  <si>
    <t>以下の各文章は、ご自身の考え方にどの程度当てはまりますか？</t>
  </si>
  <si>
    <t>非自発的な離職による収入の損失が完全に補償されないのは不公平だ。</t>
  </si>
  <si>
    <t>...パーセントの人が、仕事に支障をきたす病気があると不正に申告している。</t>
  </si>
  <si>
    <t>障害者の収入の損失が完全に補償されないのは不公平だ。</t>
  </si>
  <si>
    <t>次に、あなたと相手の両方に影響を与える可能性がある多額のお金について、3 つの決定を行っていただきます。</t>
  </si>
  <si>
    <t>調査を完了した参加者全員が抽選に進みます。</t>
  </si>
  <si>
    <t>抽選では無作為に 3 人が選ばれます。</t>
  </si>
  <si>
    <t>あなたがこの 3 人のうちの 1 人である場合、対応する報酬はアンケートから 3 カ月以内にアンケート提供者を通じて支払われます。</t>
  </si>
  <si>
    <t>すべての選択肢が確実に実行されるとして、すべての質問にお答えください。</t>
  </si>
  <si>
    <t>簡単な質問もあれば、難しい質問もあります。</t>
  </si>
  <si>
    <t>あなたには ${e:\/\/Field\/SelfishMDisplay} が割り当てられています。</t>
  </si>
  <si>
    <t>相手には ${e:\/\/Field\/SelfishMDisplay} が割り当てられています。</t>
  </si>
  <si>
    <t xml:space="preserve">相手には、あなたが送る金額が伝えられます。 </t>
  </si>
  <si>
    <t>送らない金額は保持することができます。</t>
  </si>
  <si>
    <t>あなたの選択は、相手が受け取る可能性がある支払いと情報にのみ影響します。</t>
  </si>
  <si>
    <t>あなたが次のうちどの行動を取るかをお答えください。</t>
  </si>
  <si>
    <t>何もしない (自分: ${e:\/\/Field\/SelfishMDisplay}、相手: ${e:\/\/Field\/SelfishMDisplay})</t>
  </si>
  <si>
    <t>次に、先ほどとは別の参加者との新たなやり取りについてお尋ねします。</t>
  </si>
  <si>
    <t>ここでは、相手がどのような行動を取ると予想するかお尋ねします。</t>
  </si>
  <si>
    <t>あなたには ${e:\/\/Field\/YDisplay} が割り当てられます。</t>
  </si>
  <si>
    <t>相手には ${e:\/\/Field\/XDisplay} が割り当てられます。</t>
  </si>
  <si>
    <t>その後相手は、あなたから ${e:\/\/Field\/StealAmountDisplay} を受け取り、${e:\/\/Field\/ReceiveAmountDisplay} を受け取ることを選択することができます。</t>
  </si>
  <si>
    <t>後ほど、相手にお金を送るかどうかについてお尋ねします。</t>
  </si>
  <si>
    <t>その前に、(${e:\/\/Field\/Value0Display}、${e:\/\/Field\/Send1Display}、${e:\/\/Field\/Send2Display}) と異なる金額を送った場合に、相手があなたからお金をどれくらいの頻度で受け取るかについてお伺いします。</t>
  </si>
  <si>
    <t>他の参加者 100 人のうち、この状況で受け取る人は何人いると思いますか？</t>
  </si>
  <si>
    <t>0 から 100 までの数字を入力してください。</t>
  </si>
  <si>
    <t>あなたには ${e:\/\/Field\/YDisplay} が割り当てられています。</t>
  </si>
  <si>
    <t>相手には ${e:\/\/Field\/XDisplay} が割り当てられています。</t>
  </si>
  <si>
    <t>相手には、あなたが送る金額が伝えられます。</t>
  </si>
  <si>
    <t>それ以外のあなたの選択は完全に匿名となり、あなたがこの相手と再びやり取りすることはありません。</t>
  </si>
  <si>
    <t>何もしない (自分: ${e:\/\/Field\/YDisplay}、相手: ${e:\/\/Field\/XDisplay})</t>
  </si>
  <si>
    <t>あなたには ${e:\/\/Field\/SelfishHDisplay} が割り当てられています。</t>
  </si>
  <si>
    <t>相手には ${e:\/\/Field\/SelfishLDisplay} が割り当てられています。</t>
  </si>
  <si>
    <t>${e:\/\/Field\/Send2Display} を相手に送る (自分: ${e:\/\/Field\/Send2YouUDisplay}、相手 ${e:\/\/Field\/Send2ThemUDisplay})</t>
  </si>
  <si>
    <t>他の人よりも収入の高い人がいることは不公平だ。</t>
  </si>
  <si>
    <t>大規模な所得再分配は経済に悪影響を及ぼす。</t>
  </si>
  <si>
    <t>全員の公平性を確保することよりも、自分のことに気を配る方が重要である。</t>
  </si>
  <si>
    <t>一般に、あなたはリスクを取る意欲がどの程度ありますか？</t>
  </si>
  <si>
    <t>リスクを取る意欲</t>
  </si>
  <si>
    <t>リスクを取る意欲はまったくない</t>
  </si>
  <si>
    <t>リスクを取る準備が十分できている</t>
  </si>
  <si>
    <t>政府は社会の所得格差を減らすべきだ。</t>
  </si>
  <si>
    <t>宗教はあなたの人生において重要ですか?</t>
  </si>
  <si>
    <t>非常に重要</t>
  </si>
  <si>
    <t>やや重要</t>
  </si>
  <si>
    <t>あまり重要ではない</t>
  </si>
  <si>
    <t>まったく重要でない</t>
  </si>
  <si>
    <t>あなたは、見返りを期待せずに、善意団体などに寄付する意欲をどの程度お持ちですか？</t>
  </si>
  <si>
    <t>意欲は非常に高い</t>
  </si>
  <si>
    <t>意欲はある程度高い</t>
  </si>
  <si>
    <t>意欲はあまりない</t>
  </si>
  <si>
    <t>意欲はまったくない</t>
  </si>
  <si>
    <t xml:space="preserve">経済格差は社会に変化をもたらすと思いますか？もたらす場合、どのような変化をもたらすかをお答えください。 </t>
  </si>
  <si>
    <t>日本では、富裕層と貧困層の経済格差が社会の機能を悪化させている</t>
  </si>
  <si>
    <t>私は通常、政府が正しい行いをすると信じている。</t>
  </si>
  <si>
    <t xml:space="preserve">日本の富裕層は社会から孤立する可能性がある。 </t>
  </si>
  <si>
    <t>国際機関や政府は、近年世界の資産家を対象とした協調課税を打ち出しています。</t>
  </si>
  <si>
    <t>この税は、10 億米ドルを越える資産を持つ人々、または世界で最も裕福な 3,000 人に、毎年資産の少なくとも 2% の税金を支払うことを義務付けるものです。</t>
  </si>
  <si>
    <t>あなたはこの政策に賛成ですか？それとも反対ですか？</t>
  </si>
  <si>
    <t>やや賛成</t>
  </si>
  <si>
    <t>やや反対</t>
  </si>
  <si>
    <t>強く反対</t>
  </si>
  <si>
    <t>わからない</t>
  </si>
  <si>
    <t>前の質問に回答した 100 人の参加者のうち、世界の資産家に対する協調課税に賛成すると答えた人は何人いると思いますか？</t>
  </si>
  <si>
    <t>消費者が買わないほうがよいとわかっている製品を企業が販売することは、道徳的に認められている。</t>
  </si>
  <si>
    <t>消費者が買わないほうがよいとわかっている製品を販売するために、企業が製品に関する情報を操作することは、道徳的に認められている。</t>
  </si>
  <si>
    <t>企業が製品についての関連情報を消費者に提供する限り、消費者が買わないほうがよいとわかっている製品を企業が販売することは、道徳的に認められている。</t>
  </si>
  <si>
    <t>企業は、消費者が買わないほうがよいとわかっている製品を販売するために製品に関する情報を操作することがよくある。</t>
  </si>
  <si>
    <t>政府は、消費者が買わないほうがよいとわかっている製品を企業が販売するのを防ぐために、より厳しい消費者保護法を課すべきだ。</t>
  </si>
  <si>
    <t xml:space="preserve">アンケートにご回答いただきありがとうございました。 </t>
  </si>
  <si>
    <t xml:space="preserve">アンケート全体に対するご意見がありましたらこちらにご記入ください。 </t>
  </si>
  <si>
    <t>投票しなかった</t>
  </si>
  <si>
    <t>まったく身近に感じない</t>
  </si>
  <si>
    <t>非常に身近に感じる</t>
  </si>
  <si>
    <t>強く賛成</t>
  </si>
  <si>
    <t>状況 ${e:\/\/Field\/T12Q4Order}</t>
  </si>
  <si>
    <t>Lees de volgende informatie aandachtig.</t>
  </si>
  <si>
    <t>U kunt in aanmerking komen voor extra beloningen op basis van uw antwoorden in deze enquête.</t>
  </si>
  <si>
    <t>Alle geldbedragen worden op dezelfde manier betaald als uw gebruikelijke beloningen om deze enquêtes in te vullen.</t>
  </si>
  <si>
    <t>Er is geen directe contante betaling van de extra beloningen.</t>
  </si>
  <si>
    <t>De resultaten van dit onderzoek zullen gebruikt worden in academisch onderzoek en geanonimiseerde gegevens kunnen openbaar gemaakt worden.</t>
  </si>
  <si>
    <t>Er wordt geen persoonlijk identificeerbare informatie gepubliceerd en de gegevens kunnen niet naar u worden herleid.</t>
  </si>
  <si>
    <t>Zorg ervoor dat u genoeg tijd besteedt aan het lezen en begrijpen van de vragen.</t>
  </si>
  <si>
    <t>Antwoorden van lage kwaliteit kunnen ertoe leiden dat respondenten zonder beloning uit de enquête worden verwijderd.</t>
  </si>
  <si>
    <t>Ik begrijp het en wil graag deelnemen.</t>
  </si>
  <si>
    <t>Ik wil niet deelnemen.</t>
  </si>
  <si>
    <t>Om er zeker van te zijn dat u de verstrekte informatie zorgvuldig leest, willen we dat u eerst een eenvoudige vraag beantwoordt.</t>
  </si>
  <si>
    <t>Welk van de volgende meubelstukken gebruikt u om aan tafel te zitten?</t>
  </si>
  <si>
    <t>Koelkast</t>
  </si>
  <si>
    <t>Voer uw ID van de aanbieder van de enquête in (dit veld zou al ingevuld moeten zijn):</t>
  </si>
  <si>
    <t>Einde enquête</t>
  </si>
  <si>
    <t>U wenst niet deel te nemen aan deze enquête.</t>
  </si>
  <si>
    <t>U bent niet geslaagd voor de aandachtscheck.</t>
  </si>
  <si>
    <t>Sluit deze enquête.</t>
  </si>
  <si>
    <t>Bent u een ...?</t>
  </si>
  <si>
    <t>Vrouw</t>
  </si>
  <si>
    <t>Andere \/ Niet vermeld</t>
  </si>
  <si>
    <t>Zeg ik liever niet</t>
  </si>
  <si>
    <t>Wat is uw leeftijd?</t>
  </si>
  <si>
    <t>Wat is uw hoogste opleidingsniveau?</t>
  </si>
  <si>
    <t>Geen formele opleiding (0 jaar)</t>
  </si>
  <si>
    <t>Lager onderwijs (minder dan 7 jaar)</t>
  </si>
  <si>
    <t>Lager middelbaar onderwijs (7-10 jaar)</t>
  </si>
  <si>
    <t>Hoger middelbaar onderwijs (10-13 jaar)</t>
  </si>
  <si>
    <t>Hoger onderwijs (13 jaar of meer, bijv. universiteit of hogeschool)</t>
  </si>
  <si>
    <t>Als u op dat moment jonger was dan de stemgerechtigde leeftijd, kies dan wat u anders zou hebben gedaan.</t>
  </si>
  <si>
    <t>We herinneren u eraan dat de &lt;u&gt;antwoorden op deze enquête anoniem zijn.&lt;\/u&gt;</t>
  </si>
  <si>
    <t>Hoeveel bedroeg uw totale gezinsinkomen in 2023 vóór belastingheffing?</t>
  </si>
  <si>
    <t>In het volgende deel van deze enquête beschrijven we situaties met kleine geldbedragen.</t>
  </si>
  <si>
    <t>We zullen u ook vragen om keuzes te maken met dit geld.</t>
  </si>
  <si>
    <t>&lt;b&gt;We wijzen willekeurig één op de twintig respondenten toe om de bedragen betaald te krijgen en hun keuzes te verwezenlijken.&lt;\/b&gt;</t>
  </si>
  <si>
    <t>Voor deze deelnemers zal hun keuze bepalen hoeveel geld er aan henzelf en aan een andere deelnemer wordt betaald.</t>
  </si>
  <si>
    <t xml:space="preserve">Het geld wordt binnen drie maanden na de enquête betaald via de aanbieder van de enquête. </t>
  </si>
  <si>
    <t>Het geld zal op dezelfde manier worden betaald als uw gebruikelijke beloningen om deze enquêtes in te vullen.</t>
  </si>
  <si>
    <t>Er is geen directe contante betaling.</t>
  </si>
  <si>
    <t>We vragen u om aan een taak met codeherkenning te werken.</t>
  </si>
  <si>
    <t>&lt;b&gt;Doe uw best om de taak af te maken.&lt;\/b&gt;</t>
  </si>
  <si>
    <t>Dit is erg belangrijk voor ons onderzoek.</t>
  </si>
  <si>
    <t>Klik op vakjes waarin het cijfer voorkomt: &lt;b&gt;${e:\/\/Field\/TargetCode1}&lt;\/b&gt;</t>
  </si>
  <si>
    <t>U hebt de taak &lt;b&gt;voltooid&lt;\/b&gt;.</t>
  </si>
  <si>
    <t xml:space="preserve">U wordt nu gekoppeld aan een andere deelnemer. </t>
  </si>
  <si>
    <t>Zowel u als de andere deelnemer hebben de taak voltooid.</t>
  </si>
  <si>
    <t>De andere deelnemer krijgt een bonus van ${e:\/\/Field\/Value3Display} als beloning voor het voltooien van de taak.</t>
  </si>
  <si>
    <t>Deelnemer A heeft de taak &lt;b&gt;voltooid&lt;\/b&gt;.</t>
  </si>
  <si>
    <t>Deelnemer B &lt;b&gt;werkte niet&lt;\/b&gt; aan de taak.</t>
  </si>
  <si>
    <t>Deelnemer B kreeg &lt;b&gt;een bonus van ${e:\/\/Field\/Value3Display}&lt;\/b&gt; ondanks dat hij\/zij niet aan de taak heeft gewerkt.</t>
  </si>
  <si>
    <t>De andere deelnemer heeft een taak voltooid.</t>
  </si>
  <si>
    <t>U hebt niet aan de taak gewerkt.</t>
  </si>
  <si>
    <t>De andere deelnemer krijgt een bonus van ${e:\/\/Field\/Value6Display} als beloning voor het voltooien van de taak.</t>
  </si>
  <si>
    <t>U krijgt geen bonus omdat de bonus een beloning is voor het voltooien van de taak.</t>
  </si>
  <si>
    <t>Zowel Deelnemer A als Deelnemer B hebben de taak &lt;b&gt;voltooid&lt;\/b&gt;.</t>
  </si>
  <si>
    <t>Deelnemer A heeft &lt;b&gt;geen bonus&lt;\/b&gt; gekregen ondanks dat hij\/zij de taak had voltooid.</t>
  </si>
  <si>
    <t>Deelnemer B kreeg een &lt;b&gt;bonus van ${e:\/\/Field\/Value6Display}&lt;\/b&gt; als beloning voor het voltooien van de taak.</t>
  </si>
  <si>
    <t>U hebt de taak voltooid.</t>
  </si>
  <si>
    <t>De andere deelnemer heeft niet aan de taak gewerkt.</t>
  </si>
  <si>
    <t>De andere deelnemer krijgt een bonus van ${e:\/\/Field\/Value3Display} ondanks dat hij\/zij niet aan de taak heeft gewerkt.</t>
  </si>
  <si>
    <t>U krijgt geen bonus ondanks dat u de taak hebt voltooid.</t>
  </si>
  <si>
    <t>Deelnemer A &lt;b&gt;werkte niet&lt;\/b&gt; aan de taak.</t>
  </si>
  <si>
    <t>Deelnemer B heeft de taak &lt;b&gt;voltooid&lt;\/b&gt;.</t>
  </si>
  <si>
    <t>Deelnemer A kreeg &lt;b&gt;geen&lt;\/b&gt; bonus omdat de bonus een beloning is voor het voltooien van de taak.</t>
  </si>
  <si>
    <t>We zullen u nu enkele eenvoudige inzichtsvragen stellen over deze informatie.</t>
  </si>
  <si>
    <t>Achtergrondinformatie:</t>
  </si>
  <si>
    <t>Hebt u de taak voltooid?</t>
  </si>
  <si>
    <t>Heeft de andere deelnemer de taak voltooid?</t>
  </si>
  <si>
    <t>Hoe groot was uw bonus?</t>
  </si>
  <si>
    <t>Hoe groot was de bonus van de andere deelnemer?</t>
  </si>
  <si>
    <t xml:space="preserve">Mensen hebben verschillende ideeën over wat eerlijk en oneerlijk is. </t>
  </si>
  <si>
    <t>In hoeverre bent u het eens of oneens met de volgende uitspraak:</t>
  </si>
  <si>
    <t>De bonusbetaling was oneerlijk verdeeld tussen u en de andere deelnemer.</t>
  </si>
  <si>
    <t>Zeer mee eens</t>
  </si>
  <si>
    <t>Enigszins mee eens</t>
  </si>
  <si>
    <t>Niet mee eens en niet mee oneens</t>
  </si>
  <si>
    <t>Enigszins mee oneens</t>
  </si>
  <si>
    <t>Helemaal mee oneens</t>
  </si>
  <si>
    <t xml:space="preserve">We willen u nu vragen &lt;b&gt;hoe dicht u zich voelt staan&lt;\/b&gt; tot de andere deelnemer. </t>
  </si>
  <si>
    <t>Gebruik de schuifknop om het paar cirkels te selecteren dat uw antwoord het beste beschrijft.</t>
  </si>
  <si>
    <t>De cirkel met de X stelt de andere deelnemer voor.</t>
  </si>
  <si>
    <t>Weet dat 1 staat voor: helemaal niet dichtbij, en 7: extreem dichtbij.</t>
  </si>
  <si>
    <t>Hoe dicht voelt u zich staan tot de andere deelnemer?</t>
  </si>
  <si>
    <t>U gaat nu een beslissing nemen die een impact kan hebben op zowel u als op de andere deelnemer.</t>
  </si>
  <si>
    <t>Uw beslissing hier heeft geen impact op eventuele bonusbetalingen uit de vorige situatie.</t>
  </si>
  <si>
    <t>U krijgt een extra ${e:\/\/Field\/Value5Display} toegewezen.</t>
  </si>
  <si>
    <t>De andere deelnemer krijgt ook een extra ${e:\/\/Field\/Value5Display} toegewezen.</t>
  </si>
  <si>
    <t>Er wordt nu gevraagd of u op een investeringsmogelijkheid wilt ingaan.</t>
  </si>
  <si>
    <t>U kunt uw ${e:\/\/Field\/Value5Display} &lt;b&gt;investeren&lt;\/b&gt;.</t>
  </si>
  <si>
    <t>Als u het geld investeert, zijn de volgende opties mogelijk:</t>
  </si>
  <si>
    <t>50% kans dat u ${e:\/\/Field\/Value15Display} zult verdienen.</t>
  </si>
  <si>
    <t>50% kans dat u ${e:\/\/Field\/Value0Display} zult verdienen.</t>
  </si>
  <si>
    <t>Als u investeert, &lt;b&gt;verliest de andere deelnemer de ${e:\/\/Field\/Value5Display} die hem\/haar is toegewezen.&lt;\/b&gt;</t>
  </si>
  <si>
    <t>Als u niet investeert, behouden zowel u als de andere deelnemer uw extra ${e:\/\/Field\/Value5Display}.</t>
  </si>
  <si>
    <t>Nadat u uw keuze hebt gemaakt, hebt u geen interactie met de andere deelnemer.</t>
  </si>
  <si>
    <t>Maak uw keuze.</t>
  </si>
  <si>
    <t>Ik investeer het geld, wat betekent dat ik 50% kans heb om ${e:\/\/Field\/Value15Display} te ontvangen en 50% kans om ${e:\/\/Field\/Value0Display} te ontvangen.</t>
  </si>
  <si>
    <t>De andere deelnemer ontvangt ${e:\/\/Field\/Value0Display}.</t>
  </si>
  <si>
    <t>Ik investeer het geld niet.</t>
  </si>
  <si>
    <t>Zowel ik als de andere deelnemer ontvangen ${e:\/\/Field\/Value5Display}.</t>
  </si>
  <si>
    <t>Wat motiveerde uw keuze?</t>
  </si>
  <si>
    <t>Leg uit in uw eigen woorden.</t>
  </si>
  <si>
    <t xml:space="preserve">We hebben dit onderzoek voltooid met een groot aantal deelnemers in uw land. </t>
  </si>
  <si>
    <t>Van de 100 deelnemers die zich in dezelfde situatie bevonden als u, hoeveel denkt u dat hun ${e:\/\/Field\/Value5Display} investeerden om mogelijk ${e:\/\/Field\/Value15Display} te verdienen terwijl de andere deelnemer ook zijn\/haar ${e:\/\/Field\/Value5Display} verloor?</t>
  </si>
  <si>
    <t>Vul een getal in tussen 0 en 100.</t>
  </si>
  <si>
    <t>Als uw antwoord correct is, ontvangt u ${e:\/\/Field\/Value1Display}.</t>
  </si>
  <si>
    <t>Dit geldt voor &lt;b&gt;alle&lt;\/b&gt; deelnemers.</t>
  </si>
  <si>
    <t>Sommige deelnemers bevonden zich niet in dezelfde situatie als u.</t>
  </si>
  <si>
    <t>We zullen u nu een paar vragen stellen over deze deelnemers.</t>
  </si>
  <si>
    <t>In hun geval was de situatie als volgt:</t>
  </si>
  <si>
    <t>De rest van hun situatie was identiek aan de uwe.</t>
  </si>
  <si>
    <t xml:space="preserve">Deelnemer A kreeg de kans om ${e:\/\/Field\/Value5Display} te investeren met 50% kans om ${e:\/\/Field\/Value15Display} te verdienen en 50% kans om ${e:\/\/Field\/Value0Display} te verdienen. </t>
  </si>
  <si>
    <t>Als ze investeerden, verloor Deelnemer B zijn\/haar ${e:\/\/Field\/Value5Display}.</t>
  </si>
  <si>
    <t>We zullen eerst enkele eenvoudige inzichtsvragen stellen over deze informatie.</t>
  </si>
  <si>
    <t>Heeft Deelnemer A de taak voltooid?</t>
  </si>
  <si>
    <t>Heeft Deelnemer B de taak voltooid?</t>
  </si>
  <si>
    <t>Hoe groot was de bonus van Deelnemer A?</t>
  </si>
  <si>
    <t>Hoe groot was de bonus van Deelnemer B?</t>
  </si>
  <si>
    <t>De bonusbetaling was oneerlijk verdeeld tussen Deelnemer A en Deelnemer B.</t>
  </si>
  <si>
    <t>We willen nu dat u het investeringsgedrag van Deelnemer A voorspelt.</t>
  </si>
  <si>
    <t>Van de 100 deelnemers die zich in dezelfde situatie bevonden als &lt;b&gt;Deelnemer A&lt;\/b&gt;, hoeveel denkt u dat ${e:\/\/Field\/Value5Display} &lt;b&gt;investeerden&lt;\/b&gt; om mogelijk ${e:\/\/Field\/Value15Display} te ontvangen, gezien Deelnemer B ook zijn\/haar ${e:\/\/Field\/Value5Display} zou verliezen?</t>
  </si>
  <si>
    <t>Ter herinnering, u antwoordde dat ${q:\/\/QID581\/ChoiceTextEntryValue} mensen in &lt;b&gt;uw eigen&lt;\/b&gt; situatie zouden investeren.</t>
  </si>
  <si>
    <t>Bedankt. We gaan nu verder naar een nieuwe reeks vragen over een nieuw onderwerp.</t>
  </si>
  <si>
    <t xml:space="preserve">We zullen u nu vragen om na te denken over wat u zou doen als u zou moeten beslissen of iemand een werkloosheidsuitkering moet krijgen. </t>
  </si>
  <si>
    <t>Het is heel belangrijk dat u de onderstaande informatie zorgvuldig leest.</t>
  </si>
  <si>
    <t>Werkloosheidsuitkeringen zijn bedoeld om mensen die onvrijwillig werkloos zijn gedeeltelijk te compenseren voor hun inkomensverlies.</t>
  </si>
  <si>
    <t>Mensen die niet onvrijwillig werkloos zijn, dienen soms een valse aanvraag voor een werkloosheidsuitkering in door ten onrechte te verklaren dat ze onvrijwillig werkloos zijn.</t>
  </si>
  <si>
    <t>Situatie ${e:\/\/Field\/T12Q1Order}</t>
  </si>
  <si>
    <t>Stel u een situatie voor dat iemand een werkloosheidsuitkering aanvraagt.</t>
  </si>
  <si>
    <t>Er is:</t>
  </si>
  <si>
    <t>99 procent kans dat deze persoon een &lt;b&gt;correcte&lt;\/b&gt; aanvraag voor een werkloosheidsuitkering heeft ingediend</t>
  </si>
  <si>
    <t>We vragen u nu om een keuze te maken voor deze persoon.</t>
  </si>
  <si>
    <t xml:space="preserve"> Markeer uw beslissing:</t>
  </si>
  <si>
    <t xml:space="preserve">&lt;b&gt;Betaal de werkloosheidsuitkering niet&lt;\/b&gt;: Dit betekent dat het 99 procent waarschijnlijk is dat iemand die een &lt;b&gt;correcte aanvraag&lt;\/b&gt; voor een werkloosheidsuitkering heeft ingediend, &lt;b&gt;geen werkloosheidsuitkering krijgt&lt;\/b&gt;.  </t>
  </si>
  <si>
    <t>75 procent kans dat deze persoon een &lt;b&gt;correcte&lt;\/b&gt; aanvraag voor een werkloosheidsuitkering heeft ingediend</t>
  </si>
  <si>
    <t xml:space="preserve">&lt;b&gt;Betaal de werkloosheidsuitkering niet&lt;\/b&gt;: Dit betekent dat het 75 procent waarschijnlijk is dat iemand die een &lt;b&gt;correcte aanvraag&lt;\/b&gt; voor een werkloosheidsuitkering heeft ingediend, &lt;b&gt;geen werkloosheidsuitkering krijgt&lt;\/b&gt;.  </t>
  </si>
  <si>
    <t>50 procent kans dat deze persoon een &lt;b&gt;correcte&lt;\/b&gt; aanvraag voor een werkloosheidsuitkering heeft ingediend</t>
  </si>
  <si>
    <t xml:space="preserve">&lt;b&gt;Betaal de werkloosheidsuitkering niet&lt;\/b&gt;: Dit betekent dat het 50 procent waarschijnlijk is dat iemand die een &lt;b&gt;correcte aanvraag&lt;\/b&gt; voor een werkloosheidsuitkering heeft ingediend, &lt;b&gt;geen werkloosheidsuitkering krijgt&lt;\/b&gt;.  </t>
  </si>
  <si>
    <t>25 procent kans dat deze persoon een &lt;b&gt;correcte&lt;\/b&gt; aanvraag voor een werkloosheidsuitkering heeft ingediend</t>
  </si>
  <si>
    <t xml:space="preserve">&lt;b&gt;Betaal de werkloosheidsuitkering niet&lt;\/b&gt;: Dit betekent dat het 25 procent waarschijnlijk is dat iemand die een &lt;b&gt;correcte aanvraag&lt;\/b&gt; voor een werkloosheidsuitkering heeft ingediend, &lt;b&gt;geen werkloosheidsuitkering krijgt&lt;\/b&gt;.  </t>
  </si>
  <si>
    <t>1 procent kans dat deze persoon een &lt;b&gt;correcte&lt;\/b&gt; aanvraag voor een werkloosheidsuitkering heeft ingediend</t>
  </si>
  <si>
    <t xml:space="preserve">&lt;b&gt;Betaal de werkloosheidsuitkering niet&lt;\/b&gt;: Dit betekent dat het 1 procent waarschijnlijk is dat iemand die een &lt;b&gt;correcte aanvraag&lt;\/b&gt; voor een werkloosheidsuitkering heeft ingediend, &lt;b&gt;geen werkloosheidsuitkering krijgt&lt;\/b&gt;.  </t>
  </si>
  <si>
    <t xml:space="preserve">Houd rekening met alle mensen die momenteel een werkloosheidsuitkering aanvragen in uw land. </t>
  </si>
  <si>
    <t xml:space="preserve">Hoeveel procent van de mensen die een aanvraag indienen voor een werkloosheidsuitkering hebben volgens u &lt;b&gt;vals aangegeven&lt;\/b&gt; dat ze onvrijwillig werkloos zijn? </t>
  </si>
  <si>
    <t>... procent heeft vals aangegeven dat ze onvrijwillig werkloos zijn.</t>
  </si>
  <si>
    <t>Werkloosheidsuitkeringen moeten royaler worden.</t>
  </si>
  <si>
    <t>De vereisten voor werkloosheidsuitkeringen moeten strenger worden.</t>
  </si>
  <si>
    <t>Het is niet eerlijk dat onvrijwillig werklozen niet volledig worden gecompenseerd voor hun inkomensverlies.</t>
  </si>
  <si>
    <t>Royale werkloosheidsuitkeringen schaden de economie.</t>
  </si>
  <si>
    <t>We zullen u nu vragen om na te denken over wat u zou doen als u zou moeten beslissen of iemand een arbeidsongeschiktheidsuitkering moet krijgen.</t>
  </si>
  <si>
    <t>Arbeidsongeschiktheidsuitkeringen zijn bedoeld om mensen met een medische aandoening waardoor ze niet kunnen werken, gedeeltelijk te compenseren voor hun inkomensverlies.</t>
  </si>
  <si>
    <t>Mensen die geen medische aandoening hebben waardoor ze niet kunnen werken, dienen soms een valse aanvraag voor een arbeidsongeschiktheidsuitkering in door niet correct te verklaren dat ze niet kunnen werken door een medische aandoening</t>
  </si>
  <si>
    <t>99 procent kans dat deze persoon een &lt;b&gt;correcte&lt;\/b&gt; aanvraag voor een arbeidsongeschiktheidsuitkering heeft ingediend</t>
  </si>
  <si>
    <t xml:space="preserve">&lt;b&gt;Betaal de arbeidsongeschiktheidsuitkering niet&lt;\/b&gt;: Dit betekent dat het 99 procent waarschijnlijk is dat iemand die een &lt;b&gt;correcte aanvraag&lt;\/b&gt; voor een arbeidsongeschiktheidsuitkering heeft ingediend, &lt;b&gt;geen arbeidsongeschiktheidsuitkering krijgt&lt;\/b&gt;.  </t>
  </si>
  <si>
    <t>75 procent kans dat deze persoon een &lt;b&gt;correcte&lt;\/b&gt; aanvraag voor een arbeidsongeschiktheidsuitkering heeft ingediend</t>
  </si>
  <si>
    <t xml:space="preserve">&lt;b&gt;Betaal de arbeidsongeschiktheidsuitkering niet&lt;\/b&gt;: Dit betekent dat het 75 procent waarschijnlijk is dat iemand die een &lt;b&gt;correcte aanvraag&lt;\/b&gt; voor een arbeidsongeschiktheidsuitkering heeft ingediend, &lt;b&gt;geen arbeidsongeschiktheidsuitkering krijgt&lt;\/b&gt;.  </t>
  </si>
  <si>
    <t>50 procent kans dat deze persoon een &lt;b&gt;correcte&lt;\/b&gt; aanvraag voor een arbeidsongeschiktheidsuitkering heeft ingediend</t>
  </si>
  <si>
    <t xml:space="preserve">&lt;b&gt;Betaal de arbeidsongeschiktheidsuitkering niet&lt;\/b&gt;: Dit betekent dat het 50 procent waarschijnlijk is dat iemand die een &lt;b&gt;correcte aanvraag&lt;\/b&gt; voor een arbeidsongeschiktheidsuitkering heeft ingediend, &lt;b&gt;geen arbeidsongeschiktheidsuitkering krijgt&lt;\/b&gt;.  </t>
  </si>
  <si>
    <t>25 procent kans dat deze persoon een &lt;b&gt;correcte&lt;\/b&gt; aanvraag voor een arbeidsongeschiktheidsuitkering heeft ingediend</t>
  </si>
  <si>
    <t xml:space="preserve">&lt;b&gt;Betaal de arbeidsongeschiktheidsuitkering niet&lt;\/b&gt;: Dit betekent dat het 25 procent waarschijnlijk is dat iemand die een &lt;b&gt;correcte aanvraag&lt;\/b&gt; voor een arbeidsongeschiktheidsuitkering heeft ingediend, &lt;b&gt;geen arbeidsongeschiktheidsuitkering krijgt&lt;\/b&gt;.  </t>
  </si>
  <si>
    <t>1 procent kans dat deze persoon een &lt;b&gt;correcte&lt;\/b&gt; aanvraag voor een arbeidsongeschiktheidsuitkering heeft ingediend</t>
  </si>
  <si>
    <t xml:space="preserve">&lt;b&gt;Betaal de arbeidsongeschiktheidsuitkering niet&lt;\/b&gt;: Dit betekent dat het 1 procent waarschijnlijk is dat iemand die een &lt;b&gt;correcte aanvraag&lt;\/b&gt; voor een arbeidsongeschiktheidsuitkering heeft ingediend, &lt;b&gt;geen arbeidsongeschiktheidsuitkering krijgt&lt;\/b&gt;.  </t>
  </si>
  <si>
    <t xml:space="preserve">Houd rekening met alle mensen die momenteel een arbeidsongeschiktheidsuitkering aanvragen in uw land. </t>
  </si>
  <si>
    <t>Welk percentage van de mensen die een aanvraag heeft ingediend voor een arbeidsongeschiktheidsuitkering heeft volgens u vals aangegeven dat ze een medische aandoening hebben waardoor ze niet kunnen werken?</t>
  </si>
  <si>
    <t>... procent heeft vals aangegeven dat ze een medische aandoening hebben waardoor ze niet kunnen werken.</t>
  </si>
  <si>
    <t>Arbeidsongeschiktheidsuitkeringen moeten royaler worden.</t>
  </si>
  <si>
    <t>De vereisten voor arbeidsongeschiktheidsuitkeringen moeten strenger worden.</t>
  </si>
  <si>
    <t>Het is niet eerlijk dat onvrijwillige arbeidsongeschikte mensen niet volledig worden gecompenseerd voor hun inkomensverlies.</t>
  </si>
  <si>
    <t>Royale arbeidsongeschiktheidsuitkeringen schaden de economie.</t>
  </si>
  <si>
    <t>U zult nu drie beslissingen nemen over grote geldbedragen die gevolgen kunnen hebben voor u en een andere deelnemer.</t>
  </si>
  <si>
    <t>Alle deelnemers die het onderzoek voltooien, maken deel uit van een loterij.</t>
  </si>
  <si>
    <t>De loting trekt willekeurig drie deelnemers.</t>
  </si>
  <si>
    <t>Deze drie deelnemers worden gekoppeld aan andere deelnemers aan de enquête en &lt;b&gt;een van hun drie keuzes wordt uitgevoerd&lt;\/b&gt;.</t>
  </si>
  <si>
    <t>Als u een van deze drie deelnemers bent, wordt de bijbehorende beloning binnen drie maanden na de enquête uitbetaald via de aanbieder van de enquête.</t>
  </si>
  <si>
    <t>Beantwoord alle vragen alsof het zeker is dat al uw keuzes worden uitgevoerd.</t>
  </si>
  <si>
    <t>Sommige vragen zijn eenvoudig, andere zijn moeilijker.</t>
  </si>
  <si>
    <t>U krijgt ${e:\/\/Field\/SelfishMDisplay} toegewezen.</t>
  </si>
  <si>
    <t>De andere deelnemer krijgt ${e:\/\/Field\/SelfishMDisplay} toegewezen.</t>
  </si>
  <si>
    <t>Als u wilt, kunt u &lt;b&gt;${e:\/\/Field\/Value0Display}, ${e:\/\/Field\/Send1Display}, of ${e:\/\/Field\/Send2Display}&lt;\/b&gt; van uw ${e:\/\/Field\/SelfishMDisplay} naar de andere deelnemer sturen.</t>
  </si>
  <si>
    <t xml:space="preserve">De andere deelnemer wordt geïnformeerd over hoeveel u stuurt. </t>
  </si>
  <si>
    <t>Alles wat u niet stuurt, behoudt u zelf.</t>
  </si>
  <si>
    <t>Uw keuze heeft alleen een impact op de mogelijke betalingen en de informatie die de andere deelnemer ontvangt.</t>
  </si>
  <si>
    <t>Uw keuze is verder &lt;u&gt;volledig anoniem&lt;\/u&gt; en u zult geen interactie meer hebben met deze deelnemer.</t>
  </si>
  <si>
    <t>Geef aan welke van de alternatieven u kiest:</t>
  </si>
  <si>
    <t>Ik houd de dingen zoals ze zijn (U: ${e:\/\/Field\/SelfishMDisplay}, Zij: ${e:\/\/Field\/SelfishMDisplay}.)</t>
  </si>
  <si>
    <t>Ik stuur ${e:\/\/Field\/Send1Display} naar de andere deelnemer (U: ${e:\/\/Field\/Send1YouEDisplay}, Zij: ${e:\/\/Field\/Send1ThemEDisplay}.)</t>
  </si>
  <si>
    <t>Ik stuur ${e:\/\/Field\/Send2Display} naar de andere deelnemer (U: ${e:\/\/Field\/Send2YouEDisplay}, Zij: ${e:\/\/Field\/Send2ThemEDisplay}.)</t>
  </si>
  <si>
    <t>We zullen u nu vragen naar een nieuwe situatie met een andere deelnemer.</t>
  </si>
  <si>
    <t>Hier zijn we geïnteresseerd in hoe u verwacht dat de andere deelnemer zal handelen.</t>
  </si>
  <si>
    <t>U krijgt ${e:\/\/Field\/YDisplay} toegewezen.</t>
  </si>
  <si>
    <t>De andere deelnemer krijgt ${e:\/\/Field\/XDisplay} toegewezen.</t>
  </si>
  <si>
    <t>Als u wilt, kunt u &lt;b&gt;${e:\/\/Field\/Value0Display}, ${e:\/\/Field\/Send1Display}, of ${e:\/\/Field\/Send2Display}&lt;\/b&gt; van uw ${e:\/\/Field\/YDisplay} naar de andere deelnemer sturen.</t>
  </si>
  <si>
    <t>Daarna kan de andere deelnemer ervoor kiezen om ${e:\/\/Field\/StealAmountDisplay} van u te nemen om ${e:\/\/Field\/ReceiveAmountDisplay} te ontvangen.</t>
  </si>
  <si>
    <t>Binnenkort zullen we vragen of u de andere deelnemer geld wilt sturen.</t>
  </si>
  <si>
    <t>Daarvoor zijn we geïnteresseerd in hoe vaak u verwacht dat de andere deelnemer geld van u neemt als u de verschillende bedragen ${e:\/\/Field\/Value0Display}, ${e:\/\/Field\/Send1Display}, en ${e:\/\/Field\/Send2Display}) hebt gestuurd.</t>
  </si>
  <si>
    <t>&lt;b&gt;Als u de andere deelnemer ${e:\/\/Field\/Value0Display}&lt;\/b&gt; stuurt, zijn dit de mogelijke uitkomsten:</t>
  </si>
  <si>
    <t>&lt;b&gt;De andere deelnemer neemt&lt;\/b&gt;: U: ${e:\/\/Field\/YSteal0Display}, Zij: ${e:\/\/Field\/XSteal0Display}.</t>
  </si>
  <si>
    <t>&lt;b&gt;De andere deelnemer neemt niet&lt;\/b&gt;: U: ${e:\/\/Field\/YDisplay}, Zij: ${e:\/\/Field\/XDisplay}.</t>
  </si>
  <si>
    <t>Stel dat u &lt;b&gt;${e:\/\/Field\/Value0Display} hebt gestuurd&lt;\/b&gt;.</t>
  </si>
  <si>
    <t>Hoeveel van de 100 andere deelnemers denkt u dat er in deze situatie van u zouden nemen?</t>
  </si>
  <si>
    <t>Voer een getal in tussen 0 en 100.</t>
  </si>
  <si>
    <t>U verwachtte dat ${q:\/\/QID510\/ChoiceTextEntryValue} van 100 andere deelnemers zou nemen &lt;b&gt;als u ${e:\/\/Field\/Value0Display}&lt;\/b&gt; hebt gestuurd.</t>
  </si>
  <si>
    <t>&lt;b&gt;Als u de andere respondent ${e:\/\/Field\/Send1Display}&lt;\/b&gt; stuurt, zijn dit de mogelijke uitkomsten:</t>
  </si>
  <si>
    <t>&lt;b&gt;De andere deelnemer neemt&lt;\/b&gt;: U: ${e:\/\/Field\/YSteal100Display}, Zij: ${e:\/\/Field\/XSteal100Display}.</t>
  </si>
  <si>
    <t>&lt;b&gt;De andere deelnemer neemt niet&lt;\/b&gt;: U: ${e:\/\/Field\/Send1YouDisplay}, Zij: ${e:\/\/Field\/Send1ThemDisplay}.</t>
  </si>
  <si>
    <t>Stel dat u &lt;b&gt;${e:\/\/Field\/Send1Display} hebt gestuurd&lt;\/b&gt;.</t>
  </si>
  <si>
    <t>U verwachtte dat ${q:\/\/QID554\/ChoiceTextEntryValue} van 100 andere deelnemers zou nemen &lt;b&gt;als u ${e:\/\/Field\/Send1Display}&lt;\/b&gt; hebt gestuurd.</t>
  </si>
  <si>
    <t>&lt;b&gt;Als u de andere respondent ${e:\/\/Field\/Send2Display}&lt;\/b&gt; stuurt, zijn dit de mogelijke uitkomsten:</t>
  </si>
  <si>
    <t>&lt;b&gt;De andere deelnemer neemt&lt;\/b&gt;: U: ${e:\/\/Field\/YSteal200Display}, Zij: ${e:\/\/Field\/XSteal200Display}.</t>
  </si>
  <si>
    <t>&lt;b&gt;De andere deelnemer neemt niet&lt;\/b&gt;: U: ${e:\/\/Field\/Send2YouDisplay}, Zij: ${e:\/\/Field\/Send2ThemDisplay}.</t>
  </si>
  <si>
    <t>Stel dat u &lt;b&gt;${e:\/\/Field\/Send2Display} hebt gestuurd&lt;\/b&gt;.</t>
  </si>
  <si>
    <t>U maakt nu &lt;b&gt;de overdrachtsbeslissing&lt;\/b&gt;.</t>
  </si>
  <si>
    <t>Ter herinnering, u kreeg ${e:\/\/Field\/YDisplay} toegewezen.</t>
  </si>
  <si>
    <t>Een andere deelnemer kreeg ${e:\/\/Field\/XDisplay} toegewezen.</t>
  </si>
  <si>
    <t>De andere deelnemer wordt geïnformeerd over hoeveel u stuurt.</t>
  </si>
  <si>
    <t>Uw keuze is verder volledig anoniem en u zult geen interactie meer hebben met deze deelnemer.</t>
  </si>
  <si>
    <t>Ik houd de dingen zoals ze zijn (U: ${e:\/\/Field\/YDisplay}, Zij: ${e:\/\/Field\/XDisplay}.)</t>
  </si>
  <si>
    <t>Ik stuur ${e:\/\/Field\/Send1Display} naar de andere deelnemer (U: ${e:\/\/Field\/Send1YouDisplay}, Zij: ${e:\/\/Field\/Send1ThemDisplay}.)</t>
  </si>
  <si>
    <t>Ik stuur ${e:\/\/Field\/Send2Display} naar de andere deelnemer (U: ${e:\/\/Field\/Send2YouDisplay}, Zij: ${e:\/\/Field\/Send2ThemDisplay}.)</t>
  </si>
  <si>
    <t>U krijgt ${e:\/\/Field\/SelfishHDisplay} toegewezen.</t>
  </si>
  <si>
    <t>De andere deelnemer krijgt ${e:\/\/Field\/SelfishLDisplay} toegewezen.</t>
  </si>
  <si>
    <t>Als u wilt, kunt u &lt;b&gt;${e:\/\/Field\/Value0Display}, ${e:\/\/Field\/Send1Display}, of ${e:\/\/Field\/Send2Display}&lt;\/b&gt; van uw ${e:\/\/Field\/SelfishHDisplay} naar de andere deelnemer sturen.</t>
  </si>
  <si>
    <t>Ik houd de dingen zoals ze zijn (U: ${e:\/\/Field\/SelfishHDisplay}, Zij: ${e:\/\/Field\/SelfishLDisplay}.)</t>
  </si>
  <si>
    <t>Ik stuur ${e:\/\/Field\/Send1Display} naar de andere deelnemer (U: ${e:\/\/Field\/Send1YouUDisplay}, Zij: ${e:\/\/Field\/Send1ThemUDisplay}.)</t>
  </si>
  <si>
    <t>Ik stuur ${e:\/\/Field\/Send2Display} naar de andere deelnemer (U: ${e:\/\/Field\/Send2YouUDisplay}, Zij ${e:\/\/Field\/Send2ThemUDisplay}.)</t>
  </si>
  <si>
    <t>Grotere economische oneerlijkheid zorgt ervoor dat de samenleving over het algemeen &lt;b&gt;slechter&lt;\/b&gt; functioneert.</t>
  </si>
  <si>
    <t>In mijn land zijn de economische verschillen tussen arm en rijk &lt;b&gt;niet eerlijk&lt;\/b&gt;.</t>
  </si>
  <si>
    <t>Het is niet eerlijk dat sommige mensen een hoger inkomen hebben dan anderen</t>
  </si>
  <si>
    <t>Grote inkomensherverdeling schaadt de economie</t>
  </si>
  <si>
    <t>Het is belangrijker om voor mezelf te zorgen dan om voor iedereen eerlijk te zijn.</t>
  </si>
  <si>
    <t>Hoe bereid bent u om risico's te nemen, in het algemeen?</t>
  </si>
  <si>
    <t>Bereidheid om risico te nemen</t>
  </si>
  <si>
    <t>Helemaal niet bereid om risico’s te nemen</t>
  </si>
  <si>
    <t>Helemaal bereid om risico's te nemen</t>
  </si>
  <si>
    <t>De overheid moet de inkomensongelijkheid in de samenleving verminderen.</t>
  </si>
  <si>
    <t>Is religie belangrijk in uw leven?</t>
  </si>
  <si>
    <t>Zeer belangrijk</t>
  </si>
  <si>
    <t>Enigszins belangrijk</t>
  </si>
  <si>
    <t>Niet te belangrijk</t>
  </si>
  <si>
    <t>Helemaal niet belangrijk</t>
  </si>
  <si>
    <t>Hoe bereid bent u om aan goede doelen te geven zonder er iets voor terug te verwachten?</t>
  </si>
  <si>
    <t>Zeer bereid</t>
  </si>
  <si>
    <t>Enigszins bereid</t>
  </si>
  <si>
    <t>Niet al te bereid</t>
  </si>
  <si>
    <t>Helemaal niet bereid</t>
  </si>
  <si>
    <t xml:space="preserve">We zijn geïnteresseerd in de vraag of u denkt dat economische verschillen veranderingen in de samenleving veroorzaken, en zo ja, hoe. </t>
  </si>
  <si>
    <t>In mijn land zorgen de economische verschillen tussen arm en rijk ervoor dat de samenleving slechter functioneert.</t>
  </si>
  <si>
    <t>Grotere economische verschillen veroorzaken &lt;b&gt;meer&lt;\/b&gt; criminaliteit.</t>
  </si>
  <si>
    <t>Grotere economische verschillen veroorzaken &lt;b&gt;meer&lt;\/b&gt; sociale onrust.</t>
  </si>
  <si>
    <t>Grotere economische verschillen leiden tot &lt;b&gt;slechtere&lt;\/b&gt; overheidsinstellingen.</t>
  </si>
  <si>
    <t>Grotere economische verschillen leiden tot &lt;b&gt;meer&lt;\/b&gt; verdeling in het land.</t>
  </si>
  <si>
    <t>Grotere economische verschillen veroorzaken &lt;b&gt;meer&lt;\/b&gt; economische groei.</t>
  </si>
  <si>
    <t>Grotere economische verschillen veroorzaken &lt;b&gt;minder&lt;\/b&gt; vertrouwen tussen mensen.</t>
  </si>
  <si>
    <t>Grotere economische verschillen veroorzaken &lt;b&gt;meer&lt;\/b&gt; corruptie.</t>
  </si>
  <si>
    <t xml:space="preserve">Grotere economische verschillen veroorzaken &lt;b&gt;meer&lt;\/b&gt; innovatie. </t>
  </si>
  <si>
    <t>Grotere economische verschillen leiden tot &lt;b&gt;algemeen slechtere&lt;\/b&gt; onderwijssystemen.</t>
  </si>
  <si>
    <t>Grotere economische verschillen veroorzaken &lt;b&gt;minder&lt;\/b&gt; economische groei.</t>
  </si>
  <si>
    <t>Ik vertrouw er meestal op dat de nationale overheid doet wat juist is.</t>
  </si>
  <si>
    <t xml:space="preserve">De rijken in mijn land kunnen zich isoleren van de rest van de samenleving. </t>
  </si>
  <si>
    <t>In de voorbije maanden heb ik iemand in mijn land horen zeggen dat grotere economische verschillen de samenleving op de een of andere manier &lt;b&gt;slechter&lt;\/b&gt; laten functioneren.</t>
  </si>
  <si>
    <t>In de voorbije maanden heb ik iemand in mijn land horen zeggen dat grote economische verschillen &lt;b&gt;niet eerlijk&lt;\/b&gt; zijn.</t>
  </si>
  <si>
    <t>In mijn land zijn onze instellingen gebaseerd op het idee dat economische ongelijkheid de samenleving &lt;b&gt;slechter&lt;\/b&gt; laat functioneren.</t>
  </si>
  <si>
    <t>Internationale overheden en regeringen hebben onlangs een gecoördineerde belasting voorgesteld voor de rijkste personen ter wereld.</t>
  </si>
  <si>
    <t>Deze belasting zou mensen met een vermogen van meer dan 1 miljard dollar, of de ongeveer 3000 rijkste personen ter wereld, verplichten om elk jaar minimaal 2% van hun vermogen aan belastingen te betalen.</t>
  </si>
  <si>
    <t>Ondersteunt u dit beleid of verzet u zich hiertegen?</t>
  </si>
  <si>
    <t>Zou ik een beetje ondersteunen</t>
  </si>
  <si>
    <t>Zou ik noch ondersteunen, noch me ertegen verzetten</t>
  </si>
  <si>
    <t>Zou ik me enigszins tegen verzetten</t>
  </si>
  <si>
    <t>Zou ik me sterk tegen verzetten</t>
  </si>
  <si>
    <t>Ik begrijp het niet</t>
  </si>
  <si>
    <t>Hoeveel van de 100 deelnemers die de vorige vraag hebben beantwoord, ondersteunen een gecoördineerde belasting voor de rijkste mensen ter wereld?</t>
  </si>
  <si>
    <t>Het is moreel aanvaardbaar dat bedrijven producten verkopen waarvan ze weten dat consumenten ze beter niet zouden kopen.</t>
  </si>
  <si>
    <t>Het is moreel aanvaardbaar dat bedrijven informatie over hun producten manipuleren om producten te verkopen waarvan ze weten dat consumenten ze beter niet zouden kopen.</t>
  </si>
  <si>
    <t>Het is moreel aanvaardbaar dat bedrijven producten verkopen waarvan ze weten dat consument ze beter niet zouden kopen, zolang ze alle relevante informatie over het product aan de consument geven.</t>
  </si>
  <si>
    <t>Bedrijven manipuleren vaak informatie over hun producten om producten te verkopen waarvan ze weten dat consumenten ze beter niet zouden kopen.</t>
  </si>
  <si>
    <t>De overheid zou strengere beschermingswetten voor de consument moeten opleggen om te voorkomen dat bedrijven producten verkopen waarvan ze weten dat consumenten ze beter niet zouden kopen.</t>
  </si>
  <si>
    <t xml:space="preserve">Bedankt voor het invullen van de enquête! </t>
  </si>
  <si>
    <t xml:space="preserve">Als u feedback hebt op de enquête als geheel, schrijf die dan hier. </t>
  </si>
  <si>
    <t>Ik heb niet gestemd</t>
  </si>
  <si>
    <t>Helemaal niet dichtbij</t>
  </si>
  <si>
    <t>Extreem dichtbij</t>
  </si>
  <si>
    <t>Zou ik sterk steunen</t>
  </si>
  <si>
    <t>Stel u een situatie voor dat iemand een arbeidsongeschiktheidsuitkering aanvraagt.</t>
  </si>
  <si>
    <t>Situatie ${e:\/\/Field\/T12Q4Order}</t>
  </si>
  <si>
    <t>その他\/上記以外</t>
  </si>
  <si>
    <t>&lt;u&gt;このアンケートへの回答は匿名で取り扱われます&lt;\/u&gt;のでご安心ください。</t>
  </si>
  <si>
    <t>&lt;b&gt;最善を尽くしてタスクを終了させてください。&lt;\/b&gt;</t>
  </si>
  <si>
    <t>次の数字をすべてクリックしてください:  &lt;b&gt;${e:\/\/Field\/TargetCode1}&lt;\/b&gt;</t>
  </si>
  <si>
    <t>あなたは作業を&lt;b&gt;完了しました&lt;\/b&gt;。</t>
  </si>
  <si>
    <t>参加者 A はタスクを&lt;b&gt;完了しました&lt;\/b&gt;。</t>
  </si>
  <si>
    <t>参加者 B はタスクに&lt;b&gt;取り組みませんでした&lt;\/b&gt;。</t>
  </si>
  <si>
    <t>参加者 A には、タスクを完了したことで、&lt;b&gt;${e:\/\/Field\/Value3Display} のボーナス&lt;\/b&gt;が支払われました。</t>
  </si>
  <si>
    <t>参加者 B には、タスクに取り組まなかったにもかかわらず &lt;b&gt;${e:\/\/Field\/Value3Display} のボーナス&lt;\/b&gt;が支払われました。</t>
  </si>
  <si>
    <t>参加者 A と参加者 B の両方がタスクを&lt;b&gt;完了しました&lt;\/b&gt;。</t>
  </si>
  <si>
    <t>参加者 A には、タスクを完了したにもかかわらず&lt;b&gt;ボーナスが支払われませんでした&lt;\/b&gt;。</t>
  </si>
  <si>
    <t>参加者 B には、タスクを完了したことで、&lt;b&gt;${e:\/\/Field\/Value6Display} のボーナスが支払われました&lt;\/b&gt;。</t>
  </si>
  <si>
    <t>参加者 A と参加者 B には、タスクを完了したことで、&lt;b&gt;${e:\/\/Field\/Value3Display} のボーナス&lt;\/b&gt;が支払われました。</t>
  </si>
  <si>
    <t>参加者 A はタスクに&lt;b&gt;取り組みませんでした&lt;\/b&gt;。</t>
  </si>
  <si>
    <t>参加者 B は作業を&lt;b&gt;完了しました&lt;\/b&gt;。</t>
  </si>
  <si>
    <t>ボーナスはタスクを完了した場合に支払われるものであるため、参加者 A には&lt;b&gt;ボーナスが支払われませんでした&lt;\/b&gt;。</t>
  </si>
  <si>
    <t xml:space="preserve">次に、相手に対して&lt;b&gt;どの程度身近に感じるか&lt;\/b&gt;をお聞きします。 </t>
  </si>
  <si>
    <t>あなたは自分の ${e:\/\/Field\/Value5Display} を&lt;b&gt;投資する&lt;\/b&gt;ことができます。</t>
  </si>
  <si>
    <t>投資すると、&lt;b&gt;相手は割り当てられた ${e:\/\/Field\/Value5Display} を失います。&lt;\/b&gt;</t>
  </si>
  <si>
    <t>あなたと同じ状況にいた 100 人の参加者のうち、相手が ${e:\/\/Field\/Value5Display} を失う場合でも、${e:\/\/Field\/Value15Display} を獲得できる可能性があるため、自身の ${e:\/\/Field\/Value5Display} を投資した参加者は何人いたと思いますか？</t>
  </si>
  <si>
    <t>これは参加者&lt;b&gt;全員&lt;\/b&gt;に当てはまります。</t>
  </si>
  <si>
    <t>&lt;b&gt;参加者 A と同じ状況&lt;\/b&gt;にいた 100 人の参加者のうち、参加者 B が ${e:\/\/Field\/Value5Display} を失うとしても、${e:\/\/Field\/Value15Display} を獲得できる可能性があるため、${e:\/\/Field\/Value5Display} を&lt;b&gt;投資した&lt;\/b&gt;参加者は何人いたと思いますか？</t>
  </si>
  <si>
    <t>先ほど、&lt;b&gt;あなたと同じ&lt;\/b&gt;状況において、${q:\/\/QID581\/ChoiceTextEntryValue} 人が投資すると思うと回答されました。</t>
  </si>
  <si>
    <t xml:space="preserve">&lt;b&gt;बेरोजगारी लाभ का भुगतान न करें&lt;\/b&gt;: इसका अर्थ यह है कि 99 प्रतिशत संभावना इस बात की है कि जिस व्यक्ति ने बेरोजगारी लाभों के लिए &lt;b&gt;सही क्लेम&lt;\/b&gt; दायर किया है, उसे &lt;b&gt;बेरोजगारी लाभों का भुगतान नहीं किया जाता है&lt;\/b&gt;। </t>
  </si>
  <si>
    <t>この 3 人は、他のアンケート参加者とペアになり、&lt;b&gt;3 つの選択肢のうち 1 つが実行されます&lt;\/b&gt;。</t>
  </si>
  <si>
    <t>希望すれば、${e:\/\/Field\/SelfishMDisplay} のうち &lt;b&gt;${e:\/\/Field\/Value0Display}、${e:\/\/Field\/Send1Display}、または ${e:\/\/Field\/Send2Display}&lt;\/b&gt; を相手に送ることができます。</t>
  </si>
  <si>
    <t>それ以外のあなたの選択は&lt;u&gt;完全に匿名&lt;\/u&gt;となり、あなたがこの相手と再びやり取りすることはありません。</t>
  </si>
  <si>
    <t>${e:\/\/Field\/Send1Display} を相手に送る (自分: ${e:\/\/Field\/Send1YouEDisplay}、相手: ${e:\/\/Field\/Send1ThemEDisplay})</t>
  </si>
  <si>
    <t>${e:\/\/Field\/Send2Display} を相手に送る (自分: ${e:\/\/Field\/Send2YouEDisplay}、相手: ${e:\/\/Field\/Send2ThemEDisplay})</t>
  </si>
  <si>
    <t>希望すれば、${e:\/\/Field\/YDisplay} のうち &lt;b&gt;${e:\/\/Field\/Value0Display}、${e:\/\/Field\/Send1Display}、または ${e:\/\/Field\/Send2Display}&lt;\/b&gt; を相手に送ることができます。</t>
  </si>
  <si>
    <t>&lt;b&gt;あなたが相手に ${e:\/\/Field\/Value0Display} を送った&lt;\/b&gt;場合、考えられる結果は次の通りです:</t>
  </si>
  <si>
    <t>&lt;b&gt;相手は受け取る&lt;\/b&gt;: あなた: ${e:\/\/Field\/YSteal0Display}、相手: ${e:\/\/Field\/XSteal0Display}。</t>
  </si>
  <si>
    <t>&lt;b&gt;相手は受け取らない&lt;\/b&gt;: あなた: ${e:\/\/Field\/YDisplay}、相手: ${e:\/\/Field\/XDisplay}。</t>
  </si>
  <si>
    <t>あなたが&lt;b&gt; ${e:\/\/Field\/Value0Display} を送る&lt;\/b&gt;と想定してください。</t>
  </si>
  <si>
    <t>&lt;b&gt;あなたが ${e:\/\/Field\/Value0Display} を送ったら&lt;\/b&gt;、他の参加者 100 人のうち ${q:\/\/QID510\/ChoiceTextEntryValue} 人が受け取ると予想されました。</t>
  </si>
  <si>
    <t>&lt;b&gt;あなたが相手に ${e:\/\/Field\/Send1Display} を送った&lt;\/b&gt;場合、考えられる結果は次の通りです:</t>
  </si>
  <si>
    <t>&lt;b&gt;相手は受け取る&lt;\/b&gt;: あなた: ${e:\/\/Field\/YSteal100Display}、相手: ${e:\/\/Field\/XSteal100Display}。</t>
  </si>
  <si>
    <t>&lt;b&gt;相手は受け取らない&lt;\/b&gt;: あなた: ${e:\/\/Field\/Send1YouDisplay}、相手: ${e:\/\/Field\/Send1ThemDisplay}。</t>
  </si>
  <si>
    <t>あなたが&lt;b&gt; ${e:\/\/Field\/Send1Display} を送る&lt;\/b&gt;と想定してください。</t>
  </si>
  <si>
    <t>&lt;b&gt;あなたが ${e:\/\/Field\/Send1Display} を送ったら&lt;\/b&gt;、他の参加者 100 人のうち ${q:\/\/QID554\/ChoiceTextEntryValue} 人が受け取ると予想されました。</t>
  </si>
  <si>
    <t>&lt;b&gt;あなたが相手に ${e:\/\/Field\/Send2Display} を送った&lt;\/b&gt;場合、考えられる結果は次の通りです:</t>
  </si>
  <si>
    <t>&lt;b&gt;相手は受け取る&lt;\/b&gt;: あなた: ${e:\/\/Field\/YSteal200Display}、相手: ${e:\/\/Field\/XSteal200Display}。</t>
  </si>
  <si>
    <t>&lt;b&gt;相手は受け取らない&lt;\/b&gt;: あなた: ${e:\/\/Field\/Send2YouDisplay}、相手: ${e:\/\/Field\/Send2ThemDisplay}。</t>
  </si>
  <si>
    <t>あなたが&lt;b&gt; ${e:\/\/Field\/Send2Display} を送る&lt;\/b&gt;と想定してください。</t>
  </si>
  <si>
    <t>ここでは&lt;b&gt;送金に関する決定を行っていただきます&lt;\/b&gt;。</t>
  </si>
  <si>
    <t>${e:\/\/Field\/Send1Display} を相手に送る (自分: ${e:\/\/Field\/Send1YouDisplay}、相手: ${e:\/\/Field\/Send1ThemDisplay})</t>
  </si>
  <si>
    <t>${e:\/\/Field\/Send2Display} を相手に送る (自分: ${e:\/\/Field\/Send2YouDisplay}、相手: ${e:\/\/Field\/Send2ThemDisplay})</t>
  </si>
  <si>
    <t>希望すれば、${e:\/\/Field\/SelfishHDisplay} のうち &lt;b&gt;${e:\/\/Field\/Value0Display}、${e:\/\/Field\/Send1Display}、または ${e:\/\/Field\/Send2Display}&lt;\/b&gt; を相手に送ることができます。</t>
  </si>
  <si>
    <t>何もしない (自分: ${e:\/\/Field\/SelfishHDisplay}、相手: ${e:\/\/Field\/SelfishLDisplay})</t>
  </si>
  <si>
    <t>${e:\/\/Field\/Send1Display} を相手に送る (自分: ${e:\/\/Field\/Send1YouUDisplay}、相手: ${e:\/\/Field\/Send1ThemUDisplay})</t>
  </si>
  <si>
    <t>日本では、富裕層と貧困層の経済格差は&lt;b&gt;不公平&lt;\/b&gt;である。</t>
  </si>
  <si>
    <t>経済格差が大きくなると、社会全体の機能が&lt;b&gt;悪化する&lt;\/b&gt;。</t>
  </si>
  <si>
    <t>経済格差が大きくなると、犯罪が&lt;b&gt;増える&lt;\/b&gt;。</t>
  </si>
  <si>
    <t>経済格差が大きくなると、社会不安が&lt;b&gt;増大する&lt;\/b&gt;。</t>
  </si>
  <si>
    <t>経済格差が大きいほど、政府機関の質が&lt;b&gt;悪化する&lt;\/b&gt;。</t>
  </si>
  <si>
    <t>経済格差が大きいほど、国の分断が&lt;b&gt;進む&lt;\/b&gt;。</t>
  </si>
  <si>
    <t>経済格差が大きいほど、経済成長が&lt;b&gt;さらに&lt;\/b&gt;進む。</t>
  </si>
  <si>
    <t>経済格差が大きいほど、人との信頼関係が&lt;b&gt;低下する&lt;\/b&gt;。</t>
  </si>
  <si>
    <t>経済格差が大きいほど、汚職が&lt;b&gt;増える&lt;\/b&gt;。</t>
  </si>
  <si>
    <t xml:space="preserve">経済格差が大きいほど、&lt;b&gt;より多くの&lt;\/b&gt;イノベーションが生まれる。 </t>
  </si>
  <si>
    <t>経済格差が大きいほど、教育制度が&lt;b&gt;全体的に悪化する&lt;\/b&gt;。</t>
  </si>
  <si>
    <t>経済格差が大きいほど、経済成長が&lt;b&gt;鈍化する&lt;\/b&gt;。</t>
  </si>
  <si>
    <t>ここ数ヵ月間に、経済格差が大きいほど社会の機能が何らかの形で&lt;b&gt;悪化する&lt;\/b&gt;という意見を日本国内で耳にした。</t>
  </si>
  <si>
    <t>ここ数ヵ月間に国内で、大きな経済格差は&lt;b&gt;不公平である&lt;\/b&gt;という意見を日本国内で耳にした。</t>
  </si>
  <si>
    <t>日本の制度は、経済的不平等が社会の機能を&lt;b&gt;悪化させる&lt;\/b&gt;という考えに基づいている。</t>
  </si>
  <si>
    <t>var formattedNumber = number.toLocaleString('en-CA');</t>
  </si>
  <si>
    <t>var formattedNumber = number.toLocaleString('zh-CN');</t>
  </si>
  <si>
    <t>U krijgt een bonus van ${e:\/\/Field\/Value3Display} als beloning voor het voltooien van de taak.</t>
  </si>
  <si>
    <t>Deelnemer A kreeg een &lt;b&gt;bonus van ${e:\/\/Field\/Value3Display}&lt;\/b&gt; als beloning voor het voltooien van de taak.</t>
  </si>
  <si>
    <t>Zowel Deelnemer A kregen een &lt;b&gt;bonus van ${e:\/\/Field\/Value3Display}&lt;\/b&gt; als beloning voor het voltooien van de taak.</t>
  </si>
  <si>
    <t>Grotere economische verschillen zorgen ervoor dat de samenleving over het algemeen &lt;b&gt;slechter&lt;\/b&gt; functioneert.</t>
  </si>
  <si>
    <t>&lt;b&gt;回答者 20 人に 1 人を無作為に割り当て、支払金額と選択内容を具体化します。&lt;\/b&gt;</t>
  </si>
  <si>
    <t>経済的不公平性が大きいと、社会全体の機能が &lt;b&gt;悪化&lt;\/b&gt;する</t>
  </si>
  <si>
    <t>Poderá ter direito a recompensas adicionais com base nas suas respostas a esta pesquisa.</t>
  </si>
  <si>
    <t>Tenha em atenção que todos os montantes serão pagos da mesma forma que as suas recompensas habituais por responder a estas pesquisas.</t>
  </si>
  <si>
    <t>Tenha também em atenção que os resultados deste estudo serão utilizados em análise acadêmica e que os dados poderão ser anonimizados e tornados públicos.</t>
  </si>
  <si>
    <t>Não serão publicadas quaisquer informações de identificação pessoal e não será possivel te identificar através dos dados.</t>
  </si>
  <si>
    <t>Respostas de baixa qualidade podem fazer com que os pesquisados sejam excluídos da pesquisa sem qualquer recompensa.</t>
  </si>
  <si>
    <t>Introduza o número de identificação do responsável pela pesquisa (este campo já deve estar preenchido):</t>
  </si>
  <si>
    <t>Fim da pesquisa</t>
  </si>
  <si>
    <t>Não deseja participar desta pesquisa.</t>
  </si>
  <si>
    <t>Por favor, feche esta pesquisa.</t>
  </si>
  <si>
    <t>Qual é o seu gênero?</t>
  </si>
  <si>
    <t>Ensino Fundamental Incompleto (até 7 anos)</t>
  </si>
  <si>
    <t>Ensino Fundamental Completo (de 7 a 10 anos)</t>
  </si>
  <si>
    <t>Ensino Médio Completo (de 11 a 13 anos)</t>
  </si>
  <si>
    <t>Lembre-se de que as &lt;u&gt;respostas a esta pesquisa são anônimas.&lt;\/u&gt;</t>
  </si>
  <si>
    <t>Qual foi o rendimento total bruto do seu domicílio em 2023?</t>
  </si>
  <si>
    <t>Na próxima parte desta pesquisa, descreveremos situações que incluem pequenos montantes de dinheiro.</t>
  </si>
  <si>
    <t>&lt;b&gt;Atribuiremos aleatoriamente a um em cada vinte pesquisados o pagamento dos montantes e a realização das suas escolhas.&lt;\/b&gt;</t>
  </si>
  <si>
    <t xml:space="preserve">O dinheiro será pago através do responsável pela pesquisa no prazo de três meses após a pesquisa. </t>
  </si>
  <si>
    <t>Lembre-se de que o dinheiro lhe será pago da mesma forma que as suas recompensas habituais por responder a estas pesquisas.</t>
  </si>
  <si>
    <t>Isto é muito importante para a nossa análise.</t>
  </si>
  <si>
    <t>Receberá um bônus de ${e:\/\/Field\/Value3Display} como compensação por ter concluído a tarefa.</t>
  </si>
  <si>
    <t>O outro participante receberá um bônus de ${e:\/\/Field\/Value3Display} como compensação por ter concluído a tarefa.</t>
  </si>
  <si>
    <t>O participante A recebeu &lt;b&gt;um bônus de ${e:\/\/Field\/Value3Display}&lt;\/b&gt; como compensação por ter concluído a tarefa.</t>
  </si>
  <si>
    <t>O participante B recebeu &lt;b&gt;um bônus de ${e:\/\/Field\/Value3Display}&lt;\/b&gt; apesar de não ter participado na tarefa.</t>
  </si>
  <si>
    <t>O outro participante receberá um bônus de ${e:\/\/Field\/Value6Display} como compensação por ter concluído a tarefa.</t>
  </si>
  <si>
    <t>Você não receberá um bônus, uma vez que o bônus é uma compensação por ter concluído a tarefa.</t>
  </si>
  <si>
    <t>O Participante A &lt;b&gt;não recebeu um bônus&lt;\/b&gt; apesar de ter concluído a tarefa.</t>
  </si>
  <si>
    <t>O participante B &lt;b&gt;recebeu um bônus de ${e:\/\/Field\/Value6Display}&lt;\/b&gt; como compensação por ter concluído a tarefa.</t>
  </si>
  <si>
    <t>O outro participante receberá um bônus de ${e:\/\/Field\/Value3Display} apesar de não ter participado na tarefa.</t>
  </si>
  <si>
    <t>Tanto o Participante A como o Participante B receberam &lt;b&gt;um bônus de ${e:\/\/Field\/Value3Display}&lt;\/b&gt; como compensação por terem concluído a tarefa.</t>
  </si>
  <si>
    <t>Você não receberá um bônus apesar de ter concluído a tarefa.</t>
  </si>
  <si>
    <t>O Participante A &lt;b&gt;não recebeu um bônus&lt;\/b&gt;, uma vez que o bônus é uma compensação por ter concluído a tarefa.</t>
  </si>
  <si>
    <t>Você completou a tarefa.</t>
  </si>
  <si>
    <t>Qual era o montante do seu bônus?</t>
  </si>
  <si>
    <t>Qual era o montante do bônus do outro participante?</t>
  </si>
  <si>
    <t>O pagamento do bônus foi distribuído de forma injusta entre si e o outro participante.</t>
  </si>
  <si>
    <t>Agora, vai tomar uma decisão que pode afetar você mesmo e ao outro participante.</t>
  </si>
  <si>
    <t>Esta decisão não afetará os pagamentos de bônus da situação anterior.</t>
  </si>
  <si>
    <t>Agora, é feita uma pergunta a você se pretende aproveitar uma oportunidade de investimento.</t>
  </si>
  <si>
    <t>Se você não investir, tanto você como o outro participante manterão os ${e:\/\/Field\/Value5Display} adicionais.</t>
  </si>
  <si>
    <t>Qual era o montante do bônus do Participante A?</t>
  </si>
  <si>
    <t>Qual era o montante do bônus do Participante B?</t>
  </si>
  <si>
    <t>O pagamento do bônus foi distribuído de forma injusta entre o Participante A e o Participante B.</t>
  </si>
  <si>
    <t>a título de recordação, respondeu que ${q:\/\/QID581\/ChoiceTextEntryValue} pessoas na &lt;b&gt;sua&lt;\/b&gt; situação investiriam.</t>
  </si>
  <si>
    <t xml:space="preserve">Pedimos-lhe agora que reflita sobre o que faria se tivesse de decidir se uma pessoa deve receber seguro de desemprego. </t>
  </si>
  <si>
    <t>O seguro de desemprego tem por objetivo compensar parcialmente a perda de rendimento das pessoas que se encontram em situação de desemprego involuntário.</t>
  </si>
  <si>
    <t>As pessoas que não estão em situação de desemprego involuntário apresentam, por vezes, um falso pedido de seguro de desemprego, declarando, de forma enganosa, que estão em situação de desemprego involuntário.</t>
  </si>
  <si>
    <t>Consideremos uma situação em que uma pessoa apresentou um pedido de seguro de desemprego.</t>
  </si>
  <si>
    <t>uma probabilidade de 99% de que esta pessoa tenha apresentado um pedido &lt;b&gt;válido&lt;\/b&gt; de seguro de desemprego.</t>
  </si>
  <si>
    <t>uma probabilidade de 1% de que esta pessoa tenha apresentado um pedido &lt;b&gt;falso&lt;\/b&gt;  de seguro de desemprego.</t>
  </si>
  <si>
    <t xml:space="preserve">&lt;b&gt;Pagar o seguro de desemprego&lt;\/b&gt;: Isto significa que existe uma probabilidade de 1% de que uma pessoa que tenha apresentado um &lt;b&gt;pedido falso&lt;\/b&gt; de seguro de desemprego &lt;b&gt;receba o seguro de desemprego&lt;\/b&gt;. </t>
  </si>
  <si>
    <t>uma probabilidade de 75% de que esta pessoa tenha apresentado um pedido &lt;b&gt;válido&lt;\/b&gt; de seguro de desemprego.</t>
  </si>
  <si>
    <t>uma probabilidade de 25% de que esta pessoa tenha apresentado um pedido &lt;b&gt;falso&lt;\/b&gt; de seguro de desemprego.</t>
  </si>
  <si>
    <t>&lt;b&gt;Pagar o seguro de desemprego&lt;\/b&gt;: Isto significa que existe uma probabilidade de 25% de que uma pessoa que tenha apresentado um &lt;b&gt;pedido falso&lt;\/b&gt; de seguro de desemprego &lt;b&gt;receba o seguro de desemprego&lt;\/b&gt;.</t>
  </si>
  <si>
    <t>uma probabilidade de 50% de que esta pessoa tenha apresentado um pedido &lt;b&gt;válido&lt;\/b&gt; de seguro de desemprego.</t>
  </si>
  <si>
    <t>uma probabilidade de 50% de que esta pessoa tenha apresentado um pedido &lt;b&gt;falso&lt;\/b&gt; de seguro de desemprego.</t>
  </si>
  <si>
    <t xml:space="preserve">&lt;b&gt;Pagar o seguro de desemprego&lt;\/b&gt;: Isto significa que existe uma probabilidade de 50% de que uma pessoa que tenha apresentado um &lt;b&gt;pedido falso&lt;\/b&gt; de seguro de desemprego &lt;b&gt;receba o seguro de desemprego&lt;\/b&gt;. </t>
  </si>
  <si>
    <t>uma probabilidade de 25% de que esta pessoa tenha apresentado um pedido &lt;b&gt;válido&lt;\/b&gt; de seguro de desemprego.</t>
  </si>
  <si>
    <t>uma probabilidade de 75% de que esta pessoa tenha apresentado um pedido &lt;b&gt;falso&lt;\/b&gt; de seguro de desemprego.</t>
  </si>
  <si>
    <t>&lt;b&gt;Pagar o seguro de desemprego&lt;\/b&gt;: Isto significa que existe uma probabilidade de 75% de que uma pessoa que tenha apresentado um &lt;b&gt;pedido falso&lt;\/b&gt; de seguro de desemprego &lt;b&gt;receba o seguro de desemprego&lt;\/b&gt;.</t>
  </si>
  <si>
    <t>uma probabilidade de 1% de que esta pessoa tenha apresentado um pedido &lt;b&gt;válido&lt;\/b&gt; de seguro de desemprego.</t>
  </si>
  <si>
    <t>uma probabilidade de 99% de que esta pessoa tenha apresentado um pedido &lt;b&gt;falso&lt;\/b&gt; de seguro de desemprego.</t>
  </si>
  <si>
    <t xml:space="preserve">&lt;b&gt;Pagar o seguro de desemprego&lt;\/b&gt;: Isto significa que existe uma probabilidade de 99% de que uma pessoa que tenha apresentado um &lt;b&gt;pedido falso&lt;\/b&gt; de seguro de desemprego &lt;b&gt;receba o seguro de desemprego&lt;\/b&gt;. </t>
  </si>
  <si>
    <t xml:space="preserve">Considere todas as pessoas que atualmente apresentam um pedido de seguro de desemprego no seu país. </t>
  </si>
  <si>
    <t xml:space="preserve">Das pessoas que apresentam um pedido de seguro de desemprego, que percentagem acha que &lt;b&gt;declarou, de forma enganosa&lt;\/b&gt;, que está em situação de desemprego involuntário? </t>
  </si>
  <si>
    <t>O seguro de desemprego deveria ser mais generoso.</t>
  </si>
  <si>
    <t>Os requisitos para o seguro de desemprego deveriam ser mais rigorosos.</t>
  </si>
  <si>
    <t>Um seguro de desemprego generoso é prejudicial para a economia.</t>
  </si>
  <si>
    <t>Estes três participantes serão emparelhados com outros participantes na pesquisa e será implementada &lt;b&gt;uma das suas três escolhas&lt;\/b&gt;.</t>
  </si>
  <si>
    <t>Se for um destes três participantes, a compensação correspondente será paga através do responsável pela pesquisa no prazo de três meses após a pesquisa.</t>
  </si>
  <si>
    <t>Quanto ao resto, a sua escolha é &lt;u&gt;completamente anônima&lt;\/u&gt; e não voltará a interagir com este participante.</t>
  </si>
  <si>
    <t>Em breve, vamos lhe perguntar se quer enviar dinheiro ao outro participante.</t>
  </si>
  <si>
    <t>a título de recordação, foram-lhe atribuídos ${e:\/\/Field\/YDisplay}.</t>
  </si>
  <si>
    <t>A outro participante na pesquisa foram atribuídos ${e:\/\/Field\/XDisplay}.</t>
  </si>
  <si>
    <t>Quanto ao resto, a sua escolha é completamente anônima e não voltará a interagir com este participante.</t>
  </si>
  <si>
    <t>Uma maior injustiça econômica faz com que a sociedade funcione &lt;b&gt;pior&lt;\/b&gt; de uma forma geral.</t>
  </si>
  <si>
    <t>No meu país, as diferenças econômicas entre ricos e pobres são &lt;b&gt;injustas&lt;\/b&gt;.</t>
  </si>
  <si>
    <t>A religião é importante para você?</t>
  </si>
  <si>
    <t xml:space="preserve">Estamos interessados em saber se acha que as diferenças econômicas provocam mudanças na sociedade e, em caso afirmativo, de que forma. </t>
  </si>
  <si>
    <t>No meu país, as diferenças econômicas entre ricos e pobres fazem com que a sociedade funcione pior.</t>
  </si>
  <si>
    <t>Diferenças econômicas mais acentuadas dão origem a &lt;b&gt;mais&lt;\/b&gt; criminalidade.</t>
  </si>
  <si>
    <t>Diferenças econômicas mais acentuadas dão origem a &lt;b&gt;mais&lt;\/b&gt; agitação social.</t>
  </si>
  <si>
    <t>Diferenças econômicas mais acentuadas fazem com que as instituições governamentais sejam &lt;b&gt;piores&lt;\/b&gt;.</t>
  </si>
  <si>
    <t>Diferenças econômicas mais acentuadas dão origem a um país &lt;b&gt;mais&lt;\/b&gt; dividido.</t>
  </si>
  <si>
    <t>Diferenças econômicas mais acentuadas dão origem a &lt;b&gt;mais&lt;\/b&gt; crescimento econômico.</t>
  </si>
  <si>
    <t>Diferenças econômicas mais acentuadas geram &lt;b&gt;menos&lt;\/b&gt; confiança entre as pessoas.</t>
  </si>
  <si>
    <t>Diferenças econômicas mais acentuadas dão origem a &lt;b&gt;mais&lt;\/b&gt; corrupção.</t>
  </si>
  <si>
    <t xml:space="preserve">Diferenças econômicas mais acentuadas dão origem a &lt;b&gt;mais&lt;\/b&gt; inovação. </t>
  </si>
  <si>
    <t>Diferenças econômicas mais acentuadas fazem com que os sistemas educativos sejam &lt;b&gt;piores de uma forma geral&lt;\/b&gt;.</t>
  </si>
  <si>
    <t>Diferenças econômicas mais acentuadas dão origem a &lt;b&gt;menos&lt;\/b&gt; crescimento econômico.</t>
  </si>
  <si>
    <t>Nos últimos meses, ouvi alguém no meu país dizer que as grandes diferenças econômicas fazem com que, de alguma forma, a sociedade funcione &lt;b&gt;pior&lt;\/b&gt;.</t>
  </si>
  <si>
    <t>Nos últimos meses, ouvi alguém no meu país dizer que as grandes diferenças econômicas são &lt;b&gt;injustas&lt;\/b&gt;.</t>
  </si>
  <si>
    <t>No meu país, as nossas instituições baseiam-se na ideia de que a desigualdade econômica faz com que a sociedade funcione &lt;b&gt;pior&lt;\/b&gt;.</t>
  </si>
  <si>
    <t>Este imposto obrigaria as pessoas com uma riqueza superior a um bilhão de dólares americanos, ou seja, as cerca de 3000 pessoas mais ricas do mundo, a pagar um mínimo de 2% da sua riqueza em impostos todos os anos.</t>
  </si>
  <si>
    <t xml:space="preserve">Se tiver algum comentário sobre a pesquisa no seu todo, escreva-o aqui. </t>
  </si>
  <si>
    <t>Brazilian Portugese</t>
  </si>
  <si>
    <t xml:space="preserve">&lt;b&gt;Não pagar o seguro de desemprego&lt;\/b&gt;: Isto significa que existe uma probabilidade de 99% de que uma pessoa que tenha apresentado um &lt;b&gt;pedido válido&lt;\/b&gt; de seguro de desemprego &lt;b&gt;não receba o seguro de desemprego&lt;\/b&gt;.  </t>
  </si>
  <si>
    <t xml:space="preserve">&lt;b&gt;Não pagar o seguro de desemprego&lt;\/b&gt;: Isto significa que existe uma probabilidade de 75% de que uma pessoa que tenha apresentado um &lt;b&gt;pedido válido&lt;\/b&gt; de seguro de desemprego &lt;b&gt;não receba o seguro de desemprego&lt;\/b&gt;.  </t>
  </si>
  <si>
    <t xml:space="preserve">&lt;b&gt;Não pagar o seguro de desemprego&lt;\/b&gt;: Isto significa que existe uma probabilidade de 50% de que uma pessoa que tenha apresentado um &lt;b&gt;pedido válido&lt;\/b&gt; de seguro de desemprego &lt;b&gt;não receba o seguro de desemprego&lt;\/b&gt;.  </t>
  </si>
  <si>
    <t xml:space="preserve">&lt;b&gt;Não pagar o seguro de desemprego&lt;\/b&gt;: Isto significa que existe uma probabilidade de 25% de que uma pessoa que tenha apresentado um &lt;b&gt;pedido válido&lt;\/b&gt; de seguro de desemprego &lt;b&gt;não receba o seguro de desemprego&lt;\/b&gt;.  </t>
  </si>
  <si>
    <t xml:space="preserve">&lt;b&gt;Não pagar o seguro de desemprego&lt;\/b&gt;: Isto significa que existe uma probabilidade de 1% de que uma pessoa que tenha apresentado um &lt;b&gt;pedido válido&lt;\/b&gt; de seguro de desemprego &lt;b&gt;não receba o seguro de desemprego&lt;\/b&gt;.  </t>
  </si>
  <si>
    <t>ある人物に対して障害者手当を支払うかどうかをあなたが決定するとしたら、あなたはどうするかについてお尋ねします。</t>
  </si>
  <si>
    <t>障害者手当は、病気により就労できない方の収入の損失を部分的に補償することを目的としたものです。</t>
  </si>
  <si>
    <t>就労できない病気がないにもかかわらず、病気により就労できないという虚偽の申告をし、障害者手当の不正請求を行う人もいます。</t>
  </si>
  <si>
    <t>この人物が障害者手当を&lt;b&gt;正当に&lt;\/b&gt;請求した確率は 99 パーセント</t>
  </si>
  <si>
    <t>この人物が障害者手当を&lt;b&gt;不正に&lt;\/b&gt;請求した確率は 1 パーセント</t>
  </si>
  <si>
    <t xml:space="preserve">&lt;b&gt;障害者手当を支払わない&lt;\/b&gt;: これは、障害者手当を&lt;b&gt;正当に請求した&lt;\/b&gt;人物に&lt;b&gt;障害者手当が支払われない&lt;\/b&gt;確率が 99 パーセントあることを意味します。  </t>
  </si>
  <si>
    <t xml:space="preserve">&lt;b&gt;障害者手当を支払う&lt;\/b&gt;: これは、障害者手当を&lt;b&gt;不正に請求した&lt;\/b&gt;人物に&lt;b&gt;障害者手当が支払われる&lt;\/b&gt;確率が 1 パーセントあることを意味します。 </t>
  </si>
  <si>
    <t>この人物が障害者手当を&lt;b&gt;正当に&lt;\/b&gt;請求した確率は 75 パーセント</t>
  </si>
  <si>
    <t>この人物が障害者手当を&lt;b&gt;不正に&lt;\/b&gt;請求した確率は 25 パーセント</t>
  </si>
  <si>
    <t xml:space="preserve">&lt;b&gt;障害者手当を支払わない&lt;\/b&gt;: これは、障害者手当を&lt;b&gt;正当に請求した&lt;\/b&gt;人物に&lt;b&gt;障害者手当が支払われない&lt;\/b&gt;確率が 75 パーセントあることを意味します。  </t>
  </si>
  <si>
    <t xml:space="preserve">&lt;b&gt;障害者手当を支払う&lt;\/b&gt;: これは、障害者手当を&lt;b&gt;不正に請求した&lt;\/b&gt;人物に&lt;b&gt;障害者手当が支払われる&lt;\/b&gt;確率が 25 パーセントあることを意味します。 </t>
  </si>
  <si>
    <t>この人物が障害者手当を&lt;b&gt;正当に&lt;\/b&gt;請求した確率は 50 パーセント</t>
  </si>
  <si>
    <t>この人物が障害者手当を&lt;b&gt;不正に&lt;\/b&gt;請求した確率は 50 パーセント</t>
  </si>
  <si>
    <t xml:space="preserve">&lt;b&gt;障害者手当を支払わない&lt;\/b&gt;: これは、障害者手当を&lt;b&gt;正当に請求した&lt;\/b&gt;人物に&lt;b&gt;障害者手当が支払われない&lt;\/b&gt;確率が 50 パーセントあることを意味します。  </t>
  </si>
  <si>
    <t xml:space="preserve">&lt;b&gt;障害者手当を支払う&lt;\/b&gt;: これは、障害者手当を&lt;b&gt;不正に請求した&lt;\/b&gt;人物に&lt;b&gt;障害者手当が支払われる&lt;\/b&gt;確率が 50 パーセントあることを意味します。 </t>
  </si>
  <si>
    <t>この人物が障害者手当を&lt;b&gt;正当に&lt;\/b&gt;請求した確率は 25 パーセント</t>
  </si>
  <si>
    <t>この人物が障害者手当を&lt;b&gt;不正に&lt;\/b&gt;請求した確率は 75 パーセント</t>
  </si>
  <si>
    <t xml:space="preserve">&lt;b&gt;障害者手当を支払わない&lt;\/b&gt;: これは、障害者手当を&lt;b&gt;正当に請求した&lt;\/b&gt;人物に&lt;b&gt;障害者手当が支払われない&lt;\/b&gt;確率が 25 パーセントあることを意味します。  </t>
  </si>
  <si>
    <t xml:space="preserve">&lt;b&gt;障害者手当を支払う&lt;\/b&gt;: これは、障害者手当を&lt;b&gt;不正に請求した&lt;\/b&gt;人物に&lt;b&gt;障害者手当が支払われる&lt;\/b&gt;確率が 75 パーセントあることを意味します。 </t>
  </si>
  <si>
    <t>この人物が障害者手当を&lt;b&gt;正当に&lt;\/b&gt;請求した確率は 1 パーセント</t>
  </si>
  <si>
    <t>この人物が障害者手当を&lt;b&gt;不正に&lt;\/b&gt;請求した確率は 99 パーセント</t>
  </si>
  <si>
    <t xml:space="preserve">&lt;b&gt;障害者手当を支払わない&lt;\/b&gt;: これは、障害者手当を&lt;b&gt;正当に請求した&lt;\/b&gt;人物に&lt;b&gt;障害者手当が支払われない&lt;\/b&gt;確率が 1 パーセントあることを意味します。  </t>
  </si>
  <si>
    <t xml:space="preserve">&lt;b&gt;障害者手当を支払う&lt;\/b&gt;: これは、障害者手当を&lt;b&gt;不正に請求した&lt;\/b&gt;人物に&lt;b&gt;障害者手当が支払われる&lt;\/b&gt;確率が 99 パーセントあることを意味します。 </t>
  </si>
  <si>
    <t xml:space="preserve">日本で現在障害者手当を請求しているすべての人々についてお考えください。 </t>
  </si>
  <si>
    <t>障害者手当を申請している人のうち、何パーセントが仕事に支障をきたす病気があると不正に申告していると思いますか？</t>
  </si>
  <si>
    <t>障害者手当はもっと手厚くするべきだ。</t>
  </si>
  <si>
    <t>障害者手当の要件をより厳しくするべきだ。</t>
  </si>
  <si>
    <t>手厚い障害者手当は経済に悪影響を及ぼす。</t>
  </si>
  <si>
    <t>ある人が障害者手当を請求したと想定してください。</t>
  </si>
  <si>
    <t xml:space="preserve">次に、ある人物に対して失業手当を支払うかどうかをあなたが決定するとしたら、あなたはどうするかについてお尋ねします。 </t>
  </si>
  <si>
    <t>失業手当は、非自発的に離職した方の収入の損失を部分的に補償することを目的としたものです。</t>
  </si>
  <si>
    <t xml:space="preserve">非自発的な離職でないにもかかわらず、非自発的な離職であるという虚偽の申告をし、失業手当の不正請求を行う人もいます。 </t>
  </si>
  <si>
    <t>ある人が失業手当を請求したと想定してください。</t>
  </si>
  <si>
    <t>この人物が失業手当を&lt;b&gt;正当に&lt;\/b&gt;請求した確率は 99 パーセント</t>
  </si>
  <si>
    <t>この人物が失業手当を&lt;b&gt;不正に&lt;\/b&gt;請求した確率は 1 パーセント</t>
  </si>
  <si>
    <t xml:space="preserve">&lt;b&gt;失業手当を支払わない&lt;\/b&gt;:  これは、失業手当を&lt;b&gt;正当に請求した&lt;\/b&gt;人物に&lt;b&gt;失業手当が支払われない&lt;\/b&gt;確率が 99 パーセントあることを意味します。  </t>
  </si>
  <si>
    <t xml:space="preserve">&lt;b&gt;失業手当を支払う&lt;\/b&gt;:  これは、失業手当を&lt;b&gt;不正に請求した&lt;\/b&gt;人物に&lt;b&gt;失業手当が支払われる&lt;\/b&gt;確率が 1 パーセントあることを意味します。 </t>
  </si>
  <si>
    <t>この人物が失業手当を&lt;b&gt;正当に&lt;\/b&gt;請求した確率は 75 パーセント</t>
  </si>
  <si>
    <t>この人物が失業手当を&lt;b&gt;不正に&lt;\/b&gt;請求した確率は 25 パーセント</t>
  </si>
  <si>
    <t xml:space="preserve">&lt;b&gt;失業手当を支払わない&lt;\/b&gt;: これは、失業手当を&lt;b&gt;正当に請求した&lt;\/b&gt;人物に&lt;b&gt;失業手当が支払われない&lt;\/b&gt;確率が 75 パーセントあることを意味します。  </t>
  </si>
  <si>
    <t>&lt;b&gt;失業手当を支払う&lt;\/b&gt;: これは、失業手当を&lt;b&gt;不正に請求した&lt;\/b&gt;人物に&lt;b&gt;失業手当が支払われる&lt;\/b&gt;確率が 25 パーセントあることを意味します。</t>
  </si>
  <si>
    <t>この人物が失業手当を&lt;b&gt;正当に&lt;\/b&gt;請求した確率は 50 パーセント</t>
  </si>
  <si>
    <t>この人物が失業手当を&lt;b&gt;不正に&lt;\/b&gt;請求した確率は 50 パーセント</t>
  </si>
  <si>
    <t xml:space="preserve">&lt;b&gt;失業手当を支払わない&lt;\/b&gt;: これは、失業手当を&lt;b&gt;正当に請求した&lt;\/b&gt;人物に&lt;b&gt;失業手当が支払われない&lt;\/b&gt;確率が 50 パーセントあることを意味します。  </t>
  </si>
  <si>
    <t xml:space="preserve">&lt;b&gt;失業手当を支払う&lt;\/b&gt;: これは、失業手当を&lt;b&gt;不正に請求した&lt;\/b&gt;人物に&lt;b&gt;失業手当が支払われる&lt;\/b&gt;確率が 50 パーセントあることを意味します。 </t>
  </si>
  <si>
    <t>この人物が失業手当を&lt;b&gt;正当に&lt;\/b&gt;請求した確率は 25 パーセント</t>
  </si>
  <si>
    <t>この人物が失業手当を&lt;b&gt;不正に&lt;\/b&gt;請求した確率は 75 パーセント</t>
  </si>
  <si>
    <t xml:space="preserve">&lt;b&gt;失業手当を支払わない&lt;\/b&gt;: これは、失業手当を&lt;b&gt;正当に請求した&lt;\/b&gt;人物に&lt;b&gt;失業手当が支払われない&lt;\/b&gt;確率が 25 パーセントあることを意味します。  </t>
  </si>
  <si>
    <t>&lt;b&gt;失業手当を支払う&lt;\/b&gt;: これは、失業手当を&lt;b&gt;不正に請求した&lt;\/b&gt;人物に&lt;b&gt;失業手当が支払われる&lt;\/b&gt;確率が 75 パーセントあることを意味します。</t>
  </si>
  <si>
    <t>この人物が失業手当を&lt;b&gt;正当に&lt;\/b&gt;請求した確率は 1 パーセント</t>
  </si>
  <si>
    <t>この人物が失業手当を&lt;b&gt;不正に&lt;\/b&gt;請求した確率は 99 パーセント</t>
  </si>
  <si>
    <t xml:space="preserve">&lt;b&gt;失業手当を支払わない&lt;\/b&gt;: これは、失業手当を&lt;b&gt;正当に請求した&lt;\/b&gt;人物に&lt;b&gt;失業手当が支払われない&lt;\/b&gt;確率が 1 パーセントあることを意味します。  </t>
  </si>
  <si>
    <t xml:space="preserve">&lt;b&gt;失業手当を支払う&lt;\/b&gt;: これは、失業手当を&lt;b&gt;不正に請求した&lt;\/b&gt;人物に&lt;b&gt;失業手当が支払われる&lt;\/b&gt;確率が 99 パーセントあることを意味します。 </t>
  </si>
  <si>
    <t xml:space="preserve">日本で現在失業手当を請求しているすべての人々についてお考えください。 </t>
  </si>
  <si>
    <t xml:space="preserve">失業手当を申請している人のうち、何パーセントが非自発的に離職したと&lt;b&gt;不正に申告している&lt;\/b&gt;と思いますか？ </t>
  </si>
  <si>
    <t>失業手当はもっと手厚くするべきだ。</t>
  </si>
  <si>
    <t>失業手当の要件をより厳しくするべきだ。</t>
  </si>
  <si>
    <t>手厚い失業手当は経済に悪影響を及ぼす。</t>
  </si>
  <si>
    <t>Diferenças econômicas mais acentuadas fazem com que a sociedade funcione &lt;b&gt;pior&lt;\/b&gt; em geral</t>
  </si>
  <si>
    <t>Tenha também em atenção que os resultados deste estudo serão utilizados em investigação acadêmica e que os dados poderão ser anonimizados e tornados públicos.</t>
  </si>
  <si>
    <t>Não serão publicadas quaisquer informações de identificação pessoal e os não será possivel te identificar através dos dados.</t>
  </si>
  <si>
    <t>Não deseja participar nesta pesquisa.</t>
  </si>
  <si>
    <t>Agora, gostaríamos que refletisse sobre o que faria se tivesse de decidir se uma pessoa deve receber aposentadoria por invalidez.</t>
  </si>
  <si>
    <t>O aposentadoria por invalidez tem por objetivo compensar parcialmente, pela sua perda de rendimento, as pessoas que têm uma doença que as impede de trabalhar.</t>
  </si>
  <si>
    <t>As pessoas que não têm uma doença que as impeça de trabalhar apresentam, por vezes, um falso pedido de aposentadoria por invalidez, declarando, de forma enganosa, que estão impedidas de trabalhar devido a uma doença.</t>
  </si>
  <si>
    <t>uma probabilidade de 99% de que esta pessoa tenha apresentado um pedido &lt;b&gt;válido&lt;\/b&gt; de aposentadoria por invalidez.</t>
  </si>
  <si>
    <t xml:space="preserve">&lt;b&gt;Não pagar o aposentadoria por invalidez&lt;\/b&gt;: Isto significa que existe uma probabilidade de 99% de que uma pessoa que tenha apresentado um &lt;b&gt;pedido válido&lt;\/b&gt; de aposentadoria por invalidez &lt;b&gt;não receba o aposentadoria por invalidez&lt;\/b&gt;.  </t>
  </si>
  <si>
    <t xml:space="preserve">&lt;b&gt;Pagar o aposentadoria por invalidez&lt;\/b&gt;: Isto significa que existe uma probabilidade de 1% de que uma pessoa que tenha apresentado um &lt;b&gt;pedido falso&lt;\/b&gt; de aposentadoria por invalidez&lt;b&gt;receba o aposentadoria por invalidez&lt;\/b&gt;. </t>
  </si>
  <si>
    <t>uma probabilidade de 75% de que esta pessoa tenha apresentado um pedido &lt;b&gt;válido&lt;\/b&gt; de aposentadoria por invalidez.</t>
  </si>
  <si>
    <t xml:space="preserve">&lt;b&gt;Não pagar o aposentadoria por invalidez&lt;\/b&gt;: Isto significa que existe uma probabilidade de 75% de que uma pessoa que tenha apresentado um &lt;b&gt;pedido válido&lt;\/b&gt; de aposentadoria por invalidez &lt;b&gt;não receba o aposentadoria por invalidez&lt;\/b&gt;.  </t>
  </si>
  <si>
    <t xml:space="preserve">&lt;b&gt;Pagar o aposentadoria por invalidez&lt;\/b&gt;: Isto significa que existe uma probabilidade de 25% de que uma pessoa que tenha apresentado um &lt;b&gt;pedido falso&lt;\/b&gt; de aposentadoria por invalidez &lt;b&gt;receba o aposentadoria por invalidez&lt;\/b&gt;. </t>
  </si>
  <si>
    <t>uma probabilidade de 50% de que esta pessoa tenha apresentado um pedido &lt;b&gt;válido&lt;\/b&gt; de aposentadoria por invalidez.</t>
  </si>
  <si>
    <t xml:space="preserve">&lt;b&gt;Não pagar o aposentadoria por invalidez&lt;\/b&gt;: Isto significa que existe uma probabilidade de 50% de que uma pessoa que tenha apresentado um &lt;b&gt;pedido válido&lt;\/b&gt; de aposentadoria por invalidez &lt;b&gt;não receba o aposentadoria por invalidez&lt;\/b&gt;.  </t>
  </si>
  <si>
    <t xml:space="preserve">&lt;b&gt;Pagar o aposentadoria por invalidez&lt;\/b&gt;: Isto significa que existe uma probabilidade de 50% de que uma pessoa que tenha apresentado um &lt;b&gt;pedido falso&lt;\/b&gt; de aposentadoria por invalidez&lt;b&gt;receba o aposentadoria por invalidez&lt;\/b&gt;. </t>
  </si>
  <si>
    <t>uma probabilidade de 25% de que esta pessoa tenha apresentado um pedido &lt;b&gt;válido&lt;\/b&gt; de aposentadoria por invalidez.</t>
  </si>
  <si>
    <t xml:space="preserve">&lt;b&gt;Não pagar o aposentadoria por invalidez&lt;\/b&gt;: Isto significa que existe uma probabilidade de 25% de que uma pessoa que tenha apresentado um &lt;b&gt;pedido válido&lt;\/b&gt; de aposentadoria por invalidez &lt;b&gt;não receba o aposentadoria por invalidez&lt;\/b&gt;.  </t>
  </si>
  <si>
    <t xml:space="preserve">&lt;b&gt;Pagar o aposentadoria por invalidez&lt;\/b&gt;: Isto significa que existe uma probabilidade de 75% de que uma pessoa que tenha apresentado um &lt;b&gt;pedido falso&lt;\/b&gt; de aposentadoria por invalidez&lt;b&gt;receba o aposentadoria por invalidez&lt;\/b&gt;. </t>
  </si>
  <si>
    <t>uma probabilidade de 1% de que esta pessoa tenha apresentado um pedido &lt;b&gt;válido&lt;\/b&gt; de aposentadoria por invalidez.</t>
  </si>
  <si>
    <t xml:space="preserve">&lt;b&gt;Não pagar o aposentadoria por invalidez&lt;\/b&gt;: Isto significa que existe uma probabilidade de 1% de que uma pessoa que tenha apresentado um &lt;b&gt;pedido válido&lt;\/b&gt; de aposentadoria por invalidez &lt;b&gt;não receba o aposentadoria por invalidez&lt;\/b&gt;.  </t>
  </si>
  <si>
    <t xml:space="preserve">&lt;b&gt;Pagar o aposentadoria por invalidez&lt;\/b&gt;: Isto significa que existe uma probabilidade de 99% de que uma pessoa que tenha apresentado um &lt;b&gt;pedido falso&lt;\/b&gt; de aposentadoria por invalidez &lt;b&gt;receba o aposentadoria por invalidez&lt;\/b&gt;. </t>
  </si>
  <si>
    <t xml:space="preserve">Considere todas as pessoas que atualmente apresentam um pedido de aposentadoria por invalidez no seu país. </t>
  </si>
  <si>
    <t>Das pessoas que apresentam um pedido de aposentadoria por invalidez, que percentagem acha que declarou, de forma enganosa, que tem um problema de saúde que as impede de trabalhar?</t>
  </si>
  <si>
    <t>O aposentadoria por invalidez deveria ser mais generoso.</t>
  </si>
  <si>
    <t>Os requisitos para o aposentadoria por invalidez deveriam ser mais rigorosos.</t>
  </si>
  <si>
    <t>Um aposentadoria por invalidez generoso é prejudicial para a economia.</t>
  </si>
  <si>
    <t>Consideremos uma situação em que uma pessoa apresentou um pedido de aposentadoria por invalidez.</t>
  </si>
  <si>
    <t xml:space="preserve">Obrigado por ter respondido à pesquisa! </t>
  </si>
  <si>
    <t>O dinheiro será pago através do promotor do inquérito no prazo de três meses após o inquérito.</t>
  </si>
  <si>
    <t>Obrigado por ter respondido ao inquérito!</t>
  </si>
  <si>
    <t>1 procent kans dat deze persoon een &lt;b&gt;valse&lt;\/b&gt; aanvraag voor een werkloosheidsuitkering heeft ingediend.</t>
  </si>
  <si>
    <t xml:space="preserve">&lt;b&gt;Betaal de werkloosheidsuitkering&lt;\/b&gt;: Dit betekent dat er 1 procent kans is dat iemand die een &lt;b&gt;valse&lt;\/b&gt; aanvraag voor een werkloosheidsuitkering heeft ingediend, de &lt;b&gt;werkloosheidsuitkering krijgt&lt;\/b&gt;. </t>
  </si>
  <si>
    <t>25 procent kans dat deze persoon een &lt;b&gt;valse&lt;\/b&gt; aanvraag voor een werkloosheidsuitkering heeft ingediend.</t>
  </si>
  <si>
    <t>&lt;b&gt;Betaal de werkloosheidsuitkering&lt;\/b&gt;: Dit betekent dat er 25 procent kans is dat iemand die een &lt;b&gt;valse&lt;\/b&gt; aanvraag voor een werkloosheidsuitkering heeft ingediend, de &lt;b&gt;werkloosheidsuitkering krijgt&lt;\/b&gt;.</t>
  </si>
  <si>
    <t>50 procent kans dat deze persoon een &lt;b&gt;valse&lt;\/b&gt; aanvraag voor een werkloosheidsuitkering heeft ingediend</t>
  </si>
  <si>
    <t xml:space="preserve">&lt;b&gt;Betaal de werkloosheidsuitkering&lt;\/b&gt;: Dit betekent dat er 50 procent kans is dat iemand die een &lt;b&gt;valse&lt;\/b&gt; aanvraag voor een werkloosheidsuitkering heeft ingediend, de &lt;b&gt;werkloosheidsuitkering krijgt&lt;\/b&gt;. </t>
  </si>
  <si>
    <t>75 procent kans dat deze persoon een &lt;b&gt;valse&lt;\/b&gt; aanvraag voor een werkloosheidsuitkering heeft ingediend</t>
  </si>
  <si>
    <t>&lt;b&gt;Betaal de werkloosheidsuitkering&lt;\/b&gt;: Dit betekent dat er 75 procent kans is dat iemand die een &lt;b&gt;valse&lt;\/b&gt; aanvraag voor een werkloosheidsuitkering heeft ingediend, de &lt;b&gt;werkloosheidsuitkering krijgt&lt;\/b&gt;.</t>
  </si>
  <si>
    <t>99 procent kans dat deze persoon een &lt;b&gt;valse&lt;\/b&gt; aanvraag voor een werkloosheidsuitkering heeft ingediend</t>
  </si>
  <si>
    <t xml:space="preserve">&lt;b&gt;Betaal de werkloosheidsuitkering&lt;\/b&gt;: Dit betekent dat er 99 procent kans is dat iemand die een &lt;b&gt;valse&lt;\/b&gt; aanvraag voor een werkloosheidsuitkering heeft ingediend, de &lt;b&gt;werkloosheidsuitkering krijgt&lt;\/b&gt;. </t>
  </si>
  <si>
    <t>1 procent kans dat deze persoon een &lt;b&gt;valse&lt;\/b&gt; aanvraag voor een arbeidsongeschiktheidsuitkering heeft ingediend</t>
  </si>
  <si>
    <t xml:space="preserve">&lt;b&gt;Betaal de arbeidsongeschiktheidsuitkering&lt;\/b&gt;: Dit betekent dat er 1 procent kans is dat een persoon die een &lt;b&gt;valse&lt;\/b&gt; aanvraag voor een arbeidsongeschiktheidsuitkering heeft ingediend, de &lt;b&gt;arbeidsongeschiktheidsuitkering&lt;\/b&gt; krijgt. </t>
  </si>
  <si>
    <t>25 procent kans dat deze persoon een &lt;b&gt;valse&lt;\/b&gt; aanvraag voor een arbeidsongeschiktheidsuitkering heeft ingediend</t>
  </si>
  <si>
    <t xml:space="preserve">&lt;b&gt;Betaal de arbeidsongeschiktheidsuitkering&lt;\/b&gt;: Dit betekent dat er 25 procent kans is dat een persoon die een &lt;b&gt;valse&lt;\/b&gt; aanvraag voor een arbeidsongeschiktheidsuitkering heeft ingediend, de &lt;b&gt;arbeidsongeschiktheidsuitkering&lt;\/b&gt; krijgt. </t>
  </si>
  <si>
    <t>50 procent kans dat deze persoon een &lt;b&gt;valse&lt;\/b&gt; aanvraag voor een arbeidsongeschiktheidsuitkering heeft ingediend</t>
  </si>
  <si>
    <t xml:space="preserve">&lt;b&gt;Betaal de arbeidsongeschiktheidsuitkering&lt;\/b&gt;: Dit betekent dat er 50 procent kans is dat een persoon die een &lt;b&gt;valse&lt;\/b&gt; aanvraag voor een arbeidsongeschiktheidsuitkering heeft ingediend, de &lt;b&gt;arbeidsongeschiktheidsuitkering&lt;\/b&gt; krijgt. </t>
  </si>
  <si>
    <t>75 procent kans dat deze persoon een &lt;b&gt;valse&lt;\/b&gt; aanvraag voor een arbeidsongeschiktheidsuitkering heeft ingediend</t>
  </si>
  <si>
    <t xml:space="preserve">&lt;b&gt;Betaal de arbeidsongeschiktheidsuitkering&lt;\/b&gt;: Dit betekent dat er 75 procent kans is dat een persoon die een &lt;b&gt;valse&lt;\/b&gt; aanvraag voor een arbeidsongeschiktheidsuitkering heeft ingediend, de &lt;b&gt;arbeidsongeschiktheidsuitkering&lt;\/b&gt; krijgt. </t>
  </si>
  <si>
    <t>99 procent kans dat deze persoon een &lt;b&gt;valse&lt;\/b&gt; aanvraag voor een arbeidsongeschiktheidsuitkering heeft ingediend</t>
  </si>
  <si>
    <t xml:space="preserve">&lt;b&gt;Betaal de arbeidsongeschiktheidsuitkering&lt;\/b&gt;: Dit betekent dat er 99 procent kans is dat een persoon die een &lt;b&gt;valse&lt;\/b&gt; aanvraag voor een arbeidsongeschiktheidsuitkering heeft ingediend, de &lt;b&gt;arbeidsongeschiktheidsuitkering&lt;\/b&gt; krijgt. </t>
  </si>
  <si>
    <t xml:space="preserve">&lt;b&gt;Não pagar o subsídio de desemprego&lt;\/b&gt;: Isto significa que existe uma probabilidade de 99% de que uma pessoa que tenha apresentado um &lt;b&gt;pedido válido&lt;\/b&gt; de subsídio de desemprego &lt;b&gt;não receba o subsídio de desemprego&lt;\/b&gt;.  </t>
  </si>
  <si>
    <t xml:space="preserve">&lt;b&gt;Não pagar o subsídio de desemprego&lt;\/b&gt;: Isto significa que existe uma probabilidade de 75% de que uma pessoa que tenha apresentado um &lt;b&gt;pedido válido&lt;\/b&gt; de subsídio de desemprego &lt;b&gt;não receba o subsídio de desemprego&lt;\/b&gt;.  </t>
  </si>
  <si>
    <t xml:space="preserve">&lt;b&gt;Não pagar o subsídio de desemprego&lt;\/b&gt;: Isto significa que existe uma probabilidade de 50% de que uma pessoa que tenha apresentado um &lt;b&gt;pedido válido&lt;\/b&gt; de subsídio de desemprego &lt;b&gt;não receba o subsídio de desemprego&lt;\/b&gt;.  </t>
  </si>
  <si>
    <t xml:space="preserve">&lt;b&gt;Não pagar o subsídio de desemprego&lt;\/b&gt;: Isto significa que existe uma probabilidade de 25% de que uma pessoa que tenha apresentado um &lt;b&gt;pedido válido&lt;\/b&gt; de subsídio de desemprego &lt;b&gt;não receba o subsídio de desemprego&lt;\/b&gt;.  </t>
  </si>
  <si>
    <t xml:space="preserve">&lt;b&gt;Não pagar o subsídio de desemprego&lt;\/b&gt;: Isto significa que existe uma probabilidade de 1% de que uma pessoa que tenha apresentado um &lt;b&gt;pedido válido&lt;\/b&gt; de subsídio de desemprego &lt;b&gt;não receba o subsídio de desemprego&lt;\/b&gt;.  </t>
  </si>
  <si>
    <t xml:space="preserve">&lt;b&gt;Não pagar o subsídio de invalidez&lt;\/b&gt;: Isto significa que existe uma probabilidade de 99% de que uma pessoa que tenha apresentado um &lt;b&gt;pedido válido&lt;\/b&gt; de subsídio de invalidez &lt;b&gt;não receba o subsídio de invalidez&lt;\/b&gt;.  </t>
  </si>
  <si>
    <t xml:space="preserve">&lt;b&gt;Não pagar o subsídio de invalidez&lt;\/b&gt;: Isto significa que existe uma probabilidade de 75% de que uma pessoa que tenha apresentado um &lt;b&gt;pedido válido&lt;\/b&gt; de subsídio de invalidez &lt;b&gt;não receba o subsídio de invalidez&lt;\/b&gt;.  </t>
  </si>
  <si>
    <t xml:space="preserve">&lt;b&gt;Não pagar o subsídio de invalidez&lt;\/b&gt;: Isto significa que existe uma probabilidade de 50% de que uma pessoa que tenha apresentado um &lt;b&gt;pedido válido&lt;\/b&gt; de subsídio de invalidez &lt;b&gt;não receba o subsídio de invalidez&lt;\/b&gt;.  </t>
  </si>
  <si>
    <t xml:space="preserve">&lt;b&gt;Não pagar o subsídio de invalidez&lt;\/b&gt;: Isto significa que existe uma probabilidade de 25% de que uma pessoa que tenha apresentado um &lt;b&gt;pedido válido&lt;\/b&gt; de subsídio de invalidez &lt;b&gt;não receba o subsídio de invalidez&lt;\/b&gt;.  </t>
  </si>
  <si>
    <t xml:space="preserve">&lt;b&gt;Não pagar o subsídio de invalidez&lt;\/b&gt;: Isto significa que existe uma probabilidade de 1% de que uma pessoa que tenha apresentado um &lt;b&gt;pedido válido&lt;\/b&gt; de subsídio de invalidez &lt;b&gt;não receba o subsídio de invalidez&lt;\/b&gt;.  </t>
  </si>
  <si>
    <t>uma probabilidade de 1% de que esta pessoa tenha apresentado um pedido &lt;b&gt;falso&lt;\/b&gt; de aposentadoria por invalidez.</t>
  </si>
  <si>
    <t>uma probabilidade de 1% de que esta pessoa tenha apresentado um pedido &lt;b&gt;falso&lt;\/b&gt; de subsídio de invalidez.</t>
  </si>
  <si>
    <t>uma probabilidade de 25% de que esta pessoa tenha apresentado um pedido &lt;b&gt;falso&lt;\/b&gt; de aposentadoria por invalidez.</t>
  </si>
  <si>
    <t>uma probabilidade de 25% de que esta pessoa tenha apresentado um pedido &lt;b&gt;falso&lt;\/b&gt; de subsídio de invalidez.</t>
  </si>
  <si>
    <t>uma probabilidade de 50% de que esta pessoa tenha apresentado um pedido &lt;b&gt;falso&lt;\/b&gt; de aposentadoria por invalidez.</t>
  </si>
  <si>
    <t>uma probabilidade de 50% de que esta pessoa tenha apresentado um pedido &lt;b&gt;falso&lt;\/b&gt; de subsídio de invalidez.</t>
  </si>
  <si>
    <t>uma probabilidade de 75% de que esta pessoa tenha apresentado um pedido &lt;b&gt;falso&lt;\/b&gt; de aposentadoria por invalidez.</t>
  </si>
  <si>
    <t>uma probabilidade de 75% de que esta pessoa tenha apresentado um pedido &lt;b&gt;falso&lt;\/b&gt; de subsídio de invalidez.</t>
  </si>
  <si>
    <t>uma probabilidade de 99% de que esta pessoa tenha apresentado um pedido &lt;b&gt;falso&lt;\/b&gt; de aposentadoria por invalidez.</t>
  </si>
  <si>
    <t>uma probabilidade de 99% de que esta pessoa tenha apresentado um pedido &lt;b&gt;falso&lt;\/b&gt; de subsídio de invalidez.</t>
  </si>
  <si>
    <t>Who did you vote for in the 2022 Presidential Election?</t>
  </si>
  <si>
    <t>Philippines (English)</t>
  </si>
  <si>
    <t>India (English)</t>
  </si>
  <si>
    <t>Vietnam (English)</t>
  </si>
  <si>
    <t>Thailand (English)</t>
  </si>
  <si>
    <t>South Africa (English)</t>
  </si>
  <si>
    <t>Pakistan (English)</t>
  </si>
  <si>
    <t>Malaysia (English)</t>
  </si>
  <si>
    <t>Who did you vote for in the 2024 General Election to Parliamentary Constituencies?</t>
  </si>
  <si>
    <t>Who did you vote for in the 2023 General Election?</t>
  </si>
  <si>
    <t>Who did you vote for in the 2024 National election?</t>
  </si>
  <si>
    <t>Who did you vote for in the 2022 General Election, Malaysian House of Representatives?</t>
  </si>
  <si>
    <t>Who did you vote for in the 2024 ECP PAK general elections?</t>
  </si>
  <si>
    <t>Indonesia (English)</t>
  </si>
  <si>
    <t>Who did you vote for in the 2024 National legislative election?</t>
  </si>
  <si>
    <t>इस सर्वेक्षण में अपने उत्तरों के आधार पर आप अतिरिक्त पुरस्कारों  के हकदार हो सकते हैं।</t>
  </si>
  <si>
    <t>कृपया ध्यान दें कि इन सर्वेक्षणों को पूरा करने के लिए सभी मौद्रिक राशियों का भुगतान आपके सामान्य पुरस्कारों  की तरह ही किया जाएगा</t>
  </si>
  <si>
    <t>अतिरिक्त पुरस्कारों का कोई प्रत्यक्ष नकद भुगतान नहीं किया जाएगा।</t>
  </si>
  <si>
    <t>कम गुणवत्ता वाली प्रतिक्रियाओं के कारण उत्तरदाताओं को बिना पुरस्कार के ही सर्वेक्षण से बाहर किया जा सकता है।</t>
  </si>
  <si>
    <t>इस सर्वेक्षण के अगले भाग में, हम छोटी धनराशि सहित स्थितियों का वर्णन करेंगे।</t>
  </si>
  <si>
    <t>कृपया याद रखें पैसे का भुगतान उसी तरह से किया जाएगा जैसे कि इन सर्वेक्षणों को पूरा करने के लिए आपके सामान्य पुरस्कारों का भुगतान किया जाता है।</t>
  </si>
  <si>
    <t>कोई प्रत्यक्ष नकद भुगतान नहीं किया जाएगा।</t>
  </si>
  <si>
    <t>हम आपसे एक कोड पहचानने का कार्य करने का अनुरोध करते हैं।</t>
  </si>
  <si>
    <t>आपने और दूसरे प्रतिभागी दोनों ने कार्य  पूरा कर लिया।</t>
  </si>
  <si>
    <t>अन्य प्रतिभागी ने एक कार्य पूरा किया।</t>
  </si>
  <si>
    <t>आपने कार्य पर काम नहीं किया।</t>
  </si>
  <si>
    <t>आपको बोनस नहीं दिया जाएगा क्योंकि बोनस कार्य पूरा करने का मुआवजा है।</t>
  </si>
  <si>
    <t>आपने कार्य पूरा कर लिया।</t>
  </si>
  <si>
    <t>अन्य प्रतिभागी ने कार्य पर काम नहीं किया।</t>
  </si>
  <si>
    <t>कार्य पूरा कर लेने के बावजूद प्रतिभागी आपको बोनस का भुगतान नहीं किया जाएगा।</t>
  </si>
  <si>
    <t>X वाला गोला दूसरे प्रतिभागी को दर्शाता है।</t>
  </si>
  <si>
    <t>ऐसी स्थिति पर विचार करें, जहां किसी व्यक्ति ने बेरोजगारी लाभ के लिए दावा दायर किया 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</si>
</sst>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_ ;\-#,##0\ "/>
    <numFmt numFmtId="166" formatCode="#,##0.0_ ;\-#,##0.0\ "/>
  </numFmts>
  <fonts count="12" x14ac:knownFonts="1">
    <font>
      <sz val="11"/>
      <color theme="1"/>
      <name val="Calibri"/>
      <family val="2"/>
      <scheme val="minor"/>
    </font>
    <font>
      <b/>
      <sz val="11"/>
      <color theme="1"/>
      <name val="Calibri"/>
      <family val="2"/>
      <scheme val="minor"/>
    </font>
    <font>
      <sz val="8"/>
      <name val="Calibri"/>
      <family val="2"/>
      <scheme val="minor"/>
    </font>
    <font>
      <sz val="10"/>
      <color rgb="FF000000"/>
      <name val="Times New Roman"/>
      <family val="1"/>
    </font>
    <font>
      <sz val="11"/>
      <color theme="1"/>
      <name val="Calibri"/>
      <family val="2"/>
      <scheme val="minor"/>
    </font>
    <font>
      <b/>
      <sz val="8"/>
      <color rgb="FF202122"/>
      <name val="Arial"/>
      <family val="2"/>
    </font>
    <font>
      <sz val="11"/>
      <color rgb="FF000000"/>
      <name val="Aptos Narrow"/>
      <family val="2"/>
    </font>
    <font>
      <b/>
      <sz val="11"/>
      <color rgb="FF000000"/>
      <name val="Aptos Narrow"/>
      <family val="2"/>
    </font>
    <font>
      <sz val="9"/>
      <color indexed="81"/>
      <name val="Tahoma"/>
      <family val="2"/>
    </font>
    <font>
      <b/>
      <sz val="9"/>
      <color indexed="81"/>
      <name val="Tahoma"/>
      <family val="2"/>
    </font>
    <font>
      <sz val="8"/>
      <color rgb="FF202122"/>
      <name val="Arial"/>
      <family val="2"/>
    </font>
    <font>
      <b/>
      <u/>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2"/>
        <bgColor indexed="64"/>
      </patternFill>
    </fill>
  </fills>
  <borders count="3">
    <border>
      <left/>
      <right/>
      <top/>
      <bottom/>
      <diagonal/>
    </border>
    <border>
      <left style="thin">
        <color indexed="64"/>
      </left>
      <right/>
      <top/>
      <bottom/>
      <diagonal/>
    </border>
    <border>
      <left/>
      <right/>
      <top/>
      <bottom style="thin">
        <color indexed="64"/>
      </bottom>
      <diagonal/>
    </border>
  </borders>
  <cellStyleXfs count="4">
    <xf numFmtId="0" fontId="0" fillId="0" borderId="0"/>
    <xf numFmtId="0" fontId="3" fillId="0" borderId="0"/>
    <xf numFmtId="43" fontId="3" fillId="0" borderId="0" applyFont="0" applyFill="0" applyBorder="0" applyAlignment="0" applyProtection="0"/>
    <xf numFmtId="43" fontId="4" fillId="0" borderId="0" applyFont="0" applyFill="0" applyBorder="0" applyAlignment="0" applyProtection="0"/>
  </cellStyleXfs>
  <cellXfs count="39">
    <xf numFmtId="0" fontId="0" fillId="0" borderId="0" xfId="0"/>
    <xf numFmtId="0" fontId="0" fillId="0" borderId="0" xfId="0" applyAlignment="1">
      <alignment vertical="center"/>
    </xf>
    <xf numFmtId="0" fontId="3" fillId="0" borderId="1" xfId="1" applyBorder="1" applyAlignment="1">
      <alignment horizontal="left" vertical="top"/>
    </xf>
    <xf numFmtId="0" fontId="1" fillId="0" borderId="0" xfId="0" applyFont="1" applyAlignment="1">
      <alignment horizontal="center"/>
    </xf>
    <xf numFmtId="164" fontId="1" fillId="0" borderId="0" xfId="3" applyNumberFormat="1" applyFont="1" applyAlignment="1">
      <alignment horizontal="center"/>
    </xf>
    <xf numFmtId="164" fontId="0" fillId="0" borderId="0" xfId="3" applyNumberFormat="1" applyFont="1" applyAlignment="1">
      <alignment horizontal="right"/>
    </xf>
    <xf numFmtId="166" fontId="0" fillId="0" borderId="0" xfId="3" applyNumberFormat="1" applyFont="1"/>
    <xf numFmtId="0" fontId="0" fillId="0" borderId="0" xfId="0" applyAlignment="1">
      <alignment horizontal="right" vertical="center"/>
    </xf>
    <xf numFmtId="0" fontId="1" fillId="0" borderId="2" xfId="0" applyFont="1" applyBorder="1" applyAlignment="1">
      <alignment horizontal="center" vertical="center"/>
    </xf>
    <xf numFmtId="164" fontId="0" fillId="0" borderId="0" xfId="3" applyNumberFormat="1" applyFont="1" applyBorder="1" applyAlignment="1">
      <alignment horizontal="right"/>
    </xf>
    <xf numFmtId="0" fontId="0" fillId="0" borderId="0" xfId="0" applyAlignment="1">
      <alignment horizontal="right" vertical="center" wrapText="1"/>
    </xf>
    <xf numFmtId="0" fontId="1" fillId="0" borderId="0" xfId="0" applyFont="1" applyAlignment="1">
      <alignment horizontal="right" vertical="center"/>
    </xf>
    <xf numFmtId="0" fontId="1" fillId="0" borderId="0" xfId="0" applyFont="1" applyAlignment="1">
      <alignment horizontal="center" vertical="center" wrapText="1"/>
    </xf>
    <xf numFmtId="0" fontId="0" fillId="0" borderId="0" xfId="0" applyAlignment="1">
      <alignment horizontal="left" vertical="center" wrapText="1"/>
    </xf>
    <xf numFmtId="0" fontId="1" fillId="2" borderId="0" xfId="0" applyFont="1" applyFill="1" applyAlignment="1">
      <alignment horizontal="center"/>
    </xf>
    <xf numFmtId="165" fontId="0" fillId="2" borderId="0" xfId="3" applyNumberFormat="1" applyFont="1" applyFill="1"/>
    <xf numFmtId="165" fontId="0" fillId="0" borderId="0" xfId="3" applyNumberFormat="1" applyFont="1" applyFill="1" applyAlignment="1">
      <alignment wrapText="1"/>
    </xf>
    <xf numFmtId="0" fontId="5" fillId="0" borderId="0" xfId="0" applyFont="1"/>
    <xf numFmtId="0" fontId="6" fillId="0" borderId="0" xfId="0" applyFont="1"/>
    <xf numFmtId="0" fontId="7" fillId="0" borderId="0" xfId="0" applyFont="1"/>
    <xf numFmtId="0" fontId="6" fillId="0" borderId="0" xfId="0" applyFont="1" applyAlignment="1">
      <alignment vertical="center"/>
    </xf>
    <xf numFmtId="0" fontId="0" fillId="0" borderId="0" xfId="0" applyAlignment="1">
      <alignment wrapText="1"/>
    </xf>
    <xf numFmtId="0" fontId="3" fillId="0" borderId="0" xfId="1" applyAlignment="1">
      <alignment horizontal="left" vertical="top"/>
    </xf>
    <xf numFmtId="0" fontId="0" fillId="0" borderId="0" xfId="0" applyAlignment="1">
      <alignment horizontal="right"/>
    </xf>
    <xf numFmtId="164" fontId="0" fillId="0" borderId="0" xfId="0" applyNumberFormat="1"/>
    <xf numFmtId="0" fontId="1" fillId="0" borderId="0" xfId="0" applyFont="1"/>
    <xf numFmtId="49" fontId="0" fillId="0" borderId="0" xfId="0" applyNumberFormat="1" applyAlignment="1">
      <alignment wrapText="1"/>
    </xf>
    <xf numFmtId="0" fontId="6" fillId="0" borderId="0" xfId="0" applyFont="1" applyAlignment="1">
      <alignment horizontal="left"/>
    </xf>
    <xf numFmtId="49" fontId="0" fillId="0" borderId="0" xfId="0" applyNumberFormat="1"/>
    <xf numFmtId="0" fontId="10" fillId="0" borderId="0" xfId="0" applyFont="1"/>
    <xf numFmtId="0" fontId="1" fillId="0" borderId="2" xfId="0" applyFont="1" applyBorder="1" applyAlignment="1">
      <alignment horizontal="center" vertical="center" wrapText="1"/>
    </xf>
    <xf numFmtId="0" fontId="0" fillId="3" borderId="0" xfId="0" applyFill="1"/>
    <xf numFmtId="0" fontId="0" fillId="0" borderId="0" xfId="0" applyAlignment="1">
      <alignment horizontal="right" wrapText="1"/>
    </xf>
    <xf numFmtId="0" fontId="1" fillId="0" borderId="0" xfId="0" applyFont="1" applyAlignment="1">
      <alignment horizontal="center" vertical="center"/>
    </xf>
    <xf numFmtId="0" fontId="1" fillId="0" borderId="0" xfId="0" applyFont="1" applyAlignment="1">
      <alignment horizontal="right" vertical="center" wrapText="1"/>
    </xf>
    <xf numFmtId="49" fontId="0" fillId="0" borderId="0" xfId="0" applyNumberFormat="1" applyAlignment="1">
      <alignment horizontal="right" vertical="center" wrapText="1"/>
    </xf>
    <xf numFmtId="0" fontId="0" fillId="0" borderId="0" xfId="0" applyAlignment="1">
      <alignment horizontal="center" vertical="center"/>
    </xf>
    <xf numFmtId="0" fontId="11" fillId="0" borderId="2" xfId="0" applyFont="1" applyBorder="1" applyAlignment="1">
      <alignment horizontal="center" vertical="center"/>
    </xf>
    <xf numFmtId="0" fontId="11" fillId="0" borderId="2" xfId="0" applyFont="1" applyBorder="1" applyAlignment="1">
      <alignment horizontal="center"/>
    </xf>
  </cellXfs>
  <cellStyles count="4">
    <cellStyle name="Comma" xfId="3" builtinId="3"/>
    <cellStyle name="Comma 2" xfId="2" xr:uid="{78013FE3-29C3-44EA-846B-CC95879F2B0A}"/>
    <cellStyle name="Normal" xfId="0" builtinId="0"/>
    <cellStyle name="Normal 2" xfId="1" xr:uid="{C9ADA273-20E9-4BBD-8EE3-651D20D3AF1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E8CFF-C39C-4E5A-9D3C-893EB6E3E429}">
  <sheetPr codeName="Sheet2"/>
  <dimension ref="A1:AC72"/>
  <sheetViews>
    <sheetView zoomScale="85" zoomScaleNormal="85" workbookViewId="0">
      <selection activeCell="P19" sqref="P19"/>
    </sheetView>
  </sheetViews>
  <sheetFormatPr defaultRowHeight="14.25" x14ac:dyDescent="0.45"/>
  <cols>
    <col min="1" max="1" width="16.796875" bestFit="1" customWidth="1"/>
    <col min="2" max="2" width="25.46484375" bestFit="1" customWidth="1"/>
    <col min="3" max="3" width="30.59765625" bestFit="1" customWidth="1"/>
    <col min="4" max="4" width="19.73046875" bestFit="1" customWidth="1"/>
    <col min="5" max="5" width="14.73046875" bestFit="1" customWidth="1"/>
    <col min="6" max="6" width="25.06640625" bestFit="1" customWidth="1"/>
    <col min="7" max="7" width="7.59765625" bestFit="1" customWidth="1"/>
    <col min="8" max="8" width="8.46484375" style="23" bestFit="1" customWidth="1"/>
    <col min="9" max="10" width="9.53125" style="23" bestFit="1" customWidth="1"/>
    <col min="11" max="11" width="9.53125" bestFit="1" customWidth="1"/>
    <col min="12" max="12" width="9.9296875" bestFit="1" customWidth="1"/>
    <col min="13" max="13" width="10.59765625" bestFit="1" customWidth="1"/>
    <col min="14" max="14" width="12" bestFit="1" customWidth="1"/>
    <col min="15" max="17" width="12.33203125" bestFit="1" customWidth="1"/>
    <col min="18" max="18" width="21.796875" bestFit="1" customWidth="1"/>
    <col min="19" max="19" width="29" bestFit="1" customWidth="1"/>
    <col min="20" max="20" width="31.73046875" bestFit="1" customWidth="1"/>
    <col min="21" max="25" width="31.46484375" bestFit="1" customWidth="1"/>
    <col min="26" max="26" width="33.19921875" bestFit="1" customWidth="1"/>
    <col min="27" max="28" width="34.53125" bestFit="1" customWidth="1"/>
    <col min="29" max="29" width="18.53125" bestFit="1" customWidth="1"/>
  </cols>
  <sheetData>
    <row r="1" spans="1:29" s="3" customFormat="1" x14ac:dyDescent="0.45">
      <c r="A1" s="3" t="s">
        <v>0</v>
      </c>
      <c r="B1" s="3" t="s">
        <v>1</v>
      </c>
      <c r="C1" s="3" t="s">
        <v>2</v>
      </c>
      <c r="D1" s="3" t="s">
        <v>3</v>
      </c>
      <c r="E1" s="3" t="s">
        <v>4</v>
      </c>
      <c r="F1" s="14" t="s">
        <v>5</v>
      </c>
      <c r="G1" s="3">
        <v>0</v>
      </c>
      <c r="H1" s="4">
        <v>1</v>
      </c>
      <c r="I1" s="4">
        <v>3</v>
      </c>
      <c r="J1" s="4">
        <v>5</v>
      </c>
      <c r="K1" s="4">
        <v>6</v>
      </c>
      <c r="L1" s="4">
        <v>15</v>
      </c>
      <c r="M1" s="4">
        <v>100</v>
      </c>
      <c r="N1" s="4">
        <v>200</v>
      </c>
      <c r="O1" s="4">
        <v>600</v>
      </c>
      <c r="P1" s="4">
        <v>800</v>
      </c>
      <c r="Q1" s="4">
        <v>1000</v>
      </c>
      <c r="R1" s="12" t="s">
        <v>6</v>
      </c>
      <c r="S1" s="12" t="s">
        <v>7</v>
      </c>
      <c r="T1" s="12" t="s">
        <v>8</v>
      </c>
      <c r="U1" s="12" t="s">
        <v>9</v>
      </c>
      <c r="V1" s="12" t="s">
        <v>10</v>
      </c>
      <c r="W1" s="12" t="s">
        <v>11</v>
      </c>
      <c r="X1" s="12" t="s">
        <v>12</v>
      </c>
      <c r="Y1" s="12" t="s">
        <v>13</v>
      </c>
      <c r="Z1" s="12" t="s">
        <v>14</v>
      </c>
      <c r="AA1" s="12" t="s">
        <v>15</v>
      </c>
      <c r="AB1" s="12" t="s">
        <v>16</v>
      </c>
      <c r="AC1" s="12" t="s">
        <v>17</v>
      </c>
    </row>
    <row r="2" spans="1:29" x14ac:dyDescent="0.45">
      <c r="A2" t="s">
        <v>18</v>
      </c>
      <c r="B2" s="2" t="s">
        <v>19</v>
      </c>
      <c r="C2" t="s">
        <v>20</v>
      </c>
      <c r="D2" t="s">
        <v>21</v>
      </c>
      <c r="E2">
        <v>154.005</v>
      </c>
      <c r="F2" s="15">
        <v>150</v>
      </c>
      <c r="G2" s="16" t="str">
        <f>IF(
C2="Left",
    D2 &amp; 0,
   0&amp; " " &amp; D2
)</f>
        <v>ARS$0</v>
      </c>
      <c r="H2" s="5">
        <f>F2*$H$1</f>
        <v>150</v>
      </c>
      <c r="I2" s="5">
        <f>F2*$I$1</f>
        <v>450</v>
      </c>
      <c r="J2" s="5">
        <f>F2*$J$1</f>
        <v>750</v>
      </c>
      <c r="K2" s="5">
        <f>F2*$K$1</f>
        <v>900</v>
      </c>
      <c r="L2" s="5">
        <f>F2*$L$1</f>
        <v>2250</v>
      </c>
      <c r="M2" s="5">
        <f>F2*$M$1</f>
        <v>15000</v>
      </c>
      <c r="N2" s="5">
        <f>F2*$N$1</f>
        <v>30000</v>
      </c>
      <c r="O2" s="5">
        <f>F2*$O$1</f>
        <v>90000</v>
      </c>
      <c r="P2" s="5">
        <f>F2*$P$1</f>
        <v>120000</v>
      </c>
      <c r="Q2" s="5">
        <f>F2*$Q$1</f>
        <v>150000</v>
      </c>
      <c r="R2" s="5" t="str">
        <f>IF(
C2="Left",
    D2 &amp; TEXT(F2*0, "#,##0") &amp; " - " &amp; D2 &amp; TEXT(CEILING(F2*999 + 1, IF(F2&gt;1000,10000,1000)) - 1, "#,##0"),
    TEXT(F2*0, "#,##0") &amp; " " &amp; D2 &amp; " - " &amp; TEXT(CEILING(F2*999 + 1, IF(F2&gt;1000,10000,1000)) - 1, "#,##0") &amp; " " &amp; D2
)</f>
        <v>ARS$0 - ARS$149,999</v>
      </c>
      <c r="S2" s="5" t="str">
        <f>IF(C2="Left",D2&amp;TEXT(F2*1000, "#,##0")&amp;" - "&amp;D2&amp;TEXT(CEILING(F2*4999+1, IF(F2&gt;1000,10000,1000))-1, "#,##0"), TEXT(F2*1000, "#,##0")&amp;" "&amp;D2&amp;" - "&amp;TEXT(CEILING(F2*4999+1, IF(F2&gt;1000,10000,1000))-1, "#,##0")&amp;" "&amp;D2)</f>
        <v>ARS$150,000 - ARS$749,999</v>
      </c>
      <c r="T2" s="5" t="str">
        <f>IF(C2="Left",D2&amp;TEXT(F2*5000, "#,##0")&amp;" - "&amp;D2&amp;TEXT(CEILING(F2*14999+1, IF(F2&gt;1000,10000,1000))-1, "#,##0"), TEXT(F2*5000, "#,##0")&amp;" "&amp;D2&amp;" - "&amp;TEXT(CEILING(F2*14999+1, IF(F2&gt;1000,10000,1000))-1, "#,##0")&amp;" "&amp;D2)</f>
        <v>ARS$750,000 - ARS$2,249,999</v>
      </c>
      <c r="U2" s="5" t="str">
        <f>IF(C2="Left",D2&amp;TEXT(F2*15000, "#,##0")&amp;" - "&amp;D2&amp;TEXT(CEILING(F2*24999+1, IF(F2&gt;1000,10000,1000))-1, "#,##0"), TEXT(F2*15000, "#,##0")&amp;" "&amp;D2&amp;" - "&amp;TEXT(CEILING(F2*24999+1, IF(F2&gt;1000,10000,1000))-1, "#,##0")&amp;" "&amp;D2)</f>
        <v>ARS$2,250,000 - ARS$3,749,999</v>
      </c>
      <c r="V2" s="5" t="str">
        <f>IF(C2="Left",D2&amp;TEXT(F2*25000, "#,##0")&amp;" - "&amp;D2&amp;TEXT(CEILING(F2*34999+1, IF(F2&gt;1000,10000,1000))-1, "#,##0"), TEXT(F2*25000, "#,##0")&amp;" "&amp;D2&amp;" - "&amp;TEXT(CEILING(F2*34999+1, IF(F2&gt;1000,10000,1000))-1, "#,##0")&amp;" "&amp;D2)</f>
        <v>ARS$3,750,000 - ARS$5,249,999</v>
      </c>
      <c r="W2" s="5" t="str">
        <f>IF(C2="Left",D2&amp;TEXT(F2*35000, "#,##0")&amp;" - "&amp;D2&amp;TEXT(CEILING(F2*49999+1, IF(F2&gt;1000,10000,1000))-1, "#,##0"), TEXT(F2*35000, "#,##0")&amp;" "&amp;D2&amp;" - "&amp;TEXT(CEILING(F2*49999+1, IF(F2&gt;1000,10000,1000))-1, "#,##0")&amp;" "&amp;D2)</f>
        <v>ARS$5,250,000 - ARS$7,499,999</v>
      </c>
      <c r="X2" s="5" t="str">
        <f t="shared" ref="X2:X41" si="0">IF(C2="Left",D2&amp;TEXT(F2*50000, "#,##0")&amp;" - "&amp;D2&amp;TEXT(CEILING(F2*74999+1, IF(F2&gt;1000,10000,1000))-1, "#,##0"), TEXT(F2*50000, "#,##0")&amp;" "&amp;D2&amp;" - "&amp;TEXT(CEILING(F2*74999+1, IF(F2&gt;1000,10000,1000))-1, "#,##0")&amp;" "&amp;D2)</f>
        <v>ARS$7,500,000 - ARS$11,249,999</v>
      </c>
      <c r="Y2" s="5" t="str">
        <f>IF(C2="Left",D2&amp;TEXT(F2*75000, "#,##0")&amp;" - "&amp;D2&amp;TEXT(CEILING(F2*99999+1, IF(F2&gt;1000,10000,1000))-1, "#,##0"), TEXT(F2*75000, "#,##0")&amp;" "&amp;D2&amp;" - "&amp;TEXT(CEILING(F2*99999+1, IF(F2&gt;1000,10000,1000))-1, "#,##0")&amp;" "&amp;D2)</f>
        <v>ARS$11,250,000 - ARS$14,999,999</v>
      </c>
      <c r="Z2" s="5" t="str">
        <f>IF(C2="Left",D2&amp;TEXT(F2*100000, "#,##0")&amp;" - "&amp;D2&amp;TEXT(CEILING(F2*149999+1, IF(F2&gt;1000,10000,1000))-1, "#,##0"), TEXT(F2*100000, "#,##0")&amp;" "&amp;D2&amp;" - "&amp;TEXT(CEILING(F2*149999+1, IF(F2&gt;1000,10000,1000))-1, "#,##0")&amp;" "&amp;D2)</f>
        <v>ARS$15,000,000 - ARS$22,499,999</v>
      </c>
      <c r="AA2" s="5" t="str">
        <f>IF(C2="Left",D2&amp;TEXT(F2*150000, "#,##0")&amp;" - "&amp;D2&amp;TEXT(CEILING(F2*199999+1, IF(F2&gt;1000,10000,1000))-1, "#,##0"), TEXT(F2*150000, "#,##0")&amp;" "&amp;D2&amp;" - "&amp;TEXT(CEILING(F2*199999+1, IF(F2&gt;1000,10000,1000))-1, "#,##0")&amp;" "&amp;D2)</f>
        <v>ARS$22,500,000 - ARS$29,999,999</v>
      </c>
      <c r="AB2" s="5" t="str">
        <f>IF(C2="Left",D2&amp;TEXT(F2*200000, "#,##0")&amp;" - "&amp;D2&amp;TEXT(CEILING(F2*999999+1, IF(F2&gt;1000,10000,1000))-1, "#,##0"), TEXT(F2*200000, "#,##0")&amp;" "&amp;D2&amp;" - "&amp;TEXT(CEILING(F2*999999+1, IF(F2&gt;1000,10000,1000))-1, "#,##0")&amp;" "&amp;D2)</f>
        <v>ARS$30,000,000 - ARS$149,999,999</v>
      </c>
      <c r="AC2" s="5" t="str">
        <f>IF(C2="Left",D2&amp;TEXT(F2*1000000,"#,##0")&amp;"+",TEXT(F2*1000000,"#,##0")&amp;" "&amp;D2&amp;"+")</f>
        <v>ARS$150,000,000+</v>
      </c>
    </row>
    <row r="3" spans="1:29" x14ac:dyDescent="0.45">
      <c r="A3" t="s">
        <v>22</v>
      </c>
      <c r="B3" s="2" t="s">
        <v>23</v>
      </c>
      <c r="C3" t="s">
        <v>20</v>
      </c>
      <c r="D3" t="s">
        <v>24</v>
      </c>
      <c r="E3">
        <v>1.52</v>
      </c>
      <c r="F3" s="15">
        <f t="shared" ref="F3:F40" si="1">ROUNDUP(E3,0)</f>
        <v>2</v>
      </c>
      <c r="G3" s="16" t="str">
        <f t="shared" ref="G3:G41" si="2">IF(
C3="Left",
    D3 &amp; 0,
   0&amp; " " &amp; D3
)</f>
        <v>AUD$0</v>
      </c>
      <c r="H3" s="5">
        <f t="shared" ref="H3:H41" si="3">F3*$H$1</f>
        <v>2</v>
      </c>
      <c r="I3" s="5">
        <f t="shared" ref="I3:I41" si="4">F3*$I$1</f>
        <v>6</v>
      </c>
      <c r="J3" s="5">
        <f t="shared" ref="J3:J41" si="5">F3*$J$1</f>
        <v>10</v>
      </c>
      <c r="K3" s="5">
        <f t="shared" ref="K3:K41" si="6">F3*$K$1</f>
        <v>12</v>
      </c>
      <c r="L3" s="5">
        <f t="shared" ref="L3:L41" si="7">F3*$L$1</f>
        <v>30</v>
      </c>
      <c r="M3" s="5">
        <f t="shared" ref="M3:M41" si="8">F3*$M$1</f>
        <v>200</v>
      </c>
      <c r="N3" s="5">
        <f t="shared" ref="N3:N41" si="9">F3*$N$1</f>
        <v>400</v>
      </c>
      <c r="O3" s="5">
        <f t="shared" ref="O3:O41" si="10">F3*$O$1</f>
        <v>1200</v>
      </c>
      <c r="P3" s="5">
        <f t="shared" ref="P3:P41" si="11">F3*$P$1</f>
        <v>1600</v>
      </c>
      <c r="Q3" s="5">
        <f t="shared" ref="Q3:Q41" si="12">F3*$Q$1</f>
        <v>2000</v>
      </c>
      <c r="R3" s="5" t="str">
        <f t="shared" ref="R3:R29" si="13">IF(
C3="Left",
    D3 &amp; TEXT(F3*0, "#,##0") &amp; " - " &amp; D3 &amp; TEXT(CEILING(F3*999 + 1, IF(F3&gt;1000,10000,1000)) - 1, "#,##0"),
    TEXT(F3*0, "#,##0") &amp; " " &amp; D3 &amp; " - " &amp; TEXT(CEILING(F3*999 + 1, IF(F3&gt;1000,10000,1000)) - 1, "#,##0") &amp; " " &amp; D3
)</f>
        <v>AUD$0 - AUD$1,999</v>
      </c>
      <c r="S3" s="5" t="str">
        <f t="shared" ref="S3:S41" si="14">IF(C3="Left",D3&amp;TEXT(F3*1000, "#,##0")&amp;" - "&amp;D3&amp;TEXT(CEILING(F3*4999+1, IF(F3&gt;1000,10000,1000))-1, "#,##0"), TEXT(F3*1000, "#,##0")&amp;" "&amp;D3&amp;" - "&amp;TEXT(CEILING(F3*4999+1, IF(F3&gt;1000,10000,1000))-1, "#,##0")&amp;" "&amp;D3)</f>
        <v>AUD$2,000 - AUD$9,999</v>
      </c>
      <c r="T3" s="5" t="str">
        <f t="shared" ref="T3:T41" si="15">IF(C3="Left",D3&amp;TEXT(F3*5000, "#,##0")&amp;" - "&amp;D3&amp;TEXT(CEILING(F3*14999+1, IF(F3&gt;1000,10000,1000))-1, "#,##0"), TEXT(F3*5000, "#,##0")&amp;" "&amp;D3&amp;" - "&amp;TEXT(CEILING(F3*14999+1, IF(F3&gt;1000,10000,1000))-1, "#,##0")&amp;" "&amp;D3)</f>
        <v>AUD$10,000 - AUD$29,999</v>
      </c>
      <c r="U3" s="5" t="str">
        <f t="shared" ref="U3:U41" si="16">IF(C3="Left",D3&amp;TEXT(F3*15000, "#,##0")&amp;" - "&amp;D3&amp;TEXT(CEILING(F3*24999+1, IF(F3&gt;1000,10000,1000))-1, "#,##0"), TEXT(F3*15000, "#,##0")&amp;" "&amp;D3&amp;" - "&amp;TEXT(CEILING(F3*24999+1, IF(F3&gt;1000,10000,1000))-1, "#,##0")&amp;" "&amp;D3)</f>
        <v>AUD$30,000 - AUD$49,999</v>
      </c>
      <c r="V3" s="5" t="str">
        <f t="shared" ref="V3:V41" si="17">IF(C3="Left",D3&amp;TEXT(F3*25000, "#,##0")&amp;" - "&amp;D3&amp;TEXT(CEILING(F3*34999+1, IF(F3&gt;1000,10000,1000))-1, "#,##0"), TEXT(F3*25000, "#,##0")&amp;" "&amp;D3&amp;" - "&amp;TEXT(CEILING(F3*34999+1, IF(F3&gt;1000,10000,1000))-1, "#,##0")&amp;" "&amp;D3)</f>
        <v>AUD$50,000 - AUD$69,999</v>
      </c>
      <c r="W3" s="5" t="str">
        <f t="shared" ref="W3:W41" si="18">IF(C3="Left",D3&amp;TEXT(F3*35000, "#,##0")&amp;" - "&amp;D3&amp;TEXT(CEILING(F3*49999+1, IF(F3&gt;1000,10000,1000))-1, "#,##0"), TEXT(F3*35000, "#,##0")&amp;" "&amp;D3&amp;" - "&amp;TEXT(CEILING(F3*49999+1, IF(F3&gt;1000,10000,1000))-1, "#,##0")&amp;" "&amp;D3)</f>
        <v>AUD$70,000 - AUD$99,999</v>
      </c>
      <c r="X3" s="5" t="str">
        <f t="shared" si="0"/>
        <v>AUD$100,000 - AUD$149,999</v>
      </c>
      <c r="Y3" s="5" t="str">
        <f t="shared" ref="Y3:Y41" si="19">IF(C3="Left",D3&amp;TEXT(F3*75000, "#,##0")&amp;" - "&amp;D3&amp;TEXT(CEILING(F3*99999+1, IF(F3&gt;1000,10000,1000))-1, "#,##0"), TEXT(F3*75000, "#,##0")&amp;" "&amp;D3&amp;" - "&amp;TEXT(CEILING(F3*99999+1, IF(F3&gt;1000,10000,1000))-1, "#,##0")&amp;" "&amp;D3)</f>
        <v>AUD$150,000 - AUD$199,999</v>
      </c>
      <c r="Z3" s="5" t="str">
        <f t="shared" ref="Z3:Z41" si="20">IF(C3="Left",D3&amp;TEXT(F3*100000, "#,##0")&amp;" - "&amp;D3&amp;TEXT(CEILING(F3*149999+1, IF(F3&gt;1000,10000,1000))-1, "#,##0"), TEXT(F3*100000, "#,##0")&amp;" "&amp;D3&amp;" - "&amp;TEXT(CEILING(F3*149999+1, IF(F3&gt;1000,10000,1000))-1, "#,##0")&amp;" "&amp;D3)</f>
        <v>AUD$200,000 - AUD$299,999</v>
      </c>
      <c r="AA3" s="5" t="str">
        <f t="shared" ref="AA3:AA41" si="21">IF(C3="Left",D3&amp;TEXT(F3*150000, "#,##0")&amp;" - "&amp;D3&amp;TEXT(CEILING(F3*199999+1, IF(F3&gt;1000,10000,1000))-1, "#,##0"), TEXT(F3*150000, "#,##0")&amp;" "&amp;D3&amp;" - "&amp;TEXT(CEILING(F3*199999+1, IF(F3&gt;1000,10000,1000))-1, "#,##0")&amp;" "&amp;D3)</f>
        <v>AUD$300,000 - AUD$399,999</v>
      </c>
      <c r="AB3" s="5" t="str">
        <f t="shared" ref="AB3:AB41" si="22">IF(C3="Left",D3&amp;TEXT(F3*200000, "#,##0")&amp;" - "&amp;D3&amp;TEXT(CEILING(F3*999999+1, IF(F3&gt;1000,10000,1000))-1, "#,##0"), TEXT(F3*200000, "#,##0")&amp;" "&amp;D3&amp;" - "&amp;TEXT(CEILING(F3*999999+1, IF(F3&gt;1000,10000,1000))-1, "#,##0")&amp;" "&amp;D3)</f>
        <v>AUD$400,000 - AUD$1,999,999</v>
      </c>
      <c r="AC3" s="5" t="str">
        <f t="shared" ref="AC3:AC41" si="23">IF(C3="Left",D3&amp;TEXT(F3*1000000,"#,##0")&amp;"+",TEXT(F3*1000000,"#,##0")&amp;" "&amp;D3&amp;"+")</f>
        <v>AUD$2,000,000+</v>
      </c>
    </row>
    <row r="4" spans="1:29" x14ac:dyDescent="0.45">
      <c r="A4" t="s">
        <v>25</v>
      </c>
      <c r="B4" s="2" t="s">
        <v>26</v>
      </c>
      <c r="C4" t="s">
        <v>27</v>
      </c>
      <c r="D4" t="s">
        <v>28</v>
      </c>
      <c r="E4">
        <v>0.751</v>
      </c>
      <c r="F4" s="15">
        <f t="shared" si="1"/>
        <v>1</v>
      </c>
      <c r="G4" s="16" t="str">
        <f t="shared" si="2"/>
        <v>0 €</v>
      </c>
      <c r="H4" s="5">
        <f t="shared" si="3"/>
        <v>1</v>
      </c>
      <c r="I4" s="5">
        <f t="shared" si="4"/>
        <v>3</v>
      </c>
      <c r="J4" s="5">
        <f t="shared" si="5"/>
        <v>5</v>
      </c>
      <c r="K4" s="5">
        <f t="shared" si="6"/>
        <v>6</v>
      </c>
      <c r="L4" s="5">
        <f t="shared" si="7"/>
        <v>15</v>
      </c>
      <c r="M4" s="5">
        <f t="shared" si="8"/>
        <v>100</v>
      </c>
      <c r="N4" s="5">
        <f t="shared" si="9"/>
        <v>200</v>
      </c>
      <c r="O4" s="5">
        <f t="shared" si="10"/>
        <v>600</v>
      </c>
      <c r="P4" s="5">
        <f t="shared" si="11"/>
        <v>800</v>
      </c>
      <c r="Q4" s="5">
        <f t="shared" si="12"/>
        <v>1000</v>
      </c>
      <c r="R4" s="5" t="str">
        <f>IF(
C4="Left",
    D4 &amp; TEXT(F4*0, "#,##0") &amp; " - " &amp; D4 &amp; TEXT(CEILING(F4*999 + 1, IF(F4&gt;1000,10000,1000)) - 1, "#,##0"),
    TEXT(F4*0, "#,##0") &amp; " " &amp; D4 &amp; " - " &amp; TEXT(CEILING(F4*999 + 1, IF(F4&gt;1000,10000,1000)) - 1, "#,##0") &amp; " " &amp; D4
)</f>
        <v>0 € - 999 €</v>
      </c>
      <c r="S4" s="5" t="str">
        <f>IF(C4="Left",D4&amp;TEXT(F4*1000, "# ##0")&amp;" - "&amp;D4&amp;TEXT(CEILING(F4*4999+1, IF(F4&gt;1000,10000,1000))-1, "# ##0"), TEXT(F4*1000, "# ##0")&amp;" "&amp;D4&amp;" - "&amp;TEXT(CEILING(F4*4999+1, IF(F4&gt;1000,10000,1000))-1, "# ##0")&amp;" "&amp;D4)</f>
        <v>1 000 € - 4 999 €</v>
      </c>
      <c r="T4" s="5" t="str">
        <f>IF(C4="Left",D4&amp;TEXT(F4*5000, "# ##0")&amp;" - "&amp;D4&amp;TEXT(CEILING(F4*14999+1, IF(F4&gt;1000,10000,1000))-1, "# ##0"), TEXT(F4*5000, "# ##0")&amp;" "&amp;D4&amp;" - "&amp;TEXT(CEILING(F4*14999+1, IF(F4&gt;1000,10000,1000))-1, "# ##0")&amp;" "&amp;D4)</f>
        <v>5 000 € - 14 999 €</v>
      </c>
      <c r="U4" s="5" t="str">
        <f>IF(C4="Left",D4&amp;TEXT(F4*15000, "# ##0")&amp;" - "&amp;D4&amp;TEXT(CEILING(F4*24999+1, IF(F4&gt;1000,10000,1000))-1, "# ##0"), TEXT(F4*15000, "# ##0")&amp;" "&amp;D4&amp;" - "&amp;TEXT(CEILING(F4*24999+1, IF(F4&gt;1000,10000,1000))-1, "# ##0")&amp;" "&amp;D4)</f>
        <v>15 000 € - 24 999 €</v>
      </c>
      <c r="V4" s="5" t="str">
        <f>IF(C4="Left",D4&amp;TEXT(F4*25000, "# ##0")&amp;" - "&amp;D4&amp;TEXT(CEILING(F4*34999+1, IF(F4&gt;1000,10000,1000))-1, "# ##0"), TEXT(F4*25000, "# ##0")&amp;" "&amp;D4&amp;" - "&amp;TEXT(CEILING(F4*34999+1, IF(F4&gt;1000,10000,1000))-1, "# ##0")&amp;" "&amp;D4)</f>
        <v>25 000 € - 34 999 €</v>
      </c>
      <c r="W4" s="5" t="str">
        <f>IF(C4="Left",D4&amp;TEXT(F4*35000, "# ##0")&amp;" - "&amp;D4&amp;TEXT(CEILING(F4*49999+1, IF(F4&gt;1000,10000,1000))-1, "# ##0"), TEXT(F4*35000, "# ##0")&amp;" "&amp;D4&amp;" - "&amp;TEXT(CEILING(F4*49999+1, IF(F4&gt;1000,10000,1000))-1, "# ##0")&amp;" "&amp;D4)</f>
        <v>35 000 € - 49 999 €</v>
      </c>
      <c r="X4" s="5" t="str">
        <f>IF(C4="Left",D4&amp;TEXT(F4*50000, "# ##0")&amp;" - "&amp;D4&amp;TEXT(CEILING(F4*74999+1, IF(F4&gt;1000,10000,1000))-1, "# ##0"), TEXT(F4*50000, "# ##0")&amp;" "&amp;D4&amp;" - "&amp;TEXT(CEILING(F4*74999+1, IF(F4&gt;1000,10000,1000))-1, "# ##0")&amp;" "&amp;D4)</f>
        <v>50 000 € - 74 999 €</v>
      </c>
      <c r="Y4" s="5" t="str">
        <f>IF(C4="Left",D4&amp;TEXT(F4*75000, "# ##0")&amp;" - "&amp;D4&amp;TEXT(CEILING(F4*99999+1, IF(F4&gt;1000,10000,1000))-1, "# ##0"), TEXT(F4*75000, "# ##0")&amp;" "&amp;D4&amp;" - "&amp;TEXT(CEILING(F4*99999+1, IF(F4&gt;1000,10000,1000))-1, "# ##0")&amp;" "&amp;D4)</f>
        <v>75 000 € - 99 999 €</v>
      </c>
      <c r="Z4" s="5" t="str">
        <f>IF(C4="Left",D4&amp;TEXT(F4*100000, "# ##0")&amp;" - "&amp;D4&amp;TEXT(CEILING(F4*149999+1, IF(F4&gt;1000,10000,1000))-1, "# ##0"), TEXT(F4*100000, "# ##0")&amp;" "&amp;D4&amp;" - "&amp;TEXT(CEILING(F4*149999+1, IF(F4&gt;1000,10000,1000))-1, "# ##0")&amp;" "&amp;D4)</f>
        <v>100 000 € - 149 999 €</v>
      </c>
      <c r="AA4" s="5" t="str">
        <f>IF(C4="Left",D4&amp;TEXT(F4*150000, "# ##0")&amp;" - "&amp;D4&amp;TEXT(CEILING(F4*199999+1, IF(F4&gt;1000,10000,1000))-1, "# ##0"), TEXT(F4*150000, "# ##0")&amp;" "&amp;D4&amp;" - "&amp;TEXT(CEILING(F4*199999+1, IF(F4&gt;1000,10000,1000))-1, "# ##0")&amp;" "&amp;D4)</f>
        <v>150 000 € - 199 999 €</v>
      </c>
      <c r="AB4" s="5" t="str">
        <f>IF(C4="Left",D4&amp;TEXT(F4*200000, "# ##0")&amp;" - "&amp;D4&amp;TEXT(CEILING(F4*999999+1, IF(F4&gt;1000,10000,1000))-1, "# ##0"), TEXT(F4*200000, "# ##0")&amp;" "&amp;D4&amp;" - "&amp;TEXT(CEILING(F4*999999+1, IF(F4&gt;1000,10000,1000))-1, "# ##0")&amp;" "&amp;D4)</f>
        <v>200 000 € - 999 999 €</v>
      </c>
      <c r="AC4" s="5" t="str">
        <f>IF(C4="Left",D4&amp;TEXT(F4*1000000,"# ### ##0")&amp;"+",TEXT(F4*1000000,"# ### ##0")&amp;" "&amp;D4&amp;"+")</f>
        <v>1 000 000 €+</v>
      </c>
    </row>
    <row r="5" spans="1:29" x14ac:dyDescent="0.45">
      <c r="A5" t="s">
        <v>29</v>
      </c>
      <c r="B5" s="2" t="s">
        <v>8587</v>
      </c>
      <c r="C5" t="s">
        <v>20</v>
      </c>
      <c r="D5" t="s">
        <v>31</v>
      </c>
      <c r="E5">
        <v>2.6579999999999999</v>
      </c>
      <c r="F5" s="15">
        <v>5</v>
      </c>
      <c r="G5" s="16" t="str">
        <f t="shared" si="2"/>
        <v>R$0</v>
      </c>
      <c r="H5" s="5">
        <f t="shared" si="3"/>
        <v>5</v>
      </c>
      <c r="I5" s="5">
        <f t="shared" si="4"/>
        <v>15</v>
      </c>
      <c r="J5" s="5">
        <f t="shared" si="5"/>
        <v>25</v>
      </c>
      <c r="K5" s="5">
        <f t="shared" si="6"/>
        <v>30</v>
      </c>
      <c r="L5" s="5">
        <f t="shared" si="7"/>
        <v>75</v>
      </c>
      <c r="M5" s="5">
        <f t="shared" si="8"/>
        <v>500</v>
      </c>
      <c r="N5" s="5">
        <f t="shared" si="9"/>
        <v>1000</v>
      </c>
      <c r="O5" s="5">
        <f t="shared" si="10"/>
        <v>3000</v>
      </c>
      <c r="P5" s="5">
        <f t="shared" si="11"/>
        <v>4000</v>
      </c>
      <c r="Q5" s="5">
        <f t="shared" si="12"/>
        <v>5000</v>
      </c>
      <c r="R5" s="5" t="str">
        <f t="shared" si="13"/>
        <v>R$0 - R$4,999</v>
      </c>
      <c r="S5" s="5" t="str">
        <f t="shared" si="14"/>
        <v>R$5,000 - R$24,999</v>
      </c>
      <c r="T5" s="5" t="str">
        <f t="shared" si="15"/>
        <v>R$25,000 - R$74,999</v>
      </c>
      <c r="U5" s="5" t="str">
        <f t="shared" si="16"/>
        <v>R$75,000 - R$124,999</v>
      </c>
      <c r="V5" s="5" t="str">
        <f t="shared" si="17"/>
        <v>R$125,000 - R$174,999</v>
      </c>
      <c r="W5" s="5" t="str">
        <f t="shared" si="18"/>
        <v>R$175,000 - R$249,999</v>
      </c>
      <c r="X5" s="5" t="str">
        <f t="shared" si="0"/>
        <v>R$250,000 - R$374,999</v>
      </c>
      <c r="Y5" s="5" t="str">
        <f t="shared" si="19"/>
        <v>R$375,000 - R$499,999</v>
      </c>
      <c r="Z5" s="5" t="str">
        <f t="shared" si="20"/>
        <v>R$500,000 - R$749,999</v>
      </c>
      <c r="AA5" s="5" t="str">
        <f t="shared" si="21"/>
        <v>R$750,000 - R$999,999</v>
      </c>
      <c r="AB5" s="5" t="str">
        <f t="shared" si="22"/>
        <v>R$1,000,000 - R$4,999,999</v>
      </c>
      <c r="AC5" s="5" t="str">
        <f t="shared" si="23"/>
        <v>R$5,000,000+</v>
      </c>
    </row>
    <row r="6" spans="1:29" x14ac:dyDescent="0.45">
      <c r="A6" t="s">
        <v>32</v>
      </c>
      <c r="B6" s="2" t="s">
        <v>23</v>
      </c>
      <c r="C6" t="s">
        <v>20</v>
      </c>
      <c r="D6" t="s">
        <v>33</v>
      </c>
      <c r="E6">
        <v>1.2110000000000001</v>
      </c>
      <c r="F6" s="15">
        <f t="shared" si="1"/>
        <v>2</v>
      </c>
      <c r="G6" s="16" t="str">
        <f t="shared" si="2"/>
        <v>CA$0</v>
      </c>
      <c r="H6" s="5">
        <f t="shared" si="3"/>
        <v>2</v>
      </c>
      <c r="I6" s="5">
        <f t="shared" si="4"/>
        <v>6</v>
      </c>
      <c r="J6" s="5">
        <f t="shared" si="5"/>
        <v>10</v>
      </c>
      <c r="K6" s="5">
        <f t="shared" si="6"/>
        <v>12</v>
      </c>
      <c r="L6" s="5">
        <f t="shared" si="7"/>
        <v>30</v>
      </c>
      <c r="M6" s="5">
        <f t="shared" si="8"/>
        <v>200</v>
      </c>
      <c r="N6" s="5">
        <f t="shared" si="9"/>
        <v>400</v>
      </c>
      <c r="O6" s="5">
        <f t="shared" si="10"/>
        <v>1200</v>
      </c>
      <c r="P6" s="5">
        <f t="shared" si="11"/>
        <v>1600</v>
      </c>
      <c r="Q6" s="5">
        <f t="shared" si="12"/>
        <v>2000</v>
      </c>
      <c r="R6" s="5" t="str">
        <f t="shared" si="13"/>
        <v>CA$0 - CA$1,999</v>
      </c>
      <c r="S6" s="5" t="str">
        <f t="shared" si="14"/>
        <v>CA$2,000 - CA$9,999</v>
      </c>
      <c r="T6" s="5" t="str">
        <f t="shared" si="15"/>
        <v>CA$10,000 - CA$29,999</v>
      </c>
      <c r="U6" s="5" t="str">
        <f t="shared" si="16"/>
        <v>CA$30,000 - CA$49,999</v>
      </c>
      <c r="V6" s="5" t="str">
        <f t="shared" si="17"/>
        <v>CA$50,000 - CA$69,999</v>
      </c>
      <c r="W6" s="5" t="str">
        <f t="shared" si="18"/>
        <v>CA$70,000 - CA$99,999</v>
      </c>
      <c r="X6" s="5" t="str">
        <f t="shared" si="0"/>
        <v>CA$100,000 - CA$149,999</v>
      </c>
      <c r="Y6" s="5" t="str">
        <f t="shared" si="19"/>
        <v>CA$150,000 - CA$199,999</v>
      </c>
      <c r="Z6" s="5" t="str">
        <f t="shared" si="20"/>
        <v>CA$200,000 - CA$299,999</v>
      </c>
      <c r="AA6" s="5" t="str">
        <f t="shared" si="21"/>
        <v>CA$300,000 - CA$399,999</v>
      </c>
      <c r="AB6" s="5" t="str">
        <f t="shared" si="22"/>
        <v>CA$400,000 - CA$1,999,999</v>
      </c>
      <c r="AC6" s="5" t="str">
        <f t="shared" si="23"/>
        <v>CA$2,000,000+</v>
      </c>
    </row>
    <row r="7" spans="1:29" x14ac:dyDescent="0.45">
      <c r="A7" t="s">
        <v>5128</v>
      </c>
      <c r="B7" s="2" t="s">
        <v>19</v>
      </c>
      <c r="C7" t="s">
        <v>20</v>
      </c>
      <c r="D7" s="29" t="s">
        <v>5129</v>
      </c>
      <c r="E7">
        <v>472.70800000000003</v>
      </c>
      <c r="F7" s="15">
        <v>500</v>
      </c>
      <c r="G7" s="16" t="str">
        <f t="shared" ref="G7" si="24">IF(
C7="Left",
    D7 &amp; 0,
   0&amp; " " &amp; D7
)</f>
        <v>CLP$0</v>
      </c>
      <c r="H7" s="5">
        <f t="shared" ref="H7" si="25">F7*$H$1</f>
        <v>500</v>
      </c>
      <c r="I7" s="5">
        <f t="shared" ref="I7" si="26">F7*$I$1</f>
        <v>1500</v>
      </c>
      <c r="J7" s="5">
        <f t="shared" ref="J7" si="27">F7*$J$1</f>
        <v>2500</v>
      </c>
      <c r="K7" s="5">
        <f t="shared" ref="K7" si="28">F7*$K$1</f>
        <v>3000</v>
      </c>
      <c r="L7" s="5">
        <f t="shared" ref="L7" si="29">F7*$L$1</f>
        <v>7500</v>
      </c>
      <c r="M7" s="5">
        <f t="shared" ref="M7" si="30">F7*$M$1</f>
        <v>50000</v>
      </c>
      <c r="N7" s="5">
        <f t="shared" ref="N7" si="31">F7*$N$1</f>
        <v>100000</v>
      </c>
      <c r="O7" s="5">
        <f t="shared" ref="O7" si="32">F7*$O$1</f>
        <v>300000</v>
      </c>
      <c r="P7" s="5">
        <f t="shared" ref="P7" si="33">F7*$P$1</f>
        <v>400000</v>
      </c>
      <c r="Q7" s="5">
        <f t="shared" ref="Q7" si="34">F7*$Q$1</f>
        <v>500000</v>
      </c>
      <c r="R7" s="5" t="str">
        <f t="shared" si="13"/>
        <v>CLP$0 - CLP$499,999</v>
      </c>
      <c r="S7" s="5" t="str">
        <f t="shared" ref="S7" si="35">IF(C7="Left",D7&amp;TEXT(F7*1000, "#,##0")&amp;" - "&amp;D7&amp;TEXT(CEILING(F7*4999+1, IF(F7&gt;1000,10000,1000))-1, "#,##0"), TEXT(F7*1000, "#,##0")&amp;" "&amp;D7&amp;" - "&amp;TEXT(CEILING(F7*4999+1, IF(F7&gt;1000,10000,1000))-1, "#,##0")&amp;" "&amp;D7)</f>
        <v>CLP$500,000 - CLP$2,499,999</v>
      </c>
      <c r="T7" s="5" t="str">
        <f t="shared" ref="T7" si="36">IF(C7="Left",D7&amp;TEXT(F7*5000, "#,##0")&amp;" - "&amp;D7&amp;TEXT(CEILING(F7*14999+1, IF(F7&gt;1000,10000,1000))-1, "#,##0"), TEXT(F7*5000, "#,##0")&amp;" "&amp;D7&amp;" - "&amp;TEXT(CEILING(F7*14999+1, IF(F7&gt;1000,10000,1000))-1, "#,##0")&amp;" "&amp;D7)</f>
        <v>CLP$2,500,000 - CLP$7,499,999</v>
      </c>
      <c r="U7" s="5" t="str">
        <f t="shared" ref="U7" si="37">IF(C7="Left",D7&amp;TEXT(F7*15000, "#,##0")&amp;" - "&amp;D7&amp;TEXT(CEILING(F7*24999+1, IF(F7&gt;1000,10000,1000))-1, "#,##0"), TEXT(F7*15000, "#,##0")&amp;" "&amp;D7&amp;" - "&amp;TEXT(CEILING(F7*24999+1, IF(F7&gt;1000,10000,1000))-1, "#,##0")&amp;" "&amp;D7)</f>
        <v>CLP$7,500,000 - CLP$12,499,999</v>
      </c>
      <c r="V7" s="5" t="str">
        <f t="shared" ref="V7" si="38">IF(C7="Left",D7&amp;TEXT(F7*25000, "#,##0")&amp;" - "&amp;D7&amp;TEXT(CEILING(F7*34999+1, IF(F7&gt;1000,10000,1000))-1, "#,##0"), TEXT(F7*25000, "#,##0")&amp;" "&amp;D7&amp;" - "&amp;TEXT(CEILING(F7*34999+1, IF(F7&gt;1000,10000,1000))-1, "#,##0")&amp;" "&amp;D7)</f>
        <v>CLP$12,500,000 - CLP$17,499,999</v>
      </c>
      <c r="W7" s="5" t="str">
        <f t="shared" ref="W7" si="39">IF(C7="Left",D7&amp;TEXT(F7*35000, "#,##0")&amp;" - "&amp;D7&amp;TEXT(CEILING(F7*49999+1, IF(F7&gt;1000,10000,1000))-1, "#,##0"), TEXT(F7*35000, "#,##0")&amp;" "&amp;D7&amp;" - "&amp;TEXT(CEILING(F7*49999+1, IF(F7&gt;1000,10000,1000))-1, "#,##0")&amp;" "&amp;D7)</f>
        <v>CLP$17,500,000 - CLP$24,999,999</v>
      </c>
      <c r="X7" s="5" t="str">
        <f t="shared" ref="X7" si="40">IF(C7="Left",D7&amp;TEXT(F7*50000, "#,##0")&amp;" - "&amp;D7&amp;TEXT(CEILING(F7*74999+1, IF(F7&gt;1000,10000,1000))-1, "#,##0"), TEXT(F7*50000, "#,##0")&amp;" "&amp;D7&amp;" - "&amp;TEXT(CEILING(F7*74999+1, IF(F7&gt;1000,10000,1000))-1, "#,##0")&amp;" "&amp;D7)</f>
        <v>CLP$25,000,000 - CLP$37,499,999</v>
      </c>
      <c r="Y7" s="5" t="str">
        <f t="shared" ref="Y7" si="41">IF(C7="Left",D7&amp;TEXT(F7*75000, "#,##0")&amp;" - "&amp;D7&amp;TEXT(CEILING(F7*99999+1, IF(F7&gt;1000,10000,1000))-1, "#,##0"), TEXT(F7*75000, "#,##0")&amp;" "&amp;D7&amp;" - "&amp;TEXT(CEILING(F7*99999+1, IF(F7&gt;1000,10000,1000))-1, "#,##0")&amp;" "&amp;D7)</f>
        <v>CLP$37,500,000 - CLP$49,999,999</v>
      </c>
      <c r="Z7" s="5" t="str">
        <f t="shared" ref="Z7" si="42">IF(C7="Left",D7&amp;TEXT(F7*100000, "#,##0")&amp;" - "&amp;D7&amp;TEXT(CEILING(F7*149999+1, IF(F7&gt;1000,10000,1000))-1, "#,##0"), TEXT(F7*100000, "#,##0")&amp;" "&amp;D7&amp;" - "&amp;TEXT(CEILING(F7*149999+1, IF(F7&gt;1000,10000,1000))-1, "#,##0")&amp;" "&amp;D7)</f>
        <v>CLP$50,000,000 - CLP$74,999,999</v>
      </c>
      <c r="AA7" s="5" t="str">
        <f t="shared" ref="AA7" si="43">IF(C7="Left",D7&amp;TEXT(F7*150000, "#,##0")&amp;" - "&amp;D7&amp;TEXT(CEILING(F7*199999+1, IF(F7&gt;1000,10000,1000))-1, "#,##0"), TEXT(F7*150000, "#,##0")&amp;" "&amp;D7&amp;" - "&amp;TEXT(CEILING(F7*199999+1, IF(F7&gt;1000,10000,1000))-1, "#,##0")&amp;" "&amp;D7)</f>
        <v>CLP$75,000,000 - CLP$99,999,999</v>
      </c>
      <c r="AB7" s="5" t="str">
        <f t="shared" ref="AB7" si="44">IF(C7="Left",D7&amp;TEXT(F7*200000, "#,##0")&amp;" - "&amp;D7&amp;TEXT(CEILING(F7*999999+1, IF(F7&gt;1000,10000,1000))-1, "#,##0"), TEXT(F7*200000, "#,##0")&amp;" "&amp;D7&amp;" - "&amp;TEXT(CEILING(F7*999999+1, IF(F7&gt;1000,10000,1000))-1, "#,##0")&amp;" "&amp;D7)</f>
        <v>CLP$100,000,000 - CLP$499,999,999</v>
      </c>
      <c r="AC7" s="5" t="str">
        <f t="shared" ref="AC7" si="45">IF(C7="Left",D7&amp;TEXT(F7*1000000,"#,##0")&amp;"+",TEXT(F7*1000000,"#,##0")&amp;" "&amp;D7&amp;"+")</f>
        <v>CLP$500,000,000+</v>
      </c>
    </row>
    <row r="8" spans="1:29" x14ac:dyDescent="0.45">
      <c r="A8" t="s">
        <v>34</v>
      </c>
      <c r="B8" s="2" t="s">
        <v>35</v>
      </c>
      <c r="C8" t="s">
        <v>20</v>
      </c>
      <c r="D8" t="s">
        <v>36</v>
      </c>
      <c r="E8">
        <v>3.7989999999999999</v>
      </c>
      <c r="F8" s="15">
        <v>5</v>
      </c>
      <c r="G8" s="16" t="str">
        <f t="shared" si="2"/>
        <v>¥0</v>
      </c>
      <c r="H8" s="5">
        <f t="shared" si="3"/>
        <v>5</v>
      </c>
      <c r="I8" s="5">
        <f t="shared" si="4"/>
        <v>15</v>
      </c>
      <c r="J8" s="5">
        <f t="shared" si="5"/>
        <v>25</v>
      </c>
      <c r="K8" s="5">
        <f t="shared" si="6"/>
        <v>30</v>
      </c>
      <c r="L8" s="5">
        <f t="shared" si="7"/>
        <v>75</v>
      </c>
      <c r="M8" s="5">
        <f t="shared" si="8"/>
        <v>500</v>
      </c>
      <c r="N8" s="5">
        <f t="shared" si="9"/>
        <v>1000</v>
      </c>
      <c r="O8" s="5">
        <f t="shared" si="10"/>
        <v>3000</v>
      </c>
      <c r="P8" s="5">
        <f t="shared" si="11"/>
        <v>4000</v>
      </c>
      <c r="Q8" s="5">
        <f t="shared" si="12"/>
        <v>5000</v>
      </c>
      <c r="R8" s="5" t="str">
        <f t="shared" si="13"/>
        <v>¥0 - ¥4,999</v>
      </c>
      <c r="S8" s="5" t="str">
        <f t="shared" si="14"/>
        <v>¥5,000 - ¥24,999</v>
      </c>
      <c r="T8" s="5" t="str">
        <f t="shared" si="15"/>
        <v>¥25,000 - ¥74,999</v>
      </c>
      <c r="U8" s="5" t="str">
        <f t="shared" si="16"/>
        <v>¥75,000 - ¥124,999</v>
      </c>
      <c r="V8" s="5" t="str">
        <f t="shared" si="17"/>
        <v>¥125,000 - ¥174,999</v>
      </c>
      <c r="W8" s="5" t="str">
        <f t="shared" si="18"/>
        <v>¥175,000 - ¥249,999</v>
      </c>
      <c r="X8" s="5" t="str">
        <f t="shared" si="0"/>
        <v>¥250,000 - ¥374,999</v>
      </c>
      <c r="Y8" s="5" t="str">
        <f t="shared" si="19"/>
        <v>¥375,000 - ¥499,999</v>
      </c>
      <c r="Z8" s="5" t="str">
        <f t="shared" si="20"/>
        <v>¥500,000 - ¥749,999</v>
      </c>
      <c r="AA8" s="5" t="str">
        <f t="shared" si="21"/>
        <v>¥750,000 - ¥999,999</v>
      </c>
      <c r="AB8" s="5" t="str">
        <f t="shared" si="22"/>
        <v>¥1,000,000 - ¥4,999,999</v>
      </c>
      <c r="AC8" s="5" t="str">
        <f t="shared" si="23"/>
        <v>¥5,000,000+</v>
      </c>
    </row>
    <row r="9" spans="1:29" x14ac:dyDescent="0.45">
      <c r="A9" t="s">
        <v>37</v>
      </c>
      <c r="B9" s="2" t="s">
        <v>19</v>
      </c>
      <c r="C9" t="s">
        <v>20</v>
      </c>
      <c r="D9" t="s">
        <v>3778</v>
      </c>
      <c r="E9">
        <v>1563.7370000000001</v>
      </c>
      <c r="F9" s="15">
        <v>1500</v>
      </c>
      <c r="G9" s="16" t="str">
        <f t="shared" si="2"/>
        <v>Col$0</v>
      </c>
      <c r="H9" s="5">
        <f t="shared" si="3"/>
        <v>1500</v>
      </c>
      <c r="I9" s="5">
        <f t="shared" si="4"/>
        <v>4500</v>
      </c>
      <c r="J9" s="5">
        <f t="shared" si="5"/>
        <v>7500</v>
      </c>
      <c r="K9" s="5">
        <f t="shared" si="6"/>
        <v>9000</v>
      </c>
      <c r="L9" s="5">
        <f t="shared" si="7"/>
        <v>22500</v>
      </c>
      <c r="M9" s="5">
        <f t="shared" si="8"/>
        <v>150000</v>
      </c>
      <c r="N9" s="5">
        <f t="shared" si="9"/>
        <v>300000</v>
      </c>
      <c r="O9" s="5">
        <f t="shared" si="10"/>
        <v>900000</v>
      </c>
      <c r="P9" s="5">
        <f t="shared" si="11"/>
        <v>1200000</v>
      </c>
      <c r="Q9" s="5">
        <f t="shared" si="12"/>
        <v>1500000</v>
      </c>
      <c r="R9" s="5" t="str">
        <f t="shared" si="13"/>
        <v>Col$0 - Col$1,499,999</v>
      </c>
      <c r="S9" s="5" t="str">
        <f t="shared" si="14"/>
        <v>Col$1,500,000 - Col$7,499,999</v>
      </c>
      <c r="T9" s="5" t="str">
        <f t="shared" si="15"/>
        <v>Col$7,500,000 - Col$22,499,999</v>
      </c>
      <c r="U9" s="5" t="str">
        <f t="shared" si="16"/>
        <v>Col$22,500,000 - Col$37,499,999</v>
      </c>
      <c r="V9" s="5" t="str">
        <f t="shared" si="17"/>
        <v>Col$37,500,000 - Col$52,499,999</v>
      </c>
      <c r="W9" s="5" t="str">
        <f t="shared" si="18"/>
        <v>Col$52,500,000 - Col$74,999,999</v>
      </c>
      <c r="X9" s="5" t="str">
        <f t="shared" si="0"/>
        <v>Col$75,000,000 - Col$112,499,999</v>
      </c>
      <c r="Y9" s="5" t="str">
        <f t="shared" si="19"/>
        <v>Col$112,500,000 - Col$149,999,999</v>
      </c>
      <c r="Z9" s="5" t="str">
        <f t="shared" si="20"/>
        <v>Col$150,000,000 - Col$224,999,999</v>
      </c>
      <c r="AA9" s="5" t="str">
        <f t="shared" si="21"/>
        <v>Col$225,000,000 - Col$299,999,999</v>
      </c>
      <c r="AB9" s="5" t="str">
        <f t="shared" si="22"/>
        <v>Col$300,000,000 - Col$1,499,999,999</v>
      </c>
      <c r="AC9" s="5" t="str">
        <f t="shared" si="23"/>
        <v>Col$1,500,000,000+</v>
      </c>
    </row>
    <row r="10" spans="1:29" x14ac:dyDescent="0.45">
      <c r="A10" t="s">
        <v>38</v>
      </c>
      <c r="B10" s="2" t="s">
        <v>39</v>
      </c>
      <c r="C10" t="s">
        <v>27</v>
      </c>
      <c r="D10" t="s">
        <v>40</v>
      </c>
      <c r="E10">
        <v>13.765000000000001</v>
      </c>
      <c r="F10" s="15">
        <v>15</v>
      </c>
      <c r="G10" s="16" t="str">
        <f t="shared" si="2"/>
        <v>0 Kč</v>
      </c>
      <c r="H10" s="5">
        <f t="shared" si="3"/>
        <v>15</v>
      </c>
      <c r="I10" s="5">
        <f t="shared" si="4"/>
        <v>45</v>
      </c>
      <c r="J10" s="5">
        <f t="shared" si="5"/>
        <v>75</v>
      </c>
      <c r="K10" s="5">
        <f t="shared" si="6"/>
        <v>90</v>
      </c>
      <c r="L10" s="5">
        <f t="shared" si="7"/>
        <v>225</v>
      </c>
      <c r="M10" s="5">
        <f t="shared" si="8"/>
        <v>1500</v>
      </c>
      <c r="N10" s="5">
        <f t="shared" si="9"/>
        <v>3000</v>
      </c>
      <c r="O10" s="5">
        <f t="shared" si="10"/>
        <v>9000</v>
      </c>
      <c r="P10" s="5">
        <f t="shared" si="11"/>
        <v>12000</v>
      </c>
      <c r="Q10" s="5">
        <f t="shared" si="12"/>
        <v>15000</v>
      </c>
      <c r="R10" s="5" t="str">
        <f>IF(
C10="Left",
    D10 &amp; TEXT(F10*0, "#,##0") &amp; " - " &amp; D10 &amp; TEXT(CEILING(F10*999 + 1, IF(F10&gt;1000,10000,1000)) - 1, "# ##0"),
    TEXT(F10*0, "#,##0") &amp; " " &amp; D10 &amp; " - " &amp; TEXT(CEILING(F10*999 + 1, IF(F10&gt;1000,10000,1000)) - 1, "# ##0") &amp; " " &amp; D10
)</f>
        <v>0 Kč - 14 999 Kč</v>
      </c>
      <c r="S10" s="5" t="str">
        <f>IF(C10="Left",D10&amp;TEXT(F10*1000, "# ##0")&amp;" - "&amp;D10&amp;TEXT(CEILING(F10*4999+1, IF(F10&gt;1000,10000,1000))-1, "# ##0"), TEXT(F10*1000, "# ##0")&amp;" "&amp;D10&amp;" - "&amp;TEXT(CEILING(F10*4999+1, IF(F10&gt;1000,10000,1000))-1, "# ##0")&amp;" "&amp;D10)</f>
        <v>15 000 Kč - 74 999 Kč</v>
      </c>
      <c r="T10" s="5" t="str">
        <f>IF(C10="Left",D10&amp;TEXT(F10*5000, "# ##0")&amp;" - "&amp;D10&amp;TEXT(CEILING(F10*14999+1, IF(F10&gt;1000,10000,1000))-1, "# ##0"), TEXT(F10*5000, "# ##0")&amp;" "&amp;D10&amp;" - "&amp;TEXT(CEILING(F10*14999+1, IF(F10&gt;1000,10000,1000))-1, "# ##0")&amp;" "&amp;D10)</f>
        <v>75 000 Kč - 224 999 Kč</v>
      </c>
      <c r="U10" s="5" t="str">
        <f>IF(C10="Left",D10&amp;TEXT(F10*15000, "# ##0")&amp;" - "&amp;D10&amp;TEXT(CEILING(F10*24999+1, IF(F10&gt;1000,10000,1000))-1, "# ##0"), TEXT(F10*15000, "# ##0")&amp;" "&amp;D10&amp;" - "&amp;TEXT(CEILING(F10*24999+1, IF(F10&gt;1000,10000,1000))-1, "# ##0")&amp;" "&amp;D10)</f>
        <v>225 000 Kč - 374 999 Kč</v>
      </c>
      <c r="V10" s="5" t="str">
        <f>IF(C10="Left",D10&amp;TEXT(F10*25000, "# ##0")&amp;" - "&amp;D10&amp;TEXT(CEILING(F10*34999+1, IF(F10&gt;1000,10000,1000))-1, "# ##0"), TEXT(F10*25000, "# ##0")&amp;" "&amp;D10&amp;" - "&amp;TEXT(CEILING(F10*34999+1, IF(F10&gt;1000,10000,1000))-1, "# ##0")&amp;" "&amp;D10)</f>
        <v>375 000 Kč - 524 999 Kč</v>
      </c>
      <c r="W10" s="5" t="str">
        <f>IF(C10="Left",D10&amp;TEXT(F10*35000, "# ##0")&amp;" - "&amp;D10&amp;TEXT(CEILING(F10*49999+1, IF(F10&gt;1000,10000,1000))-1, "# ##0"), TEXT(F10*35000, "# ##0")&amp;" "&amp;D10&amp;" - "&amp;TEXT(CEILING(F10*49999+1, IF(F10&gt;1000,10000,1000))-1, "# ##0")&amp;" "&amp;D10)</f>
        <v>525 000 Kč - 749 999 Kč</v>
      </c>
      <c r="X10" s="5" t="str">
        <f>IF(C10="Left",D10&amp;TEXT(F10*50000, "# ##0")&amp;" - "&amp;D10&amp;TEXT(CEILING(F10*74999+1, IF(F10&gt;1000,10000,1000))-1, "# ##0"), TEXT(F10*50000, "# ##0")&amp;" "&amp;D10&amp;" - "&amp;TEXT(CEILING(F10*74999+1, IF(F10&gt;1000,10000,1000))-1, "# ### ##0")&amp;" "&amp;D10)</f>
        <v>750 000 Kč - 1 124 999 Kč</v>
      </c>
      <c r="Y10" s="5" t="str">
        <f>IF(C10="Left",D10&amp;TEXT(F10*75000, "# ##0")&amp;" - "&amp;D10&amp;TEXT(CEILING(F10*99999+1, IF(F10&gt;1000,10000,1000))-1, "# ##0"), TEXT(F10*75000, "# ### ##0")&amp;" "&amp;D10&amp;" - "&amp;TEXT(CEILING(F10*99999+1, IF(F10&gt;1000,10000,1000))-1, "# ### ##0")&amp;" "&amp;D10)</f>
        <v>1 125 000 Kč - 1 499 999 Kč</v>
      </c>
      <c r="Z10" s="5" t="str">
        <f>IF(C10="Left",D10&amp;TEXT(F10*100000, "# ##0")&amp;" - "&amp;D10&amp;TEXT(CEILING(F10*149999+1, IF(F10&gt;1000,10000,1000))-1, "# ##0"), TEXT(F10*100000, "# ### ##0")&amp;" "&amp;D10&amp;" - "&amp;TEXT(CEILING(F10*149999+1, IF(F10&gt;1000,10000,1000))-1, "# ### ##0")&amp;" "&amp;D10)</f>
        <v>1 500 000 Kč - 2 249 999 Kč</v>
      </c>
      <c r="AA10" s="5" t="str">
        <f>IF(C10="Left",D10&amp;TEXT(F10*150000, "# ##0")&amp;" - "&amp;D10&amp;TEXT(CEILING(F10*199999+1, IF(F10&gt;1000,10000,1000))-1, "# ##0"), TEXT(F10*150000, "# ### ##0")&amp;" "&amp;D10&amp;" - "&amp;TEXT(CEILING(F10*199999+1, IF(F10&gt;1000,10000,1000))-1, "# ### ##0")&amp;" "&amp;D10)</f>
        <v>2 250 000 Kč - 2 999 999 Kč</v>
      </c>
      <c r="AB10" s="5" t="str">
        <f>IF(C10="Left",D10&amp;TEXT(F10*200000, "# ##0")&amp;" - "&amp;D10&amp;TEXT(CEILING(F10*999999+1, IF(F10&gt;1000,10000,1000))-1, "# ##0"), TEXT(F10*200000, "# ### ##0")&amp;" "&amp;D10&amp;" - "&amp;TEXT(CEILING(F10*999999+1, IF(F10&gt;1000,10000,1000))-1, "# ### ##0")&amp;" "&amp;D10)</f>
        <v>3 000 000 Kč - 14 999 999 Kč</v>
      </c>
      <c r="AC10" s="5" t="str">
        <f>IF(C10="Left",D10&amp;TEXT(F10*1000000,"# ### ### ##0")&amp;"+",TEXT(F10*1000000,"# ### ##0")&amp;" "&amp;D10&amp;"+")</f>
        <v>15 000 000 Kč+</v>
      </c>
    </row>
    <row r="11" spans="1:29" x14ac:dyDescent="0.45">
      <c r="A11" t="s">
        <v>41</v>
      </c>
      <c r="B11" s="2" t="s">
        <v>42</v>
      </c>
      <c r="C11" t="s">
        <v>27</v>
      </c>
      <c r="D11" t="s">
        <v>28</v>
      </c>
      <c r="E11">
        <v>0.84</v>
      </c>
      <c r="F11" s="15">
        <f t="shared" si="1"/>
        <v>1</v>
      </c>
      <c r="G11" s="16" t="str">
        <f t="shared" si="2"/>
        <v>0 €</v>
      </c>
      <c r="H11" s="5">
        <f t="shared" si="3"/>
        <v>1</v>
      </c>
      <c r="I11" s="5">
        <f t="shared" si="4"/>
        <v>3</v>
      </c>
      <c r="J11" s="5">
        <f t="shared" si="5"/>
        <v>5</v>
      </c>
      <c r="K11" s="5">
        <f t="shared" si="6"/>
        <v>6</v>
      </c>
      <c r="L11" s="5">
        <f t="shared" si="7"/>
        <v>15</v>
      </c>
      <c r="M11" s="5">
        <f t="shared" si="8"/>
        <v>100</v>
      </c>
      <c r="N11" s="5">
        <f t="shared" si="9"/>
        <v>200</v>
      </c>
      <c r="O11" s="5">
        <f t="shared" si="10"/>
        <v>600</v>
      </c>
      <c r="P11" s="5">
        <f t="shared" si="11"/>
        <v>800</v>
      </c>
      <c r="Q11" s="5">
        <f t="shared" si="12"/>
        <v>1000</v>
      </c>
      <c r="R11" s="5" t="str">
        <f>IF(
C11="Left",
    D11 &amp; TEXT(F11*0, "#,##0") &amp; " - " &amp; D11 &amp; TEXT(CEILING(F11*999 + 1, IF(F11&gt;1000,10000,1000)) - 1, "#,##0"),
    TEXT(F11*0, "#,##0") &amp; " " &amp; D11 &amp; " - " &amp; TEXT(CEILING(F11*999 + 1, IF(F11&gt;1000,10000,1000)) - 1, "#,##0") &amp; " " &amp; D11
)</f>
        <v>0 € - 999 €</v>
      </c>
      <c r="S11" s="5" t="str">
        <f>IF(C11="Left",D11&amp;TEXT(F11*1000, "# ##0")&amp;" - "&amp;D11&amp;TEXT(CEILING(F11*4999+1, IF(F11&gt;1000,10000,1000))-1, "# ##0"), TEXT(F11*1000, "# ##0")&amp;" "&amp;D11&amp;" - "&amp;TEXT(CEILING(F11*4999+1, IF(F11&gt;1000,10000,1000))-1, "# ##0")&amp;" "&amp;D11)</f>
        <v>1 000 € - 4 999 €</v>
      </c>
      <c r="T11" s="5" t="str">
        <f>IF(C11="Left",D11&amp;TEXT(F11*5000, "# ##0")&amp;" - "&amp;D11&amp;TEXT(CEILING(F11*14999+1, IF(F11&gt;1000,10000,1000))-1, "# ##0"), TEXT(F11*5000, "# ##0")&amp;" "&amp;D11&amp;" - "&amp;TEXT(CEILING(F11*14999+1, IF(F11&gt;1000,10000,1000))-1, "# ##0")&amp;" "&amp;D11)</f>
        <v>5 000 € - 14 999 €</v>
      </c>
      <c r="U11" s="5" t="str">
        <f>IF(C11="Left",D11&amp;TEXT(F11*15000, "# ##0")&amp;" - "&amp;D11&amp;TEXT(CEILING(F11*24999+1, IF(F11&gt;1000,10000,1000))-1, "# ##0"), TEXT(F11*15000, "# ##0")&amp;" "&amp;D11&amp;" - "&amp;TEXT(CEILING(F11*24999+1, IF(F11&gt;1000,10000,1000))-1, "# ##0")&amp;" "&amp;D11)</f>
        <v>15 000 € - 24 999 €</v>
      </c>
      <c r="V11" s="5" t="str">
        <f>IF(C11="Left",D11&amp;TEXT(F11*25000, "# ##0")&amp;" - "&amp;D11&amp;TEXT(CEILING(F11*34999+1, IF(F11&gt;1000,10000,1000))-1, "# ##0"), TEXT(F11*25000, "# ##0")&amp;" "&amp;D11&amp;" - "&amp;TEXT(CEILING(F11*34999+1, IF(F11&gt;1000,10000,1000))-1, "# ##0")&amp;" "&amp;D11)</f>
        <v>25 000 € - 34 999 €</v>
      </c>
      <c r="W11" s="5" t="str">
        <f>IF(C11="Left",D11&amp;TEXT(F11*35000, "# ##0")&amp;" - "&amp;D11&amp;TEXT(CEILING(F11*49999+1, IF(F11&gt;1000,10000,1000))-1, "# ##0"), TEXT(F11*35000, "# ##0")&amp;" "&amp;D11&amp;" - "&amp;TEXT(CEILING(F11*49999+1, IF(F11&gt;1000,10000,1000))-1, "# ##0")&amp;" "&amp;D11)</f>
        <v>35 000 € - 49 999 €</v>
      </c>
      <c r="X11" s="5" t="str">
        <f>IF(C11="Left",D11&amp;TEXT(F11*50000, "# ##0")&amp;" - "&amp;D11&amp;TEXT(CEILING(F11*74999+1, IF(F11&gt;1000,10000,1000))-1, "# ##0"), TEXT(F11*50000, "# ##0")&amp;" "&amp;D11&amp;" - "&amp;TEXT(CEILING(F11*74999+1, IF(F11&gt;1000,10000,1000))-1, "# ##0")&amp;" "&amp;D11)</f>
        <v>50 000 € - 74 999 €</v>
      </c>
      <c r="Y11" s="5" t="str">
        <f>IF(C11="Left",D11&amp;TEXT(F11*75000, "# ##0")&amp;" - "&amp;D11&amp;TEXT(CEILING(F11*99999+1, IF(F11&gt;1000,10000,1000))-1, "# ##0"), TEXT(F11*75000, "# ##0")&amp;" "&amp;D11&amp;" - "&amp;TEXT(CEILING(F11*99999+1, IF(F11&gt;1000,10000,1000))-1, "# ##0")&amp;" "&amp;D11)</f>
        <v>75 000 € - 99 999 €</v>
      </c>
      <c r="Z11" s="5" t="str">
        <f>IF(C11="Left",D11&amp;TEXT(F11*100000, "# ##0")&amp;" - "&amp;D11&amp;TEXT(CEILING(F11*149999+1, IF(F11&gt;1000,10000,1000))-1, "# ##0"), TEXT(F11*100000, "# ##0")&amp;" "&amp;D11&amp;" - "&amp;TEXT(CEILING(F11*149999+1, IF(F11&gt;1000,10000,1000))-1, "# ##0")&amp;" "&amp;D11)</f>
        <v>100 000 € - 149 999 €</v>
      </c>
      <c r="AA11" s="5" t="str">
        <f>IF(C11="Left",D11&amp;TEXT(F11*150000, "# ##0")&amp;" - "&amp;D11&amp;TEXT(CEILING(F11*199999+1, IF(F11&gt;1000,10000,1000))-1, "# ##0"), TEXT(F11*150000, "# ##0")&amp;" "&amp;D11&amp;" - "&amp;TEXT(CEILING(F11*199999+1, IF(F11&gt;1000,10000,1000))-1, "# ##0")&amp;" "&amp;D11)</f>
        <v>150 000 € - 199 999 €</v>
      </c>
      <c r="AB11" s="5" t="str">
        <f>IF(C11="Left",D11&amp;TEXT(F11*200000, "# ##0")&amp;" - "&amp;D11&amp;TEXT(CEILING(F11*999999+1, IF(F11&gt;1000,10000,1000))-1, "# ##0"), TEXT(F11*200000, "# ##0")&amp;" "&amp;D11&amp;" - "&amp;TEXT(CEILING(F11*999999+1, IF(F11&gt;1000,10000,1000))-1, "# ##0")&amp;" "&amp;D11)</f>
        <v>200 000 € - 999 999 €</v>
      </c>
      <c r="AC11" s="5" t="str">
        <f>IF(C11="Left",D11&amp;TEXT(F11*1000000,"# ### ##0")&amp;"+",TEXT(F11*1000000,"# ### ##0")&amp;" "&amp;D11&amp;"+")</f>
        <v>1 000 000 €+</v>
      </c>
    </row>
    <row r="12" spans="1:29" x14ac:dyDescent="0.45">
      <c r="A12" t="s">
        <v>43</v>
      </c>
      <c r="B12" s="2" t="s">
        <v>44</v>
      </c>
      <c r="C12" t="s">
        <v>27</v>
      </c>
      <c r="D12" t="s">
        <v>28</v>
      </c>
      <c r="E12">
        <v>0.72499999999999998</v>
      </c>
      <c r="F12" s="15">
        <f t="shared" si="1"/>
        <v>1</v>
      </c>
      <c r="G12" s="16" t="str">
        <f t="shared" si="2"/>
        <v>0 €</v>
      </c>
      <c r="H12" s="5">
        <f>F12*$H$1</f>
        <v>1</v>
      </c>
      <c r="I12" s="5">
        <f t="shared" si="4"/>
        <v>3</v>
      </c>
      <c r="J12" s="5">
        <f t="shared" si="5"/>
        <v>5</v>
      </c>
      <c r="K12" s="5">
        <f t="shared" si="6"/>
        <v>6</v>
      </c>
      <c r="L12" s="5">
        <f t="shared" si="7"/>
        <v>15</v>
      </c>
      <c r="M12" s="5">
        <f t="shared" si="8"/>
        <v>100</v>
      </c>
      <c r="N12" s="5">
        <f t="shared" si="9"/>
        <v>200</v>
      </c>
      <c r="O12" s="5">
        <f t="shared" si="10"/>
        <v>600</v>
      </c>
      <c r="P12" s="5">
        <f t="shared" si="11"/>
        <v>800</v>
      </c>
      <c r="Q12" s="5">
        <f t="shared" si="12"/>
        <v>1000</v>
      </c>
      <c r="R12" s="5" t="str">
        <f>IF(
C12="Left",
    D12 &amp; TEXT(F12*0, "#,##0") &amp; " - " &amp; D12 &amp; TEXT(CEILING(F12*999 + 1, IF(F12&gt;1000,10000,1000)) - 1, "#,##0"),
    TEXT(F12*0, "#,##0") &amp; " " &amp; D12 &amp; " - " &amp; TEXT(CEILING(F12*999 + 1, IF(F12&gt;1000,10000,1000)) - 1, "#,##0") &amp; " " &amp; D12
)</f>
        <v>0 € - 999 €</v>
      </c>
      <c r="S12" s="5" t="str">
        <f>IF(C12="Left",D12&amp;TEXT(F12*1000, "# ##0")&amp;" - "&amp;D12&amp;TEXT(CEILING(F12*4999+1, IF(F12&gt;1000,10000,1000))-1, "# ##0"), TEXT(F12*1000, "# ##0")&amp;" "&amp;D12&amp;" - "&amp;TEXT(CEILING(F12*4999+1, IF(F12&gt;1000,10000,1000))-1, "# ##0")&amp;" "&amp;D12)</f>
        <v>1 000 € - 4 999 €</v>
      </c>
      <c r="T12" s="5" t="str">
        <f>IF(C12="Left",D12&amp;TEXT(F12*5000, "# ##0")&amp;" - "&amp;D12&amp;TEXT(CEILING(F12*14999+1, IF(F12&gt;1000,10000,1000))-1, "# ##0"), TEXT(F12*5000, "# ##0")&amp;" "&amp;D12&amp;" - "&amp;TEXT(CEILING(F12*14999+1, IF(F12&gt;1000,10000,1000))-1, "# ##0")&amp;" "&amp;D12)</f>
        <v>5 000 € - 14 999 €</v>
      </c>
      <c r="U12" s="5" t="str">
        <f>IF(C12="Left",D12&amp;TEXT(F12*15000, "# ##0")&amp;" - "&amp;D12&amp;TEXT(CEILING(F12*24999+1, IF(F12&gt;1000,10000,1000))-1, "# ##0"), TEXT(F12*15000, "# ##0")&amp;" "&amp;D12&amp;" - "&amp;TEXT(CEILING(F12*24999+1, IF(F12&gt;1000,10000,1000))-1, "# ##0")&amp;" "&amp;D12)</f>
        <v>15 000 € - 24 999 €</v>
      </c>
      <c r="V12" s="5" t="str">
        <f>IF(C12="Left",D12&amp;TEXT(F12*25000, "# ##0")&amp;" - "&amp;D12&amp;TEXT(CEILING(F12*34999+1, IF(F12&gt;1000,10000,1000))-1, "# ##0"), TEXT(F12*25000, "# ##0")&amp;" "&amp;D12&amp;" - "&amp;TEXT(CEILING(F12*34999+1, IF(F12&gt;1000,10000,1000))-1, "# ##0")&amp;" "&amp;D12)</f>
        <v>25 000 € - 34 999 €</v>
      </c>
      <c r="W12" s="5" t="str">
        <f>IF(C12="Left",D12&amp;TEXT(F12*35000, "# ##0")&amp;" - "&amp;D12&amp;TEXT(CEILING(F12*49999+1, IF(F12&gt;1000,10000,1000))-1, "# ##0"), TEXT(F12*35000, "# ##0")&amp;" "&amp;D12&amp;" - "&amp;TEXT(CEILING(F12*49999+1, IF(F12&gt;1000,10000,1000))-1, "# ##0")&amp;" "&amp;D12)</f>
        <v>35 000 € - 49 999 €</v>
      </c>
      <c r="X12" s="5" t="str">
        <f>IF(C12="Left",D12&amp;TEXT(F12*50000, "# ##0")&amp;" - "&amp;D12&amp;TEXT(CEILING(F12*74999+1, IF(F12&gt;1000,10000,1000))-1, "# ##0"), TEXT(F12*50000, "# ##0")&amp;" "&amp;D12&amp;" - "&amp;TEXT(CEILING(F12*74999+1, IF(F12&gt;1000,10000,1000))-1, "# ##0")&amp;" "&amp;D12)</f>
        <v>50 000 € - 74 999 €</v>
      </c>
      <c r="Y12" s="5" t="str">
        <f>IF(C12="Left",D12&amp;TEXT(F12*75000, "# ##0")&amp;" - "&amp;D12&amp;TEXT(CEILING(F12*99999+1, IF(F12&gt;1000,10000,1000))-1, "# ##0"), TEXT(F12*75000, "# ##0")&amp;" "&amp;D12&amp;" - "&amp;TEXT(CEILING(F12*99999+1, IF(F12&gt;1000,10000,1000))-1, "# ##0")&amp;" "&amp;D12)</f>
        <v>75 000 € - 99 999 €</v>
      </c>
      <c r="Z12" s="5" t="str">
        <f>IF(C12="Left",D12&amp;TEXT(F12*100000, "# ##0")&amp;" - "&amp;D12&amp;TEXT(CEILING(F12*149999+1, IF(F12&gt;1000,10000,1000))-1, "# ##0"), TEXT(F12*100000, "# ##0")&amp;" "&amp;D12&amp;" - "&amp;TEXT(CEILING(F12*149999+1, IF(F12&gt;1000,10000,1000))-1, "# ##0")&amp;" "&amp;D12)</f>
        <v>100 000 € - 149 999 €</v>
      </c>
      <c r="AA12" s="5" t="str">
        <f>IF(C12="Left",D12&amp;TEXT(F12*150000, "# ##0")&amp;" - "&amp;D12&amp;TEXT(CEILING(F12*199999+1, IF(F12&gt;1000,10000,1000))-1, "# ##0"), TEXT(F12*150000, "# ##0")&amp;" "&amp;D12&amp;" - "&amp;TEXT(CEILING(F12*199999+1, IF(F12&gt;1000,10000,1000))-1, "# ##0")&amp;" "&amp;D12)</f>
        <v>150 000 € - 199 999 €</v>
      </c>
      <c r="AB12" s="5" t="str">
        <f>IF(C12="Left",D12&amp;TEXT(F12*200000, "# ##0")&amp;" - "&amp;D12&amp;TEXT(CEILING(F12*999999+1, IF(F12&gt;1000,10000,1000))-1, "# ##0"), TEXT(F12*200000, "# ##0")&amp;" "&amp;D12&amp;" - "&amp;TEXT(CEILING(F12*999999+1, IF(F12&gt;1000,10000,1000))-1, "# ##0")&amp;" "&amp;D12)</f>
        <v>200 000 € - 999 999 €</v>
      </c>
      <c r="AC12" s="5" t="str">
        <f>IF(C12="Left",D12&amp;TEXT(F12*1000000,"# ### ##0")&amp;"+",TEXT(F12*1000000,"# ### ##0")&amp;" "&amp;D12&amp;"+")</f>
        <v>1 000 000 €+</v>
      </c>
    </row>
    <row r="13" spans="1:29" x14ac:dyDescent="0.45">
      <c r="A13" t="s">
        <v>45</v>
      </c>
      <c r="B13" s="2" t="s">
        <v>26</v>
      </c>
      <c r="C13" t="s">
        <v>27</v>
      </c>
      <c r="D13" t="s">
        <v>28</v>
      </c>
      <c r="E13">
        <v>0.74299999999999999</v>
      </c>
      <c r="F13" s="15">
        <f t="shared" si="1"/>
        <v>1</v>
      </c>
      <c r="G13" s="16" t="str">
        <f t="shared" si="2"/>
        <v>0 €</v>
      </c>
      <c r="H13" s="5">
        <f t="shared" si="3"/>
        <v>1</v>
      </c>
      <c r="I13" s="5">
        <f t="shared" si="4"/>
        <v>3</v>
      </c>
      <c r="J13" s="5">
        <f t="shared" si="5"/>
        <v>5</v>
      </c>
      <c r="K13" s="5">
        <f t="shared" si="6"/>
        <v>6</v>
      </c>
      <c r="L13" s="5">
        <f t="shared" si="7"/>
        <v>15</v>
      </c>
      <c r="M13" s="5">
        <f t="shared" si="8"/>
        <v>100</v>
      </c>
      <c r="N13" s="5">
        <f t="shared" si="9"/>
        <v>200</v>
      </c>
      <c r="O13" s="5">
        <f t="shared" si="10"/>
        <v>600</v>
      </c>
      <c r="P13" s="5">
        <f t="shared" si="11"/>
        <v>800</v>
      </c>
      <c r="Q13" s="5">
        <f t="shared" si="12"/>
        <v>1000</v>
      </c>
      <c r="R13" s="5" t="str">
        <f t="shared" si="13"/>
        <v>0 € - 999 €</v>
      </c>
      <c r="S13" s="5" t="str">
        <f t="shared" si="14"/>
        <v>1,000 € - 4,999 €</v>
      </c>
      <c r="T13" s="5" t="str">
        <f t="shared" si="15"/>
        <v>5,000 € - 14,999 €</v>
      </c>
      <c r="U13" s="5" t="str">
        <f t="shared" si="16"/>
        <v>15,000 € - 24,999 €</v>
      </c>
      <c r="V13" s="5" t="str">
        <f t="shared" si="17"/>
        <v>25,000 € - 34,999 €</v>
      </c>
      <c r="W13" s="5" t="str">
        <f t="shared" si="18"/>
        <v>35,000 € - 49,999 €</v>
      </c>
      <c r="X13" s="5" t="str">
        <f t="shared" si="0"/>
        <v>50,000 € - 74,999 €</v>
      </c>
      <c r="Y13" s="5" t="str">
        <f t="shared" si="19"/>
        <v>75,000 € - 99,999 €</v>
      </c>
      <c r="Z13" s="5" t="str">
        <f t="shared" si="20"/>
        <v>100,000 € - 149,999 €</v>
      </c>
      <c r="AA13" s="5" t="str">
        <f t="shared" si="21"/>
        <v>150,000 € - 199,999 €</v>
      </c>
      <c r="AB13" s="5" t="str">
        <f t="shared" si="22"/>
        <v>200,000 € - 999,999 €</v>
      </c>
      <c r="AC13" s="5" t="str">
        <f t="shared" si="23"/>
        <v>1,000,000 €+</v>
      </c>
    </row>
    <row r="14" spans="1:29" x14ac:dyDescent="0.45">
      <c r="A14" t="s">
        <v>46</v>
      </c>
      <c r="B14" s="2" t="s">
        <v>47</v>
      </c>
      <c r="C14" t="s">
        <v>27</v>
      </c>
      <c r="D14" t="s">
        <v>28</v>
      </c>
      <c r="E14">
        <v>0.53500000000000003</v>
      </c>
      <c r="F14" s="15">
        <f t="shared" si="1"/>
        <v>1</v>
      </c>
      <c r="G14" s="16" t="str">
        <f t="shared" si="2"/>
        <v>0 €</v>
      </c>
      <c r="H14" s="5">
        <f t="shared" si="3"/>
        <v>1</v>
      </c>
      <c r="I14" s="5">
        <f t="shared" si="4"/>
        <v>3</v>
      </c>
      <c r="J14" s="5">
        <f t="shared" si="5"/>
        <v>5</v>
      </c>
      <c r="K14" s="5">
        <f t="shared" si="6"/>
        <v>6</v>
      </c>
      <c r="L14" s="5">
        <f t="shared" si="7"/>
        <v>15</v>
      </c>
      <c r="M14" s="5">
        <f t="shared" si="8"/>
        <v>100</v>
      </c>
      <c r="N14" s="5">
        <f t="shared" si="9"/>
        <v>200</v>
      </c>
      <c r="O14" s="5">
        <f t="shared" si="10"/>
        <v>600</v>
      </c>
      <c r="P14" s="5">
        <f t="shared" si="11"/>
        <v>800</v>
      </c>
      <c r="Q14" s="5">
        <f t="shared" si="12"/>
        <v>1000</v>
      </c>
      <c r="R14" s="5" t="str">
        <f t="shared" si="13"/>
        <v>0 € - 999 €</v>
      </c>
      <c r="S14" s="5" t="str">
        <f t="shared" si="14"/>
        <v>1,000 € - 4,999 €</v>
      </c>
      <c r="T14" s="5" t="str">
        <f t="shared" si="15"/>
        <v>5,000 € - 14,999 €</v>
      </c>
      <c r="U14" s="5" t="str">
        <f t="shared" si="16"/>
        <v>15,000 € - 24,999 €</v>
      </c>
      <c r="V14" s="5" t="str">
        <f t="shared" si="17"/>
        <v>25,000 € - 34,999 €</v>
      </c>
      <c r="W14" s="5" t="str">
        <f t="shared" si="18"/>
        <v>35,000 € - 49,999 €</v>
      </c>
      <c r="X14" s="5" t="str">
        <f t="shared" si="0"/>
        <v>50,000 € - 74,999 €</v>
      </c>
      <c r="Y14" s="5" t="str">
        <f t="shared" si="19"/>
        <v>75,000 € - 99,999 €</v>
      </c>
      <c r="Z14" s="5" t="str">
        <f t="shared" si="20"/>
        <v>100,000 € - 149,999 €</v>
      </c>
      <c r="AA14" s="5" t="str">
        <f t="shared" si="21"/>
        <v>150,000 € - 199,999 €</v>
      </c>
      <c r="AB14" s="5" t="str">
        <f t="shared" si="22"/>
        <v>200,000 € - 999,999 €</v>
      </c>
      <c r="AC14" s="5" t="str">
        <f t="shared" si="23"/>
        <v>1,000,000 €+</v>
      </c>
    </row>
    <row r="15" spans="1:29" x14ac:dyDescent="0.45">
      <c r="A15" t="s">
        <v>48</v>
      </c>
      <c r="B15" s="2" t="s">
        <v>49</v>
      </c>
      <c r="C15" t="s">
        <v>27</v>
      </c>
      <c r="D15" t="s">
        <v>50</v>
      </c>
      <c r="E15">
        <v>179.42500000000001</v>
      </c>
      <c r="F15" s="15">
        <v>200</v>
      </c>
      <c r="G15" s="16" t="str">
        <f t="shared" si="2"/>
        <v>0 Ft</v>
      </c>
      <c r="H15" s="5">
        <f t="shared" si="3"/>
        <v>200</v>
      </c>
      <c r="I15" s="5">
        <f t="shared" si="4"/>
        <v>600</v>
      </c>
      <c r="J15" s="5">
        <f t="shared" si="5"/>
        <v>1000</v>
      </c>
      <c r="K15" s="5">
        <f t="shared" si="6"/>
        <v>1200</v>
      </c>
      <c r="L15" s="5">
        <f t="shared" si="7"/>
        <v>3000</v>
      </c>
      <c r="M15" s="5">
        <f t="shared" si="8"/>
        <v>20000</v>
      </c>
      <c r="N15" s="5">
        <f t="shared" si="9"/>
        <v>40000</v>
      </c>
      <c r="O15" s="5">
        <f t="shared" si="10"/>
        <v>120000</v>
      </c>
      <c r="P15" s="5">
        <f t="shared" si="11"/>
        <v>160000</v>
      </c>
      <c r="Q15" s="5">
        <f t="shared" si="12"/>
        <v>200000</v>
      </c>
      <c r="R15" s="5" t="str">
        <f>IF(
C15="Left",
    D15 &amp; TEXT(F15*0, "# ##0") &amp; " - " &amp; D15 &amp; TEXT(CEILING(F15*999 + 1, IF(F15&gt;1000,10000,1000)) - 1, "# ##0"),
    TEXT(F15*0, "# ##0") &amp; " " &amp; D15 &amp; " - " &amp; TEXT(CEILING(F15*999 + 1, IF(F15&gt;1000,10000,1000)) - 1, "# ##0") &amp; " " &amp; D15
)</f>
        <v xml:space="preserve"> 0 Ft - 199 999 Ft</v>
      </c>
      <c r="S15" s="5" t="str">
        <f>IF(C15="Left",D15&amp;TEXT(F15*1000, "# ##0")&amp;" - "&amp;D15&amp;TEXT(CEILING(F15*4999+1, IF(F15&gt;1000,10000,1000))-1, "# ##0"), TEXT(F15*1000, "# ##0")&amp;" "&amp;D15&amp;" - "&amp;TEXT(CEILING(F15*4999+1, IF(F15&gt;1000,10000,1000))-1, "# ##0")&amp;" "&amp;D15)</f>
        <v>200 000 Ft - 999 999 Ft</v>
      </c>
      <c r="T15" s="5" t="str">
        <f>IF(C15="Left",D15&amp;TEXT(F15*5000, "# ### ##0")&amp;" - "&amp;D15&amp;TEXT(CEILING(F15*14999+1, IF(F15&gt;1000,10000,1000))-1, "# ### ##0"), TEXT(F15*5000, "# ### ##0")&amp;" "&amp;D15&amp;" - "&amp;TEXT(CEILING(F15*14999+1, IF(F15&gt;1000,10000,1000))-1, "# ### ##0")&amp;" "&amp;D15)</f>
        <v>1 000 000 Ft - 2 999 999 Ft</v>
      </c>
      <c r="U15" s="5" t="str">
        <f>IF(C15="Left",D15&amp;TEXT(F15*15000, "# ### ##0")&amp;" - "&amp;D15&amp;TEXT(CEILING(F15*24999+1, IF(F15&gt;1000,10000,1000))-1, "# ### ##0"), TEXT(F15*15000, "# ### ##0")&amp;" "&amp;D15&amp;" - "&amp;TEXT(CEILING(F15*24999+1, IF(F15&gt;1000,10000,1000))-1, "# ### ##0")&amp;" "&amp;D15)</f>
        <v>3 000 000 Ft - 4 999 999 Ft</v>
      </c>
      <c r="V15" s="5" t="str">
        <f>IF(C15="Left",D15&amp;TEXT(F15*25000, "# ### ##0")&amp;" - "&amp;D15&amp;TEXT(CEILING(F15*34999+1, IF(F15&gt;1000,10000,1000))-1, "# ### ##0"), TEXT(F15*25000, "# ### ##0")&amp;" "&amp;D15&amp;" - "&amp;TEXT(CEILING(F15*34999+1, IF(F15&gt;1000,10000,1000))-1, "# ### ##0")&amp;" "&amp;D15)</f>
        <v>5 000 000 Ft - 6 999 999 Ft</v>
      </c>
      <c r="W15" s="5" t="str">
        <f>IF(C15="Left",D15&amp;TEXT(F15*35000, "# ### ##0")&amp;" - "&amp;D15&amp;TEXT(CEILING(F15*49999+1, IF(F15&gt;1000,10000,1000))-1, "# ### ##0"), TEXT(F15*35000, "# ### ##0")&amp;" "&amp;D15&amp;" - "&amp;TEXT(CEILING(F15*49999+1, IF(F15&gt;1000,10000,1000))-1, "# ### ##0")&amp;" "&amp;D15)</f>
        <v>7 000 000 Ft - 9 999 999 Ft</v>
      </c>
      <c r="X15" s="5" t="str">
        <f>IF(C15="Left",D15&amp;TEXT(F15*50000, "# ### ##0")&amp;" - "&amp;D15&amp;TEXT(CEILING(F15*74999+1, IF(F15&gt;1000,10000,1000))-1, "# ### ##0"), TEXT(F15*50000, "# ### ##0")&amp;" "&amp;D15&amp;" - "&amp;TEXT(CEILING(F15*74999+1, IF(F15&gt;1000,10000,1000))-1, "# ### ##0")&amp;" "&amp;D15)</f>
        <v>10 000 000 Ft - 14 999 999 Ft</v>
      </c>
      <c r="Y15" s="5" t="str">
        <f>IF(C15="Left",D15&amp;TEXT(F15*75000, "# ### ##0")&amp;" - "&amp;D15&amp;TEXT(CEILING(F15*99999+1, IF(F15&gt;1000,10000,1000))-1, "# ### ##0"), TEXT(F15*75000, "# ### ##0")&amp;" "&amp;D15&amp;" - "&amp;TEXT(CEILING(F15*99999+1, IF(F15&gt;1000,10000,1000))-1, "# ### ##0")&amp;" "&amp;D15)</f>
        <v>15 000 000 Ft - 19 999 999 Ft</v>
      </c>
      <c r="Z15" s="5" t="str">
        <f>IF(C15="Left",D15&amp;TEXT(F15*100000, "# ### ##0")&amp;" - "&amp;D15&amp;TEXT(CEILING(F15*149999+1, IF(F15&gt;1000,10000,1000))-1, "# ### ##0"), TEXT(F15*100000, "# ### ##0")&amp;" "&amp;D15&amp;" - "&amp;TEXT(CEILING(F15*149999+1, IF(F15&gt;1000,10000,1000))-1, "# ### ##0")&amp;" "&amp;D15)</f>
        <v>20 000 000 Ft - 29 999 999 Ft</v>
      </c>
      <c r="AA15" s="5" t="str">
        <f>IF(C15="Left",D15&amp;TEXT(F15*150000, "# ##0")&amp;" - "&amp;D15&amp;TEXT(CEILING(F15*199999+1, IF(F15&gt;1000,10000,1000))-1, "# ##0"), TEXT(F15*150000, "# ### ##0")&amp;" "&amp;D15&amp;" - "&amp;TEXT(CEILING(F15*199999+1, IF(F15&gt;1000,10000,1000))-1, "# ### ##0")&amp;" "&amp;D15)</f>
        <v>30 000 000 Ft - 39 999 999 Ft</v>
      </c>
      <c r="AB15" s="5" t="str">
        <f>IF(C15="Left",D15&amp;TEXT(F15*200000, "# ### ##0")&amp;" - "&amp;D15&amp;TEXT(CEILING(F15*999999+1, IF(F15&gt;1000,10000,1000))-1, "#,##0"), TEXT(F15*200000, "# ### ##0")&amp;" "&amp;D15&amp;" - "&amp;TEXT(CEILING(F15*999999+1, IF(F15&gt;1000,10000,1000))-1, "# ### ##0")&amp;" "&amp;D15)</f>
        <v>40 000 000 Ft - 199 999 999 Ft</v>
      </c>
      <c r="AC15" s="5" t="str">
        <f>IF(C15="Left",D15&amp;TEXT(F15*1000000,"# ### ##0")&amp;"+",TEXT(F15*1000000,"# ### ##0")&amp;" "&amp;D15&amp;"+")</f>
        <v>200 000 000 Ft+</v>
      </c>
    </row>
    <row r="16" spans="1:29" x14ac:dyDescent="0.45">
      <c r="A16" t="s">
        <v>51</v>
      </c>
      <c r="B16" s="2" t="s">
        <v>52</v>
      </c>
      <c r="C16" t="s">
        <v>20</v>
      </c>
      <c r="D16" t="s">
        <v>53</v>
      </c>
      <c r="E16">
        <v>22.167000000000002</v>
      </c>
      <c r="F16" s="15">
        <v>20</v>
      </c>
      <c r="G16" s="16" t="str">
        <f t="shared" si="2"/>
        <v>₹0</v>
      </c>
      <c r="H16" s="5">
        <f t="shared" si="3"/>
        <v>20</v>
      </c>
      <c r="I16" s="5">
        <f t="shared" si="4"/>
        <v>60</v>
      </c>
      <c r="J16" s="5">
        <f t="shared" si="5"/>
        <v>100</v>
      </c>
      <c r="K16" s="5">
        <f t="shared" si="6"/>
        <v>120</v>
      </c>
      <c r="L16" s="5">
        <f t="shared" si="7"/>
        <v>300</v>
      </c>
      <c r="M16" s="5">
        <f t="shared" si="8"/>
        <v>2000</v>
      </c>
      <c r="N16" s="5">
        <f t="shared" si="9"/>
        <v>4000</v>
      </c>
      <c r="O16" s="5">
        <f t="shared" si="10"/>
        <v>12000</v>
      </c>
      <c r="P16" s="5">
        <f t="shared" si="11"/>
        <v>16000</v>
      </c>
      <c r="Q16" s="5">
        <f t="shared" si="12"/>
        <v>20000</v>
      </c>
      <c r="R16" s="5" t="str">
        <f>IF(
C16="Left",
    D16 &amp; TEXT(F16*0, "#,##0") &amp; " - " &amp; D16 &amp; TEXT(CEILING(F16*999 + 1, IF(F16&gt;1000,10000,1000)) - 1, "#,##0"),
    TEXT(F16*0, "#,##0") &amp; " " &amp; D16 &amp; " - " &amp; TEXT(CEILING(F16*999 + 1, IF(F16&gt;1000,10000,1000)) - 1, "#,##0") &amp; " " &amp; D16
)</f>
        <v>₹0 - ₹19,999</v>
      </c>
      <c r="S16" s="5" t="str">
        <f t="shared" si="14"/>
        <v>₹20,000 - ₹99,999</v>
      </c>
      <c r="T16" s="5" t="str">
        <f>IF(C16="Left",D16&amp;TEXT(F16*5000, "##,##0")&amp;" - "&amp;D16&amp;TEXT(CEILING(F16*14999+1, IF(F16&gt;1000,10000,1000))-1, "#,##0"), TEXT(F16*5000, "#,##0")&amp;" "&amp;D16&amp;" - "&amp;TEXT(CEILING(F16*14999+1, IF(F16&gt;1000,10000,1000))-1, "#,##0")&amp;" "&amp;D16)</f>
        <v>₹100,000 - ₹299,999</v>
      </c>
      <c r="U16" s="5" t="str">
        <f t="shared" si="16"/>
        <v>₹300,000 - ₹499,999</v>
      </c>
      <c r="V16" s="5" t="str">
        <f t="shared" si="17"/>
        <v>₹500,000 - ₹699,999</v>
      </c>
      <c r="W16" s="5" t="str">
        <f t="shared" si="18"/>
        <v>₹700,000 - ₹999,999</v>
      </c>
      <c r="X16" s="5" t="str">
        <f t="shared" si="0"/>
        <v>₹1,000,000 - ₹1,499,999</v>
      </c>
      <c r="Y16" s="5" t="str">
        <f t="shared" si="19"/>
        <v>₹1,500,000 - ₹1,999,999</v>
      </c>
      <c r="Z16" s="5" t="str">
        <f t="shared" si="20"/>
        <v>₹2,000,000 - ₹2,999,999</v>
      </c>
      <c r="AA16" s="5" t="str">
        <f t="shared" si="21"/>
        <v>₹3,000,000 - ₹3,999,999</v>
      </c>
      <c r="AB16" s="5" t="str">
        <f t="shared" si="22"/>
        <v>₹4,000,000 - ₹19,999,999</v>
      </c>
      <c r="AC16" s="5" t="str">
        <f t="shared" si="23"/>
        <v>₹20,000,000+</v>
      </c>
    </row>
    <row r="17" spans="1:29" x14ac:dyDescent="0.45">
      <c r="A17" t="s">
        <v>54</v>
      </c>
      <c r="B17" s="2" t="s">
        <v>55</v>
      </c>
      <c r="C17" t="s">
        <v>20</v>
      </c>
      <c r="D17" t="s">
        <v>56</v>
      </c>
      <c r="E17">
        <v>4757.59</v>
      </c>
      <c r="F17" s="15">
        <v>5000</v>
      </c>
      <c r="G17" s="16" t="str">
        <f t="shared" si="2"/>
        <v>Rp 0</v>
      </c>
      <c r="H17" s="5">
        <f t="shared" si="3"/>
        <v>5000</v>
      </c>
      <c r="I17" s="5">
        <f t="shared" si="4"/>
        <v>15000</v>
      </c>
      <c r="J17" s="5">
        <f t="shared" si="5"/>
        <v>25000</v>
      </c>
      <c r="K17" s="5">
        <f t="shared" si="6"/>
        <v>30000</v>
      </c>
      <c r="L17" s="5">
        <f t="shared" si="7"/>
        <v>75000</v>
      </c>
      <c r="M17" s="5">
        <f t="shared" si="8"/>
        <v>500000</v>
      </c>
      <c r="N17" s="5">
        <f t="shared" si="9"/>
        <v>1000000</v>
      </c>
      <c r="O17" s="5">
        <f t="shared" si="10"/>
        <v>3000000</v>
      </c>
      <c r="P17" s="5">
        <f t="shared" si="11"/>
        <v>4000000</v>
      </c>
      <c r="Q17" s="5">
        <f t="shared" si="12"/>
        <v>5000000</v>
      </c>
      <c r="R17" s="5" t="str">
        <f t="shared" si="13"/>
        <v>Rp 0 - Rp 4,999,999</v>
      </c>
      <c r="S17" s="5" t="str">
        <f t="shared" si="14"/>
        <v>Rp 5,000,000 - Rp 24,999,999</v>
      </c>
      <c r="T17" s="5" t="str">
        <f t="shared" si="15"/>
        <v>Rp 25,000,000 - Rp 74,999,999</v>
      </c>
      <c r="U17" s="5" t="str">
        <f t="shared" si="16"/>
        <v>Rp 75,000,000 - Rp 124,999,999</v>
      </c>
      <c r="V17" s="5" t="str">
        <f t="shared" si="17"/>
        <v>Rp 125,000,000 - Rp 174,999,999</v>
      </c>
      <c r="W17" s="5" t="str">
        <f t="shared" si="18"/>
        <v>Rp 175,000,000 - Rp 249,999,999</v>
      </c>
      <c r="X17" s="5" t="str">
        <f t="shared" si="0"/>
        <v>Rp 250,000,000 - Rp 374,999,999</v>
      </c>
      <c r="Y17" s="5" t="str">
        <f t="shared" si="19"/>
        <v>Rp 375,000,000 - Rp 499,999,999</v>
      </c>
      <c r="Z17" s="5" t="str">
        <f t="shared" si="20"/>
        <v>Rp 500,000,000 - Rp 749,999,999</v>
      </c>
      <c r="AA17" s="5" t="str">
        <f t="shared" si="21"/>
        <v>Rp 750,000,000 - Rp 999,999,999</v>
      </c>
      <c r="AB17" s="5" t="str">
        <f t="shared" si="22"/>
        <v>Rp 1,000,000,000 - Rp 4,999,999,999</v>
      </c>
      <c r="AC17" s="5" t="str">
        <f t="shared" si="23"/>
        <v>Rp 5,000,000,000+</v>
      </c>
    </row>
    <row r="18" spans="1:29" x14ac:dyDescent="0.45">
      <c r="A18" t="s">
        <v>57</v>
      </c>
      <c r="B18" s="2" t="s">
        <v>23</v>
      </c>
      <c r="C18" t="s">
        <v>20</v>
      </c>
      <c r="D18" t="s">
        <v>28</v>
      </c>
      <c r="E18">
        <v>0.73599999999999999</v>
      </c>
      <c r="F18" s="15">
        <f t="shared" si="1"/>
        <v>1</v>
      </c>
      <c r="G18" s="16" t="str">
        <f t="shared" si="2"/>
        <v>€0</v>
      </c>
      <c r="H18" s="5">
        <f t="shared" si="3"/>
        <v>1</v>
      </c>
      <c r="I18" s="5">
        <f t="shared" si="4"/>
        <v>3</v>
      </c>
      <c r="J18" s="5">
        <f t="shared" si="5"/>
        <v>5</v>
      </c>
      <c r="K18" s="5">
        <f t="shared" si="6"/>
        <v>6</v>
      </c>
      <c r="L18" s="5">
        <f t="shared" si="7"/>
        <v>15</v>
      </c>
      <c r="M18" s="5">
        <f t="shared" si="8"/>
        <v>100</v>
      </c>
      <c r="N18" s="5">
        <f t="shared" si="9"/>
        <v>200</v>
      </c>
      <c r="O18" s="5">
        <f t="shared" si="10"/>
        <v>600</v>
      </c>
      <c r="P18" s="5">
        <f t="shared" si="11"/>
        <v>800</v>
      </c>
      <c r="Q18" s="5">
        <f t="shared" si="12"/>
        <v>1000</v>
      </c>
      <c r="R18" s="5" t="str">
        <f t="shared" si="13"/>
        <v>€0 - €999</v>
      </c>
      <c r="S18" s="5" t="str">
        <f t="shared" si="14"/>
        <v>€1,000 - €4,999</v>
      </c>
      <c r="T18" s="5" t="str">
        <f t="shared" si="15"/>
        <v>€5,000 - €14,999</v>
      </c>
      <c r="U18" s="5" t="str">
        <f t="shared" si="16"/>
        <v>€15,000 - €24,999</v>
      </c>
      <c r="V18" s="5" t="str">
        <f t="shared" si="17"/>
        <v>€25,000 - €34,999</v>
      </c>
      <c r="W18" s="5" t="str">
        <f t="shared" si="18"/>
        <v>€35,000 - €49,999</v>
      </c>
      <c r="X18" s="5" t="str">
        <f t="shared" si="0"/>
        <v>€50,000 - €74,999</v>
      </c>
      <c r="Y18" s="5" t="str">
        <f t="shared" si="19"/>
        <v>€75,000 - €99,999</v>
      </c>
      <c r="Z18" s="5" t="str">
        <f t="shared" si="20"/>
        <v>€100,000 - €149,999</v>
      </c>
      <c r="AA18" s="5" t="str">
        <f t="shared" si="21"/>
        <v>€150,000 - €199,999</v>
      </c>
      <c r="AB18" s="5" t="str">
        <f t="shared" si="22"/>
        <v>€200,000 - €999,999</v>
      </c>
      <c r="AC18" s="5" t="str">
        <f t="shared" si="23"/>
        <v>€1,000,000+</v>
      </c>
    </row>
    <row r="19" spans="1:29" x14ac:dyDescent="0.45">
      <c r="A19" t="s">
        <v>58</v>
      </c>
      <c r="B19" s="2" t="s">
        <v>59</v>
      </c>
      <c r="C19" t="s">
        <v>27</v>
      </c>
      <c r="D19" t="s">
        <v>28</v>
      </c>
      <c r="E19">
        <v>0.64300000000000002</v>
      </c>
      <c r="F19" s="15">
        <f t="shared" si="1"/>
        <v>1</v>
      </c>
      <c r="G19" s="16" t="str">
        <f t="shared" si="2"/>
        <v>0 €</v>
      </c>
      <c r="H19" s="5">
        <f t="shared" si="3"/>
        <v>1</v>
      </c>
      <c r="I19" s="5">
        <f t="shared" si="4"/>
        <v>3</v>
      </c>
      <c r="J19" s="5">
        <f t="shared" si="5"/>
        <v>5</v>
      </c>
      <c r="K19" s="5">
        <f t="shared" si="6"/>
        <v>6</v>
      </c>
      <c r="L19" s="5">
        <f t="shared" si="7"/>
        <v>15</v>
      </c>
      <c r="M19" s="5">
        <f t="shared" si="8"/>
        <v>100</v>
      </c>
      <c r="N19" s="5">
        <f t="shared" si="9"/>
        <v>200</v>
      </c>
      <c r="O19" s="5">
        <f t="shared" si="10"/>
        <v>600</v>
      </c>
      <c r="P19" s="5">
        <f t="shared" si="11"/>
        <v>800</v>
      </c>
      <c r="Q19" s="5">
        <f t="shared" si="12"/>
        <v>1000</v>
      </c>
      <c r="R19" s="5" t="str">
        <f t="shared" si="13"/>
        <v>0 € - 999 €</v>
      </c>
      <c r="S19" s="5" t="str">
        <f t="shared" si="14"/>
        <v>1,000 € - 4,999 €</v>
      </c>
      <c r="T19" s="5" t="str">
        <f t="shared" si="15"/>
        <v>5,000 € - 14,999 €</v>
      </c>
      <c r="U19" s="5" t="str">
        <f t="shared" si="16"/>
        <v>15,000 € - 24,999 €</v>
      </c>
      <c r="V19" s="5" t="str">
        <f t="shared" si="17"/>
        <v>25,000 € - 34,999 €</v>
      </c>
      <c r="W19" s="5" t="str">
        <f t="shared" si="18"/>
        <v>35,000 € - 49,999 €</v>
      </c>
      <c r="X19" s="5" t="str">
        <f t="shared" si="0"/>
        <v>50,000 € - 74,999 €</v>
      </c>
      <c r="Y19" s="5" t="str">
        <f t="shared" si="19"/>
        <v>75,000 € - 99,999 €</v>
      </c>
      <c r="Z19" s="5" t="str">
        <f t="shared" si="20"/>
        <v>100,000 € - 149,999 €</v>
      </c>
      <c r="AA19" s="5" t="str">
        <f t="shared" si="21"/>
        <v>150,000 € - 199,999 €</v>
      </c>
      <c r="AB19" s="5" t="str">
        <f t="shared" si="22"/>
        <v>200,000 € - 999,999 €</v>
      </c>
      <c r="AC19" s="5" t="str">
        <f t="shared" si="23"/>
        <v>1,000,000 €+</v>
      </c>
    </row>
    <row r="20" spans="1:29" x14ac:dyDescent="0.45">
      <c r="A20" t="s">
        <v>60</v>
      </c>
      <c r="B20" s="2" t="s">
        <v>61</v>
      </c>
      <c r="C20" t="s">
        <v>20</v>
      </c>
      <c r="D20" t="s">
        <v>36</v>
      </c>
      <c r="E20" s="6">
        <v>90.96</v>
      </c>
      <c r="F20" s="15">
        <v>100</v>
      </c>
      <c r="G20" s="16" t="str">
        <f t="shared" si="2"/>
        <v>¥0</v>
      </c>
      <c r="H20" s="5">
        <f t="shared" si="3"/>
        <v>100</v>
      </c>
      <c r="I20" s="5">
        <f t="shared" si="4"/>
        <v>300</v>
      </c>
      <c r="J20" s="5">
        <f t="shared" si="5"/>
        <v>500</v>
      </c>
      <c r="K20" s="5">
        <f t="shared" si="6"/>
        <v>600</v>
      </c>
      <c r="L20" s="5">
        <f t="shared" si="7"/>
        <v>1500</v>
      </c>
      <c r="M20" s="5">
        <f t="shared" si="8"/>
        <v>10000</v>
      </c>
      <c r="N20" s="5">
        <f t="shared" si="9"/>
        <v>20000</v>
      </c>
      <c r="O20" s="5">
        <f t="shared" si="10"/>
        <v>60000</v>
      </c>
      <c r="P20" s="5">
        <f t="shared" si="11"/>
        <v>80000</v>
      </c>
      <c r="Q20" s="5">
        <f t="shared" si="12"/>
        <v>100000</v>
      </c>
      <c r="R20" s="5" t="str">
        <f t="shared" si="13"/>
        <v>¥0 - ¥99,999</v>
      </c>
      <c r="S20" s="5" t="str">
        <f t="shared" si="14"/>
        <v>¥100,000 - ¥499,999</v>
      </c>
      <c r="T20" s="5" t="str">
        <f t="shared" si="15"/>
        <v>¥500,000 - ¥1,499,999</v>
      </c>
      <c r="U20" s="5" t="str">
        <f t="shared" si="16"/>
        <v>¥1,500,000 - ¥2,499,999</v>
      </c>
      <c r="V20" s="5" t="str">
        <f t="shared" si="17"/>
        <v>¥2,500,000 - ¥3,499,999</v>
      </c>
      <c r="W20" s="5" t="str">
        <f t="shared" si="18"/>
        <v>¥3,500,000 - ¥4,999,999</v>
      </c>
      <c r="X20" s="5" t="str">
        <f t="shared" si="0"/>
        <v>¥5,000,000 - ¥7,499,999</v>
      </c>
      <c r="Y20" s="5" t="str">
        <f t="shared" si="19"/>
        <v>¥7,500,000 - ¥9,999,999</v>
      </c>
      <c r="Z20" s="5" t="str">
        <f t="shared" si="20"/>
        <v>¥10,000,000 - ¥14,999,999</v>
      </c>
      <c r="AA20" s="5" t="str">
        <f t="shared" si="21"/>
        <v>¥15,000,000 - ¥19,999,999</v>
      </c>
      <c r="AB20" s="5" t="str">
        <f t="shared" si="22"/>
        <v>¥20,000,000 - ¥99,999,999</v>
      </c>
      <c r="AC20" s="5" t="str">
        <f t="shared" si="23"/>
        <v>¥100,000,000+</v>
      </c>
    </row>
    <row r="21" spans="1:29" x14ac:dyDescent="0.45">
      <c r="A21" t="s">
        <v>62</v>
      </c>
      <c r="B21" s="2" t="s">
        <v>63</v>
      </c>
      <c r="C21" t="s">
        <v>20</v>
      </c>
      <c r="D21" t="s">
        <v>4806</v>
      </c>
      <c r="E21" s="6">
        <v>766.33399999999995</v>
      </c>
      <c r="F21" s="15">
        <v>750</v>
      </c>
      <c r="G21" s="16" t="str">
        <f t="shared" si="2"/>
        <v>RM0</v>
      </c>
      <c r="H21" s="5">
        <f t="shared" si="3"/>
        <v>750</v>
      </c>
      <c r="I21" s="5">
        <f t="shared" si="4"/>
        <v>2250</v>
      </c>
      <c r="J21" s="5">
        <f t="shared" si="5"/>
        <v>3750</v>
      </c>
      <c r="K21" s="5">
        <f t="shared" si="6"/>
        <v>4500</v>
      </c>
      <c r="L21" s="5">
        <f t="shared" si="7"/>
        <v>11250</v>
      </c>
      <c r="M21" s="5">
        <f t="shared" si="8"/>
        <v>75000</v>
      </c>
      <c r="N21" s="5">
        <f t="shared" si="9"/>
        <v>150000</v>
      </c>
      <c r="O21" s="5">
        <f t="shared" si="10"/>
        <v>450000</v>
      </c>
      <c r="P21" s="5">
        <f t="shared" si="11"/>
        <v>600000</v>
      </c>
      <c r="Q21" s="5">
        <f t="shared" si="12"/>
        <v>750000</v>
      </c>
      <c r="R21" s="5" t="str">
        <f t="shared" si="13"/>
        <v>RM0 - RM749,999</v>
      </c>
      <c r="S21" s="5" t="str">
        <f t="shared" si="14"/>
        <v>RM750,000 - RM3,749,999</v>
      </c>
      <c r="T21" s="5" t="str">
        <f t="shared" si="15"/>
        <v>RM3,750,000 - RM11,249,999</v>
      </c>
      <c r="U21" s="5" t="str">
        <f t="shared" si="16"/>
        <v>RM11,250,000 - RM18,749,999</v>
      </c>
      <c r="V21" s="5" t="str">
        <f t="shared" si="17"/>
        <v>RM18,750,000 - RM26,249,999</v>
      </c>
      <c r="W21" s="5" t="str">
        <f t="shared" si="18"/>
        <v>RM26,250,000 - RM37,499,999</v>
      </c>
      <c r="X21" s="5" t="str">
        <f t="shared" si="0"/>
        <v>RM37,500,000 - RM56,249,999</v>
      </c>
      <c r="Y21" s="5" t="str">
        <f t="shared" si="19"/>
        <v>RM56,250,000 - RM74,999,999</v>
      </c>
      <c r="Z21" s="5" t="str">
        <f t="shared" si="20"/>
        <v>RM75,000,000 - RM112,499,999</v>
      </c>
      <c r="AA21" s="5" t="str">
        <f t="shared" si="21"/>
        <v>RM112,500,000 - RM149,999,999</v>
      </c>
      <c r="AB21" s="5" t="str">
        <f t="shared" si="22"/>
        <v>RM150,000,000 - RM749,999,999</v>
      </c>
      <c r="AC21" s="5" t="str">
        <f t="shared" si="23"/>
        <v>RM750,000,000+</v>
      </c>
    </row>
    <row r="22" spans="1:29" x14ac:dyDescent="0.45">
      <c r="A22" t="s">
        <v>64</v>
      </c>
      <c r="B22" s="2" t="s">
        <v>19</v>
      </c>
      <c r="C22" t="s">
        <v>20</v>
      </c>
      <c r="D22" t="s">
        <v>3779</v>
      </c>
      <c r="E22" s="6">
        <v>1.552</v>
      </c>
      <c r="F22" s="15">
        <f t="shared" si="1"/>
        <v>2</v>
      </c>
      <c r="G22" s="16" t="str">
        <f t="shared" si="2"/>
        <v>Mex$0</v>
      </c>
      <c r="H22" s="5">
        <f t="shared" si="3"/>
        <v>2</v>
      </c>
      <c r="I22" s="5">
        <f t="shared" si="4"/>
        <v>6</v>
      </c>
      <c r="J22" s="5">
        <f t="shared" si="5"/>
        <v>10</v>
      </c>
      <c r="K22" s="5">
        <f t="shared" si="6"/>
        <v>12</v>
      </c>
      <c r="L22" s="5">
        <f t="shared" si="7"/>
        <v>30</v>
      </c>
      <c r="M22" s="5">
        <f t="shared" si="8"/>
        <v>200</v>
      </c>
      <c r="N22" s="5">
        <f t="shared" si="9"/>
        <v>400</v>
      </c>
      <c r="O22" s="5">
        <f t="shared" si="10"/>
        <v>1200</v>
      </c>
      <c r="P22" s="5">
        <f t="shared" si="11"/>
        <v>1600</v>
      </c>
      <c r="Q22" s="5">
        <f t="shared" si="12"/>
        <v>2000</v>
      </c>
      <c r="R22" s="5" t="str">
        <f t="shared" si="13"/>
        <v>Mex$0 - Mex$1,999</v>
      </c>
      <c r="S22" s="5" t="str">
        <f t="shared" si="14"/>
        <v>Mex$2,000 - Mex$9,999</v>
      </c>
      <c r="T22" s="5" t="str">
        <f t="shared" si="15"/>
        <v>Mex$10,000 - Mex$29,999</v>
      </c>
      <c r="U22" s="5" t="str">
        <f t="shared" si="16"/>
        <v>Mex$30,000 - Mex$49,999</v>
      </c>
      <c r="V22" s="5" t="str">
        <f t="shared" si="17"/>
        <v>Mex$50,000 - Mex$69,999</v>
      </c>
      <c r="W22" s="5" t="str">
        <f t="shared" si="18"/>
        <v>Mex$70,000 - Mex$99,999</v>
      </c>
      <c r="X22" s="5" t="str">
        <f t="shared" si="0"/>
        <v>Mex$100,000 - Mex$149,999</v>
      </c>
      <c r="Y22" s="5" t="str">
        <f t="shared" si="19"/>
        <v>Mex$150,000 - Mex$199,999</v>
      </c>
      <c r="Z22" s="5" t="str">
        <f t="shared" si="20"/>
        <v>Mex$200,000 - Mex$299,999</v>
      </c>
      <c r="AA22" s="5" t="str">
        <f t="shared" si="21"/>
        <v>Mex$300,000 - Mex$399,999</v>
      </c>
      <c r="AB22" s="5" t="str">
        <f t="shared" si="22"/>
        <v>Mex$400,000 - Mex$1,999,999</v>
      </c>
      <c r="AC22" s="5" t="str">
        <f t="shared" si="23"/>
        <v>Mex$2,000,000+</v>
      </c>
    </row>
    <row r="23" spans="1:29" x14ac:dyDescent="0.45">
      <c r="A23" t="s">
        <v>65</v>
      </c>
      <c r="B23" s="2" t="s">
        <v>66</v>
      </c>
      <c r="C23" t="s">
        <v>20</v>
      </c>
      <c r="D23" t="s">
        <v>28</v>
      </c>
      <c r="E23" s="6">
        <v>0.80100000000000005</v>
      </c>
      <c r="F23" s="15">
        <f t="shared" si="1"/>
        <v>1</v>
      </c>
      <c r="G23" s="16" t="str">
        <f t="shared" si="2"/>
        <v>€0</v>
      </c>
      <c r="H23" s="5">
        <f t="shared" si="3"/>
        <v>1</v>
      </c>
      <c r="I23" s="5">
        <f t="shared" si="4"/>
        <v>3</v>
      </c>
      <c r="J23" s="5">
        <f t="shared" si="5"/>
        <v>5</v>
      </c>
      <c r="K23" s="5">
        <f t="shared" si="6"/>
        <v>6</v>
      </c>
      <c r="L23" s="5">
        <f t="shared" si="7"/>
        <v>15</v>
      </c>
      <c r="M23" s="5">
        <f t="shared" si="8"/>
        <v>100</v>
      </c>
      <c r="N23" s="5">
        <f t="shared" si="9"/>
        <v>200</v>
      </c>
      <c r="O23" s="5">
        <f t="shared" si="10"/>
        <v>600</v>
      </c>
      <c r="P23" s="5">
        <f t="shared" si="11"/>
        <v>800</v>
      </c>
      <c r="Q23" s="5">
        <f t="shared" si="12"/>
        <v>1000</v>
      </c>
      <c r="R23" s="5" t="str">
        <f t="shared" si="13"/>
        <v>€0 - €999</v>
      </c>
      <c r="S23" s="5" t="str">
        <f t="shared" si="14"/>
        <v>€1,000 - €4,999</v>
      </c>
      <c r="T23" s="5" t="str">
        <f t="shared" si="15"/>
        <v>€5,000 - €14,999</v>
      </c>
      <c r="U23" s="5" t="str">
        <f t="shared" si="16"/>
        <v>€15,000 - €24,999</v>
      </c>
      <c r="V23" s="5" t="str">
        <f t="shared" si="17"/>
        <v>€25,000 - €34,999</v>
      </c>
      <c r="W23" s="5" t="str">
        <f t="shared" si="18"/>
        <v>€35,000 - €49,999</v>
      </c>
      <c r="X23" s="5" t="str">
        <f t="shared" si="0"/>
        <v>€50,000 - €74,999</v>
      </c>
      <c r="Y23" s="5" t="str">
        <f t="shared" si="19"/>
        <v>€75,000 - €99,999</v>
      </c>
      <c r="Z23" s="5" t="str">
        <f t="shared" si="20"/>
        <v>€100,000 - €149,999</v>
      </c>
      <c r="AA23" s="5" t="str">
        <f t="shared" si="21"/>
        <v>€150,000 - €199,999</v>
      </c>
      <c r="AB23" s="5" t="str">
        <f t="shared" si="22"/>
        <v>€200,000 - €999,999</v>
      </c>
      <c r="AC23" s="5" t="str">
        <f t="shared" si="23"/>
        <v>€1,000,000+</v>
      </c>
    </row>
    <row r="24" spans="1:29" x14ac:dyDescent="0.45">
      <c r="A24" t="s">
        <v>67</v>
      </c>
      <c r="B24" s="2" t="s">
        <v>23</v>
      </c>
      <c r="C24" t="s">
        <v>20</v>
      </c>
      <c r="D24" t="s">
        <v>68</v>
      </c>
      <c r="E24" s="6">
        <v>1.47</v>
      </c>
      <c r="F24" s="15">
        <f t="shared" si="1"/>
        <v>2</v>
      </c>
      <c r="G24" s="16" t="str">
        <f t="shared" si="2"/>
        <v>NZ$0</v>
      </c>
      <c r="H24" s="5">
        <f t="shared" si="3"/>
        <v>2</v>
      </c>
      <c r="I24" s="5">
        <f t="shared" si="4"/>
        <v>6</v>
      </c>
      <c r="J24" s="5">
        <f t="shared" si="5"/>
        <v>10</v>
      </c>
      <c r="K24" s="5">
        <f t="shared" si="6"/>
        <v>12</v>
      </c>
      <c r="L24" s="5">
        <f t="shared" si="7"/>
        <v>30</v>
      </c>
      <c r="M24" s="5">
        <f t="shared" si="8"/>
        <v>200</v>
      </c>
      <c r="N24" s="5">
        <f t="shared" si="9"/>
        <v>400</v>
      </c>
      <c r="O24" s="5">
        <f t="shared" si="10"/>
        <v>1200</v>
      </c>
      <c r="P24" s="5">
        <f t="shared" si="11"/>
        <v>1600</v>
      </c>
      <c r="Q24" s="5">
        <f t="shared" si="12"/>
        <v>2000</v>
      </c>
      <c r="R24" s="5" t="str">
        <f t="shared" si="13"/>
        <v>NZ$0 - NZ$1,999</v>
      </c>
      <c r="S24" s="5" t="str">
        <f t="shared" si="14"/>
        <v>NZ$2,000 - NZ$9,999</v>
      </c>
      <c r="T24" s="5" t="str">
        <f t="shared" si="15"/>
        <v>NZ$10,000 - NZ$29,999</v>
      </c>
      <c r="U24" s="5" t="str">
        <f t="shared" si="16"/>
        <v>NZ$30,000 - NZ$49,999</v>
      </c>
      <c r="V24" s="5" t="str">
        <f t="shared" si="17"/>
        <v>NZ$50,000 - NZ$69,999</v>
      </c>
      <c r="W24" s="5" t="str">
        <f t="shared" si="18"/>
        <v>NZ$70,000 - NZ$99,999</v>
      </c>
      <c r="X24" s="5" t="str">
        <f t="shared" si="0"/>
        <v>NZ$100,000 - NZ$149,999</v>
      </c>
      <c r="Y24" s="5" t="str">
        <f t="shared" si="19"/>
        <v>NZ$150,000 - NZ$199,999</v>
      </c>
      <c r="Z24" s="5" t="str">
        <f t="shared" si="20"/>
        <v>NZ$200,000 - NZ$299,999</v>
      </c>
      <c r="AA24" s="5" t="str">
        <f t="shared" si="21"/>
        <v>NZ$300,000 - NZ$399,999</v>
      </c>
      <c r="AB24" s="5" t="str">
        <f t="shared" si="22"/>
        <v>NZ$400,000 - NZ$1,999,999</v>
      </c>
      <c r="AC24" s="5" t="str">
        <f t="shared" si="23"/>
        <v>NZ$2,000,000+</v>
      </c>
    </row>
    <row r="25" spans="1:29" x14ac:dyDescent="0.45">
      <c r="A25" t="s">
        <v>69</v>
      </c>
      <c r="B25" s="2" t="s">
        <v>70</v>
      </c>
      <c r="C25" t="s">
        <v>27</v>
      </c>
      <c r="D25" t="s">
        <v>71</v>
      </c>
      <c r="E25" s="6">
        <v>11.56</v>
      </c>
      <c r="F25" s="15">
        <v>10</v>
      </c>
      <c r="G25" s="16" t="str">
        <f t="shared" si="2"/>
        <v>0 kr</v>
      </c>
      <c r="H25" s="5">
        <f t="shared" si="3"/>
        <v>10</v>
      </c>
      <c r="I25" s="5">
        <f t="shared" si="4"/>
        <v>30</v>
      </c>
      <c r="J25" s="5">
        <f t="shared" si="5"/>
        <v>50</v>
      </c>
      <c r="K25" s="5">
        <f t="shared" si="6"/>
        <v>60</v>
      </c>
      <c r="L25" s="5">
        <f t="shared" si="7"/>
        <v>150</v>
      </c>
      <c r="M25" s="5">
        <f t="shared" si="8"/>
        <v>1000</v>
      </c>
      <c r="N25" s="5">
        <f t="shared" si="9"/>
        <v>2000</v>
      </c>
      <c r="O25" s="5">
        <f t="shared" si="10"/>
        <v>6000</v>
      </c>
      <c r="P25" s="5">
        <f t="shared" si="11"/>
        <v>8000</v>
      </c>
      <c r="Q25" s="5">
        <f t="shared" si="12"/>
        <v>10000</v>
      </c>
      <c r="R25" s="5" t="str">
        <f>IF(
C25="Left",
    D25 &amp; TEXT(F25*0, "# ##0") &amp; " - " &amp; D25 &amp; TEXT(CEILING(F25*999 + 1, IF(F25&gt;1000,10000,1000)) - 1, "# ##0"),
    TEXT(F25*0, "# ##0") &amp; " " &amp; D25 &amp; " - " &amp; TEXT(CEILING(F25*999 + 1, IF(F25&gt;1000,10000,1000)) - 1, "# ##0") &amp; " " &amp; D25
)</f>
        <v xml:space="preserve"> 0 kr - 9 999 kr</v>
      </c>
      <c r="S25" s="5" t="str">
        <f>IF(C25="Left",D25&amp;TEXT(F25*1000, "# ##0")&amp;" - "&amp;D25&amp;TEXT(CEILING(F25*4999+1, IF(F25&gt;1000,10000,1000))-1, "#,##0"), TEXT(F25*1000, "# ##0")&amp;" "&amp;D25&amp;" - "&amp;TEXT(CEILING(F25*4999+1, IF(F25&gt;1000,10000,1000))-1, "# ##0")&amp;" "&amp;D25)</f>
        <v>10 000 kr - 49 999 kr</v>
      </c>
      <c r="T25" s="5" t="str">
        <f>IF(C25="Left",D25&amp;TEXT(F25*5000, "# ##0")&amp;" - "&amp;D25&amp;TEXT(CEILING(F25*14999+1, IF(F25&gt;1000,10000,1000))-1, "# ##0"), TEXT(F25*5000, "# ##0")&amp;" "&amp;D25&amp;" - "&amp;TEXT(CEILING(F25*14999+1, IF(F25&gt;1000,10000,1000))-1, "# ##0")&amp;" "&amp;D25)</f>
        <v>50 000 kr - 149 999 kr</v>
      </c>
      <c r="U25" s="5" t="str">
        <f>IF(C25="Left",D25&amp;TEXT(F25*15000, "# ##0")&amp;" - "&amp;D25&amp;TEXT(CEILING(F25*24999+1, IF(F25&gt;1000,10000,1000))-1, "# ##0"), TEXT(F25*15000, "# ##0")&amp;" "&amp;D25&amp;" - "&amp;TEXT(CEILING(F25*24999+1, IF(F25&gt;1000,10000,1000))-1, "# ##0")&amp;" "&amp;D25)</f>
        <v>150 000 kr - 249 999 kr</v>
      </c>
      <c r="V25" s="5" t="str">
        <f>IF(C25="Left",D25&amp;TEXT(F25*25000, "# ##0")&amp;" - "&amp;D25&amp;TEXT(CEILING(F25*34999+1, IF(F25&gt;1000,10000,1000))-1, "# ##0"), TEXT(F25*25000, "# ##0")&amp;" "&amp;D25&amp;" - "&amp;TEXT(CEILING(F25*34999+1, IF(F25&gt;1000,10000,1000))-1, "# ##0")&amp;" "&amp;D25)</f>
        <v>250 000 kr - 349 999 kr</v>
      </c>
      <c r="W25" s="5" t="str">
        <f>IF(C25="Left",D25&amp;TEXT(F25*35000, "# ##0")&amp;" - "&amp;D25&amp;TEXT(CEILING(F25*49999+1, IF(F25&gt;1000,10000,1000))-1, "# ##0"), TEXT(F25*35000, "# ##0")&amp;" "&amp;D25&amp;" - "&amp;TEXT(CEILING(F25*49999+1, IF(F25&gt;1000,10000,1000))-1, "# ##0")&amp;" "&amp;D25)</f>
        <v>350 000 kr - 499 999 kr</v>
      </c>
      <c r="X25" s="5" t="str">
        <f>IF(C25="Left",D25&amp;TEXT(F25*50000, "# ##0")&amp;" - "&amp;D25&amp;TEXT(CEILING(F25*74999+1, IF(F25&gt;1000,10000,1000))-1, "# ##0"), TEXT(F25*50000, "# ##0")&amp;" "&amp;D25&amp;" - "&amp;TEXT(CEILING(F25*74999+1, IF(F25&gt;1000,10000,1000))-1, "# ##0")&amp;" "&amp;D25)</f>
        <v>500 000 kr - 749 999 kr</v>
      </c>
      <c r="Y25" s="5" t="str">
        <f>IF(C25="Left",D25&amp;TEXT(F25*75000, "# ##0")&amp;" - "&amp;D25&amp;TEXT(CEILING(F25*99999+1, IF(F25&gt;1000,10000,1000))-1, "# ##0"), TEXT(F25*75000, "# ##0")&amp;" "&amp;D25&amp;" - "&amp;TEXT(CEILING(F25*99999+1, IF(F25&gt;1000,10000,1000))-1, "# ##0")&amp;" "&amp;D25)</f>
        <v>750 000 kr - 999 999 kr</v>
      </c>
      <c r="Z25" s="5" t="str">
        <f>IF(C25="Left",D25&amp;TEXT(F25*100000, "# ### ##0")&amp;" - "&amp;D25&amp;TEXT(CEILING(F25*149999+1, IF(F25&gt;1000,10000,1000))-1, "# ### ##0"), TEXT(F25*100000, "# ### ##0")&amp;" "&amp;D25&amp;" - "&amp;TEXT(CEILING(F25*149999+1, IF(F25&gt;1000,10000,1000))-1, "# ### ##0")&amp;" "&amp;D25)</f>
        <v>1 000 000 kr - 1 499 999 kr</v>
      </c>
      <c r="AA25" s="5" t="str">
        <f>IF(C25="Left",D25&amp;TEXT(F25*150000, "# ### ##0")&amp;" - "&amp;D25&amp;TEXT(CEILING(F25*199999+1, IF(F25&gt;1000,10000,1000))-1, "# ### ##0"), TEXT(F25*150000, "# ### ##0")&amp;" "&amp;D25&amp;" - "&amp;TEXT(CEILING(F25*199999+1, IF(F25&gt;1000,10000,1000))-1, "# ### ##0")&amp;" "&amp;D25)</f>
        <v>1 500 000 kr - 1 999 999 kr</v>
      </c>
      <c r="AB25" s="5" t="str">
        <f>IF(C25="Left",D25&amp;TEXT(F25*200000, "# ### ###")&amp;" - "&amp;D25&amp;TEXT(CEILING(F25*999999+1, IF(F25&gt;1000,10000,1000))-1, "# ### ##0"), TEXT(F25*200000, "# ### ###")&amp;" "&amp;D25&amp;" - "&amp;TEXT(CEILING(F25*999999+1, IF(F25&gt;1000,10000,1000))-1, "# ### ##0")&amp;" "&amp;D25)</f>
        <v>2 000 000 kr - 9 999 999 kr</v>
      </c>
      <c r="AC25" s="5" t="str">
        <f>IF(C25="Left",D25&amp;TEXT(F25*1000000,"# ### ##0")&amp;"+",TEXT(F25*1000000,"# ### ##0")&amp;" "&amp;D25&amp;"+")</f>
        <v>10 000 000 kr+</v>
      </c>
    </row>
    <row r="26" spans="1:29" x14ac:dyDescent="0.45">
      <c r="A26" t="s">
        <v>72</v>
      </c>
      <c r="B26" s="2" t="s">
        <v>73</v>
      </c>
      <c r="C26" t="s">
        <v>20</v>
      </c>
      <c r="D26" t="s">
        <v>1812</v>
      </c>
      <c r="E26">
        <v>53.463999999999999</v>
      </c>
      <c r="F26" s="15">
        <v>50</v>
      </c>
      <c r="G26" s="16" t="str">
        <f t="shared" si="2"/>
        <v>₨0</v>
      </c>
      <c r="H26" s="5">
        <f t="shared" si="3"/>
        <v>50</v>
      </c>
      <c r="I26" s="5">
        <f t="shared" si="4"/>
        <v>150</v>
      </c>
      <c r="J26" s="5">
        <f t="shared" si="5"/>
        <v>250</v>
      </c>
      <c r="K26" s="5">
        <f t="shared" si="6"/>
        <v>300</v>
      </c>
      <c r="L26" s="5">
        <f t="shared" si="7"/>
        <v>750</v>
      </c>
      <c r="M26" s="5">
        <f t="shared" si="8"/>
        <v>5000</v>
      </c>
      <c r="N26" s="5">
        <f t="shared" si="9"/>
        <v>10000</v>
      </c>
      <c r="O26" s="5">
        <f t="shared" si="10"/>
        <v>30000</v>
      </c>
      <c r="P26" s="5">
        <f t="shared" si="11"/>
        <v>40000</v>
      </c>
      <c r="Q26" s="5">
        <f t="shared" si="12"/>
        <v>50000</v>
      </c>
      <c r="R26" s="5" t="str">
        <f t="shared" si="13"/>
        <v>₨0 - ₨49,999</v>
      </c>
      <c r="S26" s="5" t="str">
        <f t="shared" si="14"/>
        <v>₨50,000 - ₨249,999</v>
      </c>
      <c r="T26" s="5" t="str">
        <f t="shared" si="15"/>
        <v>₨250,000 - ₨749,999</v>
      </c>
      <c r="U26" s="5" t="str">
        <f t="shared" si="16"/>
        <v>₨750,000 - ₨1,249,999</v>
      </c>
      <c r="V26" s="5" t="str">
        <f t="shared" si="17"/>
        <v>₨1,250,000 - ₨1,749,999</v>
      </c>
      <c r="W26" s="5" t="str">
        <f t="shared" si="18"/>
        <v>₨1,750,000 - ₨2,499,999</v>
      </c>
      <c r="X26" s="5" t="str">
        <f t="shared" si="0"/>
        <v>₨2,500,000 - ₨3,749,999</v>
      </c>
      <c r="Y26" s="5" t="str">
        <f t="shared" si="19"/>
        <v>₨3,750,000 - ₨4,999,999</v>
      </c>
      <c r="Z26" s="5" t="str">
        <f t="shared" si="20"/>
        <v>₨5,000,000 - ₨7,499,999</v>
      </c>
      <c r="AA26" s="5" t="str">
        <f t="shared" si="21"/>
        <v>₨7,500,000 - ₨9,999,999</v>
      </c>
      <c r="AB26" s="5" t="str">
        <f t="shared" si="22"/>
        <v>₨10,000,000 - ₨49,999,999</v>
      </c>
      <c r="AC26" s="5" t="str">
        <f t="shared" si="23"/>
        <v>₨50,000,000+</v>
      </c>
    </row>
    <row r="27" spans="1:29" x14ac:dyDescent="0.45">
      <c r="A27" t="s">
        <v>74</v>
      </c>
      <c r="B27" s="2" t="s">
        <v>3059</v>
      </c>
      <c r="C27" t="s">
        <v>20</v>
      </c>
      <c r="D27" t="s">
        <v>75</v>
      </c>
      <c r="E27">
        <v>18.974</v>
      </c>
      <c r="F27" s="15">
        <v>20</v>
      </c>
      <c r="G27" s="16" t="str">
        <f t="shared" si="2"/>
        <v>₱0</v>
      </c>
      <c r="H27" s="5">
        <f t="shared" si="3"/>
        <v>20</v>
      </c>
      <c r="I27" s="5">
        <f t="shared" si="4"/>
        <v>60</v>
      </c>
      <c r="J27" s="5">
        <f t="shared" si="5"/>
        <v>100</v>
      </c>
      <c r="K27" s="5">
        <f t="shared" si="6"/>
        <v>120</v>
      </c>
      <c r="L27" s="5">
        <f t="shared" si="7"/>
        <v>300</v>
      </c>
      <c r="M27" s="5">
        <f t="shared" si="8"/>
        <v>2000</v>
      </c>
      <c r="N27" s="5">
        <f t="shared" si="9"/>
        <v>4000</v>
      </c>
      <c r="O27" s="5">
        <f t="shared" si="10"/>
        <v>12000</v>
      </c>
      <c r="P27" s="5">
        <f t="shared" si="11"/>
        <v>16000</v>
      </c>
      <c r="Q27" s="5">
        <f t="shared" si="12"/>
        <v>20000</v>
      </c>
      <c r="R27" s="5" t="str">
        <f t="shared" si="13"/>
        <v>₱0 - ₱19,999</v>
      </c>
      <c r="S27" s="5" t="str">
        <f t="shared" si="14"/>
        <v>₱20,000 - ₱99,999</v>
      </c>
      <c r="T27" s="5" t="str">
        <f t="shared" si="15"/>
        <v>₱100,000 - ₱299,999</v>
      </c>
      <c r="U27" s="5" t="str">
        <f t="shared" si="16"/>
        <v>₱300,000 - ₱499,999</v>
      </c>
      <c r="V27" s="5" t="str">
        <f t="shared" si="17"/>
        <v>₱500,000 - ₱699,999</v>
      </c>
      <c r="W27" s="5" t="str">
        <f t="shared" si="18"/>
        <v>₱700,000 - ₱999,999</v>
      </c>
      <c r="X27" s="5" t="str">
        <f t="shared" si="0"/>
        <v>₱1,000,000 - ₱1,499,999</v>
      </c>
      <c r="Y27" s="5" t="str">
        <f t="shared" si="19"/>
        <v>₱1,500,000 - ₱1,999,999</v>
      </c>
      <c r="Z27" s="5" t="str">
        <f t="shared" si="20"/>
        <v>₱2,000,000 - ₱2,999,999</v>
      </c>
      <c r="AA27" s="5" t="str">
        <f t="shared" si="21"/>
        <v>₱3,000,000 - ₱3,999,999</v>
      </c>
      <c r="AB27" s="5" t="str">
        <f t="shared" si="22"/>
        <v>₱4,000,000 - ₱19,999,999</v>
      </c>
      <c r="AC27" s="5" t="str">
        <f t="shared" si="23"/>
        <v>₱20,000,000+</v>
      </c>
    </row>
    <row r="28" spans="1:29" x14ac:dyDescent="0.45">
      <c r="A28" t="s">
        <v>76</v>
      </c>
      <c r="B28" s="2" t="s">
        <v>77</v>
      </c>
      <c r="C28" t="s">
        <v>27</v>
      </c>
      <c r="D28" t="s">
        <v>78</v>
      </c>
      <c r="E28">
        <v>1.9910000000000001</v>
      </c>
      <c r="F28" s="15">
        <f t="shared" si="1"/>
        <v>2</v>
      </c>
      <c r="G28" s="16" t="str">
        <f t="shared" si="2"/>
        <v>0 zł</v>
      </c>
      <c r="H28" s="5">
        <f t="shared" si="3"/>
        <v>2</v>
      </c>
      <c r="I28" s="5">
        <f t="shared" si="4"/>
        <v>6</v>
      </c>
      <c r="J28" s="5">
        <f t="shared" si="5"/>
        <v>10</v>
      </c>
      <c r="K28" s="5">
        <f t="shared" si="6"/>
        <v>12</v>
      </c>
      <c r="L28" s="5">
        <f t="shared" si="7"/>
        <v>30</v>
      </c>
      <c r="M28" s="5">
        <f t="shared" si="8"/>
        <v>200</v>
      </c>
      <c r="N28" s="5">
        <f t="shared" si="9"/>
        <v>400</v>
      </c>
      <c r="O28" s="5">
        <f t="shared" si="10"/>
        <v>1200</v>
      </c>
      <c r="P28" s="5">
        <f t="shared" si="11"/>
        <v>1600</v>
      </c>
      <c r="Q28" s="5">
        <f t="shared" si="12"/>
        <v>2000</v>
      </c>
      <c r="R28" s="5" t="str">
        <f t="shared" si="13"/>
        <v>0 zł - 1,999 zł</v>
      </c>
      <c r="S28" s="5" t="str">
        <f t="shared" si="14"/>
        <v>2,000 zł - 9,999 zł</v>
      </c>
      <c r="T28" s="5" t="str">
        <f t="shared" si="15"/>
        <v>10,000 zł - 29,999 zł</v>
      </c>
      <c r="U28" s="5" t="str">
        <f t="shared" si="16"/>
        <v>30,000 zł - 49,999 zł</v>
      </c>
      <c r="V28" s="5" t="str">
        <f t="shared" si="17"/>
        <v>50,000 zł - 69,999 zł</v>
      </c>
      <c r="W28" s="5" t="str">
        <f t="shared" si="18"/>
        <v>70,000 zł - 99,999 zł</v>
      </c>
      <c r="X28" s="5" t="str">
        <f t="shared" si="0"/>
        <v>100,000 zł - 149,999 zł</v>
      </c>
      <c r="Y28" s="5" t="str">
        <f t="shared" si="19"/>
        <v>150,000 zł - 199,999 zł</v>
      </c>
      <c r="Z28" s="5" t="str">
        <f t="shared" si="20"/>
        <v>200,000 zł - 299,999 zł</v>
      </c>
      <c r="AA28" s="5" t="str">
        <f t="shared" si="21"/>
        <v>300,000 zł - 399,999 zł</v>
      </c>
      <c r="AB28" s="5" t="str">
        <f t="shared" si="22"/>
        <v>400,000 zł - 1,999,999 zł</v>
      </c>
      <c r="AC28" s="5" t="str">
        <f t="shared" si="23"/>
        <v>2,000,000 zł+</v>
      </c>
    </row>
    <row r="29" spans="1:29" x14ac:dyDescent="0.45">
      <c r="A29" t="s">
        <v>79</v>
      </c>
      <c r="B29" s="2" t="s">
        <v>30</v>
      </c>
      <c r="C29" t="s">
        <v>27</v>
      </c>
      <c r="D29" t="s">
        <v>28</v>
      </c>
      <c r="E29">
        <v>0.56999999999999995</v>
      </c>
      <c r="F29" s="15">
        <f t="shared" si="1"/>
        <v>1</v>
      </c>
      <c r="G29" s="16" t="str">
        <f t="shared" si="2"/>
        <v>0 €</v>
      </c>
      <c r="H29" s="5">
        <f t="shared" si="3"/>
        <v>1</v>
      </c>
      <c r="I29" s="5">
        <f t="shared" si="4"/>
        <v>3</v>
      </c>
      <c r="J29" s="5">
        <f t="shared" si="5"/>
        <v>5</v>
      </c>
      <c r="K29" s="5">
        <f t="shared" si="6"/>
        <v>6</v>
      </c>
      <c r="L29" s="5">
        <f t="shared" si="7"/>
        <v>15</v>
      </c>
      <c r="M29" s="5">
        <f t="shared" si="8"/>
        <v>100</v>
      </c>
      <c r="N29" s="5">
        <f t="shared" si="9"/>
        <v>200</v>
      </c>
      <c r="O29" s="5">
        <f t="shared" si="10"/>
        <v>600</v>
      </c>
      <c r="P29" s="5">
        <f t="shared" si="11"/>
        <v>800</v>
      </c>
      <c r="Q29" s="5">
        <f t="shared" si="12"/>
        <v>1000</v>
      </c>
      <c r="R29" s="5" t="str">
        <f t="shared" si="13"/>
        <v>0 € - 999 €</v>
      </c>
      <c r="S29" s="5" t="str">
        <f t="shared" si="14"/>
        <v>1,000 € - 4,999 €</v>
      </c>
      <c r="T29" s="5" t="str">
        <f t="shared" si="15"/>
        <v>5,000 € - 14,999 €</v>
      </c>
      <c r="U29" s="5" t="str">
        <f t="shared" si="16"/>
        <v>15,000 € - 24,999 €</v>
      </c>
      <c r="V29" s="5" t="str">
        <f t="shared" si="17"/>
        <v>25,000 € - 34,999 €</v>
      </c>
      <c r="W29" s="5" t="str">
        <f t="shared" si="18"/>
        <v>35,000 € - 49,999 €</v>
      </c>
      <c r="X29" s="5" t="str">
        <f t="shared" si="0"/>
        <v>50,000 € - 74,999 €</v>
      </c>
      <c r="Y29" s="5" t="str">
        <f t="shared" si="19"/>
        <v>75,000 € - 99,999 €</v>
      </c>
      <c r="Z29" s="5" t="str">
        <f t="shared" si="20"/>
        <v>100,000 € - 149,999 €</v>
      </c>
      <c r="AA29" s="5" t="str">
        <f t="shared" si="21"/>
        <v>150,000 € - 199,999 €</v>
      </c>
      <c r="AB29" s="5" t="str">
        <f t="shared" si="22"/>
        <v>200,000 € - 999,999 €</v>
      </c>
      <c r="AC29" s="5" t="str">
        <f t="shared" si="23"/>
        <v>1,000,000 €+</v>
      </c>
    </row>
    <row r="30" spans="1:29" x14ac:dyDescent="0.45">
      <c r="A30" t="s">
        <v>80</v>
      </c>
      <c r="B30" s="2" t="s">
        <v>81</v>
      </c>
      <c r="C30" t="s">
        <v>27</v>
      </c>
      <c r="D30" t="s">
        <v>82</v>
      </c>
      <c r="E30">
        <v>2.036</v>
      </c>
      <c r="F30" s="15">
        <v>5</v>
      </c>
      <c r="G30" s="16" t="s">
        <v>83</v>
      </c>
      <c r="H30" s="5">
        <f t="shared" si="3"/>
        <v>5</v>
      </c>
      <c r="I30" s="5">
        <f t="shared" si="4"/>
        <v>15</v>
      </c>
      <c r="J30" s="5">
        <f t="shared" si="5"/>
        <v>25</v>
      </c>
      <c r="K30" s="5">
        <f t="shared" si="6"/>
        <v>30</v>
      </c>
      <c r="L30" s="5">
        <f t="shared" si="7"/>
        <v>75</v>
      </c>
      <c r="M30" s="5">
        <f t="shared" si="8"/>
        <v>500</v>
      </c>
      <c r="N30" s="5">
        <f t="shared" si="9"/>
        <v>1000</v>
      </c>
      <c r="O30" s="5">
        <f t="shared" si="10"/>
        <v>3000</v>
      </c>
      <c r="P30" s="5">
        <f t="shared" si="11"/>
        <v>4000</v>
      </c>
      <c r="Q30" s="5">
        <f t="shared" si="12"/>
        <v>5000</v>
      </c>
      <c r="R30" s="5" t="str">
        <f>IF(
C30="Left",
    "leu" &amp; TEXT(F30*0, "#,##0") &amp; " - " &amp; D30 &amp; TEXT(CEILING(F30*999 + 1, IF(F30&gt;1000,10000,1000)) - 1, "#,##0"),
    TEXT(F30*0, "#,##0") &amp; " " &amp; "leu" &amp; " - " &amp; TEXT(CEILING(F30*999 + 1, IF(F30&gt;1000,10000,1000)) - 1, "#,##0") &amp; " " &amp; D30
)</f>
        <v>0 leu - 4,999 lei</v>
      </c>
      <c r="S30" s="5" t="str">
        <f t="shared" si="14"/>
        <v>5,000 lei - 24,999 lei</v>
      </c>
      <c r="T30" s="5" t="str">
        <f t="shared" si="15"/>
        <v>25,000 lei - 74,999 lei</v>
      </c>
      <c r="U30" s="5" t="str">
        <f t="shared" si="16"/>
        <v>75,000 lei - 124,999 lei</v>
      </c>
      <c r="V30" s="5" t="str">
        <f t="shared" si="17"/>
        <v>125,000 lei - 174,999 lei</v>
      </c>
      <c r="W30" s="5" t="str">
        <f t="shared" si="18"/>
        <v>175,000 lei - 249,999 lei</v>
      </c>
      <c r="X30" s="5" t="str">
        <f t="shared" si="0"/>
        <v>250,000 lei - 374,999 lei</v>
      </c>
      <c r="Y30" s="5" t="str">
        <f t="shared" si="19"/>
        <v>375,000 lei - 499,999 lei</v>
      </c>
      <c r="Z30" s="5" t="str">
        <f t="shared" si="20"/>
        <v>500,000 lei - 749,999 lei</v>
      </c>
      <c r="AA30" s="5" t="str">
        <f t="shared" si="21"/>
        <v>750,000 lei - 999,999 lei</v>
      </c>
      <c r="AB30" s="5" t="str">
        <f t="shared" si="22"/>
        <v>1,000,000 lei - 4,999,999 lei</v>
      </c>
      <c r="AC30" s="5" t="str">
        <f t="shared" si="23"/>
        <v>5,000,000 lei+</v>
      </c>
    </row>
    <row r="31" spans="1:29" x14ac:dyDescent="0.45">
      <c r="A31" t="s">
        <v>84</v>
      </c>
      <c r="B31" s="2" t="s">
        <v>85</v>
      </c>
      <c r="C31" t="s">
        <v>27</v>
      </c>
      <c r="D31" t="s">
        <v>28</v>
      </c>
      <c r="E31">
        <v>0.53400000000000003</v>
      </c>
      <c r="F31" s="15">
        <f t="shared" si="1"/>
        <v>1</v>
      </c>
      <c r="G31" s="16" t="str">
        <f t="shared" si="2"/>
        <v>0 €</v>
      </c>
      <c r="H31" s="5">
        <f t="shared" si="3"/>
        <v>1</v>
      </c>
      <c r="I31" s="5">
        <f t="shared" si="4"/>
        <v>3</v>
      </c>
      <c r="J31" s="5">
        <f t="shared" si="5"/>
        <v>5</v>
      </c>
      <c r="K31" s="5">
        <f t="shared" si="6"/>
        <v>6</v>
      </c>
      <c r="L31" s="5">
        <f t="shared" si="7"/>
        <v>15</v>
      </c>
      <c r="M31" s="5">
        <f t="shared" si="8"/>
        <v>100</v>
      </c>
      <c r="N31" s="5">
        <f t="shared" si="9"/>
        <v>200</v>
      </c>
      <c r="O31" s="5">
        <f t="shared" si="10"/>
        <v>600</v>
      </c>
      <c r="P31" s="5">
        <f t="shared" si="11"/>
        <v>800</v>
      </c>
      <c r="Q31" s="5">
        <f t="shared" si="12"/>
        <v>1000</v>
      </c>
      <c r="R31" s="5" t="str">
        <f>IF(
C31="Left",
    D31 &amp; TEXT(F31*0, "#,##0") &amp; " - " &amp; D31 &amp; TEXT(CEILING(F31*999 + 1, IF(F31&gt;1000,10000,1000)) - 1, "#,##0"),
    TEXT(F31*0, "#,##0") &amp; " " &amp; D31 &amp; " - " &amp; TEXT(CEILING(F31*999 + 1, IF(F31&gt;1000,10000,1000)) - 1, "#,##0") &amp; " " &amp; D31
)</f>
        <v>0 € - 999 €</v>
      </c>
      <c r="S31" s="5" t="str">
        <f>IF(C31="Left",D31&amp;TEXT(F31*1000, "# ##0")&amp;" - "&amp;D31&amp;TEXT(CEILING(F31*4999+1, IF(F31&gt;1000,10000,1000))-1, "# ##0"), TEXT(F31*1000, "# ##0")&amp;" "&amp;D31&amp;" - "&amp;TEXT(CEILING(F31*4999+1, IF(F31&gt;1000,10000,1000))-1, "# ##0")&amp;" "&amp;D31)</f>
        <v>1 000 € - 4 999 €</v>
      </c>
      <c r="T31" s="5" t="str">
        <f>IF(C31="Left",D31&amp;TEXT(F31*5000, "# ##0")&amp;" - "&amp;D31&amp;TEXT(CEILING(F31*14999+1, IF(F31&gt;1000,10000,1000))-1, "# ##0"), TEXT(F31*5000, "# ##0")&amp;" "&amp;D31&amp;" - "&amp;TEXT(CEILING(F31*14999+1, IF(F31&gt;1000,10000,1000))-1, "# ##0")&amp;" "&amp;D31)</f>
        <v>5 000 € - 14 999 €</v>
      </c>
      <c r="U31" s="5" t="str">
        <f>IF(C31="Left",D31&amp;TEXT(F31*15000, "# ##0")&amp;" - "&amp;D31&amp;TEXT(CEILING(F31*24999+1, IF(F31&gt;1000,10000,1000))-1, "# ##0"), TEXT(F31*15000, "# ##0")&amp;" "&amp;D31&amp;" - "&amp;TEXT(CEILING(F31*24999+1, IF(F31&gt;1000,10000,1000))-1, "# ##0")&amp;" "&amp;D31)</f>
        <v>15 000 € - 24 999 €</v>
      </c>
      <c r="V31" s="5" t="str">
        <f>IF(C31="Left",D31&amp;TEXT(F31*25000, "# ##0")&amp;" - "&amp;D31&amp;TEXT(CEILING(F31*34999+1, IF(F31&gt;1000,10000,1000))-1, "# ##0"), TEXT(F31*25000, "# ##0")&amp;" "&amp;D31&amp;" - "&amp;TEXT(CEILING(F31*34999+1, IF(F31&gt;1000,10000,1000))-1, "# ##0")&amp;" "&amp;D31)</f>
        <v>25 000 € - 34 999 €</v>
      </c>
      <c r="W31" s="5" t="str">
        <f>IF(C31="Left",D31&amp;TEXT(F31*35000, "# ##0")&amp;" - "&amp;D31&amp;TEXT(CEILING(F31*49999+1, IF(F31&gt;1000,10000,1000))-1, "# ##0"), TEXT(F31*35000, "# ##0")&amp;" "&amp;D31&amp;" - "&amp;TEXT(CEILING(F31*49999+1, IF(F31&gt;1000,10000,1000))-1, "# ##0")&amp;" "&amp;D31)</f>
        <v>35 000 € - 49 999 €</v>
      </c>
      <c r="X31" s="5" t="str">
        <f>IF(C31="Left",D31&amp;TEXT(F31*50000, "# ##0")&amp;" - "&amp;D31&amp;TEXT(CEILING(F31*74999+1, IF(F31&gt;1000,10000,1000))-1, "# ##0"), TEXT(F31*50000, "# ##0")&amp;" "&amp;D31&amp;" - "&amp;TEXT(CEILING(F31*74999+1, IF(F31&gt;1000,10000,1000))-1, "# ##0")&amp;" "&amp;D31)</f>
        <v>50 000 € - 74 999 €</v>
      </c>
      <c r="Y31" s="5" t="str">
        <f>IF(C31="Left",D31&amp;TEXT(F31*75000, "# ##0")&amp;" - "&amp;D31&amp;TEXT(CEILING(F31*99999+1, IF(F31&gt;1000,10000,1000))-1, "# ##0"), TEXT(F31*75000, "# ##0")&amp;" "&amp;D31&amp;" - "&amp;TEXT(CEILING(F31*99999+1, IF(F31&gt;1000,10000,1000))-1, "# ##0")&amp;" "&amp;D31)</f>
        <v>75 000 € - 99 999 €</v>
      </c>
      <c r="Z31" s="5" t="str">
        <f>IF(C31="Left",D31&amp;TEXT(F31*100000, "# ##0")&amp;" - "&amp;D31&amp;TEXT(CEILING(F31*149999+1, IF(F31&gt;1000,10000,1000))-1, "# ##0"), TEXT(F31*100000, "# ##0")&amp;" "&amp;D31&amp;" - "&amp;TEXT(CEILING(F31*149999+1, IF(F31&gt;1000,10000,1000))-1, "# ##0")&amp;" "&amp;D31)</f>
        <v>100 000 € - 149 999 €</v>
      </c>
      <c r="AA31" s="5" t="str">
        <f>IF(C31="Left",D31&amp;TEXT(F31*150000, "# ##0")&amp;" - "&amp;D31&amp;TEXT(CEILING(F31*199999+1, IF(F31&gt;1000,10000,1000))-1, "# ##0"), TEXT(F31*150000, "#,##0")&amp;" "&amp;D31&amp;" - "&amp;TEXT(CEILING(F31*199999+1, IF(F31&gt;1000,10000,1000))-1, "# ##0")&amp;" "&amp;D31)</f>
        <v>150,000 € - 199 999 €</v>
      </c>
      <c r="AB31" s="5" t="str">
        <f>IF(C31="Left",D31&amp;TEXT(F31*200000, "# ##0")&amp;" - "&amp;D31&amp;TEXT(CEILING(F31*999999+1, IF(F31&gt;1000,10000,1000))-1, "# ##0"), TEXT(F31*200000, "# ##0")&amp;" "&amp;D31&amp;" - "&amp;TEXT(CEILING(F31*999999+1, IF(F31&gt;1000,10000,1000))-1, "# ##0")&amp;" "&amp;D31)</f>
        <v>200 000 € - 999 999 €</v>
      </c>
      <c r="AC31" s="5" t="str">
        <f>IF(C31="Left",D31&amp;TEXT(F31*1000000,"# ### ##0")&amp;"+",TEXT(F31*1000000,"# ### ##0")&amp;" "&amp;D31&amp;"+")</f>
        <v>1 000 000 €+</v>
      </c>
    </row>
    <row r="32" spans="1:29" x14ac:dyDescent="0.45">
      <c r="A32" t="s">
        <v>86</v>
      </c>
      <c r="B32" s="2" t="s">
        <v>87</v>
      </c>
      <c r="C32" t="s">
        <v>20</v>
      </c>
      <c r="D32" t="s">
        <v>88</v>
      </c>
      <c r="E32">
        <v>7.0190000000000001</v>
      </c>
      <c r="F32" s="15">
        <v>10</v>
      </c>
      <c r="G32" s="16" t="str">
        <f>IF(
C32="Left",
    D32 &amp; 0,
   0&amp; " " &amp; D32
)</f>
        <v>R0</v>
      </c>
      <c r="H32" s="5">
        <f t="shared" si="3"/>
        <v>10</v>
      </c>
      <c r="I32" s="5">
        <f t="shared" si="4"/>
        <v>30</v>
      </c>
      <c r="J32" s="5">
        <f t="shared" si="5"/>
        <v>50</v>
      </c>
      <c r="K32" s="5">
        <f t="shared" si="6"/>
        <v>60</v>
      </c>
      <c r="L32" s="5">
        <f t="shared" si="7"/>
        <v>150</v>
      </c>
      <c r="M32" s="5">
        <f t="shared" si="8"/>
        <v>1000</v>
      </c>
      <c r="N32" s="5">
        <f t="shared" si="9"/>
        <v>2000</v>
      </c>
      <c r="O32" s="5">
        <f t="shared" si="10"/>
        <v>6000</v>
      </c>
      <c r="P32" s="5">
        <f t="shared" si="11"/>
        <v>8000</v>
      </c>
      <c r="Q32" s="5">
        <f t="shared" si="12"/>
        <v>10000</v>
      </c>
      <c r="R32" s="5" t="str">
        <f t="shared" ref="R32:R41" si="46">IF(
C32="Left",
    D32 &amp; TEXT(F32*0, "#,##0") &amp; " - " &amp; D32 &amp; TEXT(CEILING(F32*999 + 1, IF(F32&gt;1000,10000,1000)) - 1, "#,##0"),
    TEXT(F32*0, "#,##0") &amp; " " &amp; D32 &amp; " - " &amp; TEXT(CEILING(F32*999 + 1, IF(F32&gt;1000,10000,1000)) - 1, "#,##0") &amp; " " &amp; D32
)</f>
        <v>R0 - R9,999</v>
      </c>
      <c r="S32" s="5" t="str">
        <f t="shared" si="14"/>
        <v>R10,000 - R49,999</v>
      </c>
      <c r="T32" s="5" t="str">
        <f t="shared" si="15"/>
        <v>R50,000 - R149,999</v>
      </c>
      <c r="U32" s="5" t="str">
        <f t="shared" si="16"/>
        <v>R150,000 - R249,999</v>
      </c>
      <c r="V32" s="5" t="str">
        <f t="shared" si="17"/>
        <v>R250,000 - R349,999</v>
      </c>
      <c r="W32" s="5" t="str">
        <f t="shared" si="18"/>
        <v>R350,000 - R499,999</v>
      </c>
      <c r="X32" s="5" t="str">
        <f t="shared" si="0"/>
        <v>R500,000 - R749,999</v>
      </c>
      <c r="Y32" s="5" t="str">
        <f t="shared" si="19"/>
        <v>R750,000 - R999,999</v>
      </c>
      <c r="Z32" s="5" t="str">
        <f t="shared" si="20"/>
        <v>R1,000,000 - R1,499,999</v>
      </c>
      <c r="AA32" s="5" t="str">
        <f t="shared" si="21"/>
        <v>R1,500,000 - R1,999,999</v>
      </c>
      <c r="AB32" s="5" t="str">
        <f t="shared" si="22"/>
        <v>R2,000,000 - R9,999,999</v>
      </c>
      <c r="AC32" s="5" t="str">
        <f t="shared" si="23"/>
        <v>R10,000,000+</v>
      </c>
    </row>
    <row r="33" spans="1:29" x14ac:dyDescent="0.45">
      <c r="A33" t="s">
        <v>89</v>
      </c>
      <c r="B33" s="2" t="s">
        <v>90</v>
      </c>
      <c r="C33" t="s">
        <v>20</v>
      </c>
      <c r="D33" t="s">
        <v>91</v>
      </c>
      <c r="E33">
        <v>766.33399999999995</v>
      </c>
      <c r="F33" s="15">
        <v>750</v>
      </c>
      <c r="G33" s="16" t="str">
        <f t="shared" si="2"/>
        <v>₩0</v>
      </c>
      <c r="H33" s="5">
        <f t="shared" si="3"/>
        <v>750</v>
      </c>
      <c r="I33" s="5">
        <f t="shared" si="4"/>
        <v>2250</v>
      </c>
      <c r="J33" s="5">
        <f t="shared" si="5"/>
        <v>3750</v>
      </c>
      <c r="K33" s="5">
        <f t="shared" si="6"/>
        <v>4500</v>
      </c>
      <c r="L33" s="5">
        <f t="shared" si="7"/>
        <v>11250</v>
      </c>
      <c r="M33" s="5">
        <f t="shared" si="8"/>
        <v>75000</v>
      </c>
      <c r="N33" s="5">
        <f t="shared" si="9"/>
        <v>150000</v>
      </c>
      <c r="O33" s="5">
        <f t="shared" si="10"/>
        <v>450000</v>
      </c>
      <c r="P33" s="5">
        <f t="shared" si="11"/>
        <v>600000</v>
      </c>
      <c r="Q33" s="5">
        <f t="shared" si="12"/>
        <v>750000</v>
      </c>
      <c r="R33" s="5" t="str">
        <f t="shared" si="46"/>
        <v>₩0 - ₩749,999</v>
      </c>
      <c r="S33" s="5" t="str">
        <f t="shared" si="14"/>
        <v>₩750,000 - ₩3,749,999</v>
      </c>
      <c r="T33" s="5" t="str">
        <f t="shared" si="15"/>
        <v>₩3,750,000 - ₩11,249,999</v>
      </c>
      <c r="U33" s="5" t="str">
        <f t="shared" si="16"/>
        <v>₩11,250,000 - ₩18,749,999</v>
      </c>
      <c r="V33" s="5" t="str">
        <f t="shared" si="17"/>
        <v>₩18,750,000 - ₩26,249,999</v>
      </c>
      <c r="W33" s="5" t="str">
        <f t="shared" si="18"/>
        <v>₩26,250,000 - ₩37,499,999</v>
      </c>
      <c r="X33" s="5" t="str">
        <f t="shared" si="0"/>
        <v>₩37,500,000 - ₩56,249,999</v>
      </c>
      <c r="Y33" s="5" t="str">
        <f t="shared" si="19"/>
        <v>₩56,250,000 - ₩74,999,999</v>
      </c>
      <c r="Z33" s="5" t="str">
        <f t="shared" si="20"/>
        <v>₩75,000,000 - ₩112,499,999</v>
      </c>
      <c r="AA33" s="5" t="str">
        <f t="shared" si="21"/>
        <v>₩112,500,000 - ₩149,999,999</v>
      </c>
      <c r="AB33" s="5" t="str">
        <f t="shared" si="22"/>
        <v>₩150,000,000 - ₩749,999,999</v>
      </c>
      <c r="AC33" s="5" t="str">
        <f t="shared" si="23"/>
        <v>₩750,000,000+</v>
      </c>
    </row>
    <row r="34" spans="1:29" x14ac:dyDescent="0.45">
      <c r="A34" t="s">
        <v>92</v>
      </c>
      <c r="B34" s="2" t="s">
        <v>19</v>
      </c>
      <c r="C34" t="s">
        <v>27</v>
      </c>
      <c r="D34" t="s">
        <v>28</v>
      </c>
      <c r="E34">
        <v>0.60599999999999998</v>
      </c>
      <c r="F34" s="15">
        <f t="shared" si="1"/>
        <v>1</v>
      </c>
      <c r="G34" s="16" t="str">
        <f t="shared" si="2"/>
        <v>0 €</v>
      </c>
      <c r="H34" s="5">
        <f t="shared" si="3"/>
        <v>1</v>
      </c>
      <c r="I34" s="5">
        <f t="shared" si="4"/>
        <v>3</v>
      </c>
      <c r="J34" s="5">
        <f t="shared" si="5"/>
        <v>5</v>
      </c>
      <c r="K34" s="5">
        <f t="shared" si="6"/>
        <v>6</v>
      </c>
      <c r="L34" s="5">
        <f t="shared" si="7"/>
        <v>15</v>
      </c>
      <c r="M34" s="5">
        <f t="shared" si="8"/>
        <v>100</v>
      </c>
      <c r="N34" s="5">
        <f t="shared" si="9"/>
        <v>200</v>
      </c>
      <c r="O34" s="5">
        <f t="shared" si="10"/>
        <v>600</v>
      </c>
      <c r="P34" s="5">
        <f t="shared" si="11"/>
        <v>800</v>
      </c>
      <c r="Q34" s="5">
        <f t="shared" si="12"/>
        <v>1000</v>
      </c>
      <c r="R34" s="5" t="str">
        <f t="shared" si="46"/>
        <v>0 € - 999 €</v>
      </c>
      <c r="S34" s="5" t="str">
        <f t="shared" si="14"/>
        <v>1,000 € - 4,999 €</v>
      </c>
      <c r="T34" s="5" t="str">
        <f t="shared" si="15"/>
        <v>5,000 € - 14,999 €</v>
      </c>
      <c r="U34" s="5" t="str">
        <f t="shared" si="16"/>
        <v>15,000 € - 24,999 €</v>
      </c>
      <c r="V34" s="5" t="str">
        <f t="shared" si="17"/>
        <v>25,000 € - 34,999 €</v>
      </c>
      <c r="W34" s="5" t="str">
        <f t="shared" si="18"/>
        <v>35,000 € - 49,999 €</v>
      </c>
      <c r="X34" s="5" t="str">
        <f t="shared" si="0"/>
        <v>50,000 € - 74,999 €</v>
      </c>
      <c r="Y34" s="5" t="str">
        <f t="shared" si="19"/>
        <v>75,000 € - 99,999 €</v>
      </c>
      <c r="Z34" s="5" t="str">
        <f t="shared" si="20"/>
        <v>100,000 € - 149,999 €</v>
      </c>
      <c r="AA34" s="5" t="str">
        <f t="shared" si="21"/>
        <v>150,000 € - 199,999 €</v>
      </c>
      <c r="AB34" s="5" t="str">
        <f t="shared" si="22"/>
        <v>200,000 € - 999,999 €</v>
      </c>
      <c r="AC34" s="5" t="str">
        <f t="shared" si="23"/>
        <v>1,000,000 €+</v>
      </c>
    </row>
    <row r="35" spans="1:29" x14ac:dyDescent="0.45">
      <c r="A35" t="s">
        <v>93</v>
      </c>
      <c r="B35" s="2" t="s">
        <v>94</v>
      </c>
      <c r="C35" t="s">
        <v>27</v>
      </c>
      <c r="D35" t="s">
        <v>71</v>
      </c>
      <c r="E35">
        <v>8.7729999999999997</v>
      </c>
      <c r="F35" s="15">
        <v>10</v>
      </c>
      <c r="G35" s="16" t="str">
        <f t="shared" si="2"/>
        <v>0 kr</v>
      </c>
      <c r="H35" s="5">
        <f t="shared" si="3"/>
        <v>10</v>
      </c>
      <c r="I35" s="5">
        <f t="shared" si="4"/>
        <v>30</v>
      </c>
      <c r="J35" s="5">
        <f t="shared" si="5"/>
        <v>50</v>
      </c>
      <c r="K35" s="5">
        <f t="shared" si="6"/>
        <v>60</v>
      </c>
      <c r="L35" s="5">
        <f t="shared" si="7"/>
        <v>150</v>
      </c>
      <c r="M35" s="5">
        <f t="shared" si="8"/>
        <v>1000</v>
      </c>
      <c r="N35" s="5">
        <f t="shared" si="9"/>
        <v>2000</v>
      </c>
      <c r="O35" s="5">
        <f t="shared" si="10"/>
        <v>6000</v>
      </c>
      <c r="P35" s="5">
        <f t="shared" si="11"/>
        <v>8000</v>
      </c>
      <c r="Q35" s="5">
        <f t="shared" si="12"/>
        <v>10000</v>
      </c>
      <c r="R35" s="5" t="str">
        <f>IF(
C35="Left",
    D35 &amp; TEXT(F35*0, "# ##0") &amp; " - " &amp; D35 &amp; TEXT(CEILING(F35*999 + 1, IF(F35&gt;1000,10000,1000)) - 1, "# ##0"),
    TEXT(F35*0, "# ##0") &amp; " " &amp; D35 &amp; " - " &amp; TEXT(CEILING(F35*999 + 1, IF(F35&gt;1000,10000,1000)) - 1, "# ##0") &amp; " " &amp; D35
)</f>
        <v xml:space="preserve"> 0 kr - 9 999 kr</v>
      </c>
      <c r="S35" s="5" t="str">
        <f>IF(C35="Left",D35&amp;TEXT(F35*1000, "# ##0")&amp;" - "&amp;D35&amp;TEXT(CEILING(F35*4999+1, IF(F35&gt;1000,10000,1000))-1, "#,##0"), TEXT(F35*1000, "# ##0")&amp;" "&amp;D35&amp;" - "&amp;TEXT(CEILING(F35*4999+1, IF(F35&gt;1000,10000,1000))-1, "# ##0")&amp;" "&amp;D35)</f>
        <v>10 000 kr - 49 999 kr</v>
      </c>
      <c r="T35" s="5" t="str">
        <f>IF(C35="Left",D35&amp;TEXT(F35*5000, "# ##0")&amp;" - "&amp;D35&amp;TEXT(CEILING(F35*14999+1, IF(F35&gt;1000,10000,1000))-1, "# ##0"), TEXT(F35*5000, "# ##0")&amp;" "&amp;D35&amp;" - "&amp;TEXT(CEILING(F35*14999+1, IF(F35&gt;1000,10000,1000))-1, "# ##0")&amp;" "&amp;D35)</f>
        <v>50 000 kr - 149 999 kr</v>
      </c>
      <c r="U35" s="5" t="str">
        <f>IF(C35="Left",D35&amp;TEXT(F35*15000, "# ##0")&amp;" - "&amp;D35&amp;TEXT(CEILING(F35*24999+1, IF(F35&gt;1000,10000,1000))-1, "# ##0"), TEXT(F35*15000, "# ##0")&amp;" "&amp;D35&amp;" - "&amp;TEXT(CEILING(F35*24999+1, IF(F35&gt;1000,10000,1000))-1, "# ##0")&amp;" "&amp;D35)</f>
        <v>150 000 kr - 249 999 kr</v>
      </c>
      <c r="V35" s="5" t="str">
        <f>IF(C35="Left",D35&amp;TEXT(F35*25000, "# ##0")&amp;" - "&amp;D35&amp;TEXT(CEILING(F35*34999+1, IF(F35&gt;1000,10000,1000))-1, "# ##0"), TEXT(F35*25000, "# ##0")&amp;" "&amp;D35&amp;" - "&amp;TEXT(CEILING(F35*34999+1, IF(F35&gt;1000,10000,1000))-1, "# ##0")&amp;" "&amp;D35)</f>
        <v>250 000 kr - 349 999 kr</v>
      </c>
      <c r="W35" s="5" t="str">
        <f>IF(C35="Left",D35&amp;TEXT(F35*35000, "# ##0")&amp;" - "&amp;D35&amp;TEXT(CEILING(F35*49999+1, IF(F35&gt;1000,10000,1000))-1, "# ##0"), TEXT(F35*35000, "# ##0")&amp;" "&amp;D35&amp;" - "&amp;TEXT(CEILING(F35*49999+1, IF(F35&gt;1000,10000,1000))-1, "# ##0")&amp;" "&amp;D35)</f>
        <v>350 000 kr - 499 999 kr</v>
      </c>
      <c r="X35" s="5" t="str">
        <f>IF(C35="Left",D35&amp;TEXT(F35*50000, "# ##0")&amp;" - "&amp;D35&amp;TEXT(CEILING(F35*74999+1, IF(F35&gt;1000,10000,1000))-1, "# ##0"), TEXT(F35*50000, "# ##0")&amp;" "&amp;D35&amp;" - "&amp;TEXT(CEILING(F35*74999+1, IF(F35&gt;1000,10000,1000))-1, "# ##0")&amp;" "&amp;D35)</f>
        <v>500 000 kr - 749 999 kr</v>
      </c>
      <c r="Y35" s="5" t="str">
        <f>IF(C35="Left",D35&amp;TEXT(F35*75000, "# ##0")&amp;" - "&amp;D35&amp;TEXT(CEILING(F35*99999+1, IF(F35&gt;1000,10000,1000))-1, "# ##0"), TEXT(F35*75000, "# ##0")&amp;" "&amp;D35&amp;" - "&amp;TEXT(CEILING(F35*99999+1, IF(F35&gt;1000,10000,1000))-1, "# ##0")&amp;" "&amp;D35)</f>
        <v>750 000 kr - 999 999 kr</v>
      </c>
      <c r="Z35" s="5" t="str">
        <f>IF(C35="Left",D35&amp;TEXT(F35*100000, "# ### ##0")&amp;" - "&amp;D35&amp;TEXT(CEILING(F35*149999+1, IF(F35&gt;1000,10000,1000))-1, "# ### ##0"), TEXT(F35*100000, "# ### ##0")&amp;" "&amp;D35&amp;" - "&amp;TEXT(CEILING(F35*149999+1, IF(F35&gt;1000,10000,1000))-1, "# ### ##0")&amp;" "&amp;D35)</f>
        <v>1 000 000 kr - 1 499 999 kr</v>
      </c>
      <c r="AA35" s="5" t="str">
        <f>IF(C35="Left",D35&amp;TEXT(F35*150000, "# ### ##0")&amp;" - "&amp;D35&amp;TEXT(CEILING(F35*199999+1, IF(F35&gt;1000,10000,1000))-1, "# ### ##0"), TEXT(F35*150000, "# ### ##0")&amp;" "&amp;D35&amp;" - "&amp;TEXT(CEILING(F35*199999+1, IF(F35&gt;1000,10000,1000))-1, "# ### ##0")&amp;" "&amp;D35)</f>
        <v>1 500 000 kr - 1 999 999 kr</v>
      </c>
      <c r="AB35" s="5" t="str">
        <f>IF(C35="Left",D35&amp;TEXT(F35*200000, "# ### ###")&amp;" - "&amp;D35&amp;TEXT(CEILING(F35*999999+1, IF(F35&gt;1000,10000,1000))-1, "# ### ##0"), TEXT(F35*200000, "# ### ###")&amp;" "&amp;D35&amp;" - "&amp;TEXT(CEILING(F35*999999+1, IF(F35&gt;1000,10000,1000))-1, "# ### ##0")&amp;" "&amp;D35)</f>
        <v>2 000 000 kr - 9 999 999 kr</v>
      </c>
      <c r="AC35" s="5" t="str">
        <f>IF(C35="Left",D35&amp;TEXT(F35*1000000,"# ### ##0")&amp;"+",TEXT(F35*1000000,"# ### ##0")&amp;" "&amp;D35&amp;"+")</f>
        <v>10 000 000 kr+</v>
      </c>
    </row>
    <row r="36" spans="1:29" x14ac:dyDescent="0.45">
      <c r="A36" t="s">
        <v>95</v>
      </c>
      <c r="B36" s="2" t="s">
        <v>96</v>
      </c>
      <c r="C36" t="s">
        <v>20</v>
      </c>
      <c r="D36" t="s">
        <v>97</v>
      </c>
      <c r="E36">
        <v>13.882999999999999</v>
      </c>
      <c r="F36" s="15">
        <v>10</v>
      </c>
      <c r="G36" s="16" t="str">
        <f t="shared" si="2"/>
        <v>NT$0</v>
      </c>
      <c r="H36" s="5">
        <f t="shared" si="3"/>
        <v>10</v>
      </c>
      <c r="I36" s="5">
        <f t="shared" si="4"/>
        <v>30</v>
      </c>
      <c r="J36" s="5">
        <f t="shared" si="5"/>
        <v>50</v>
      </c>
      <c r="K36" s="5">
        <f t="shared" si="6"/>
        <v>60</v>
      </c>
      <c r="L36" s="5">
        <f t="shared" si="7"/>
        <v>150</v>
      </c>
      <c r="M36" s="5">
        <f t="shared" si="8"/>
        <v>1000</v>
      </c>
      <c r="N36" s="5">
        <f t="shared" si="9"/>
        <v>2000</v>
      </c>
      <c r="O36" s="5">
        <f t="shared" si="10"/>
        <v>6000</v>
      </c>
      <c r="P36" s="5">
        <f t="shared" si="11"/>
        <v>8000</v>
      </c>
      <c r="Q36" s="5">
        <f t="shared" si="12"/>
        <v>10000</v>
      </c>
      <c r="R36" s="5" t="str">
        <f t="shared" si="46"/>
        <v>NT$0 - NT$9,999</v>
      </c>
      <c r="S36" s="5" t="str">
        <f t="shared" si="14"/>
        <v>NT$10,000 - NT$49,999</v>
      </c>
      <c r="T36" s="5" t="str">
        <f t="shared" si="15"/>
        <v>NT$50,000 - NT$149,999</v>
      </c>
      <c r="U36" s="5" t="str">
        <f t="shared" si="16"/>
        <v>NT$150,000 - NT$249,999</v>
      </c>
      <c r="V36" s="5" t="str">
        <f t="shared" si="17"/>
        <v>NT$250,000 - NT$349,999</v>
      </c>
      <c r="W36" s="5" t="str">
        <f t="shared" si="18"/>
        <v>NT$350,000 - NT$499,999</v>
      </c>
      <c r="X36" s="5" t="str">
        <f t="shared" si="0"/>
        <v>NT$500,000 - NT$749,999</v>
      </c>
      <c r="Y36" s="5" t="str">
        <f t="shared" si="19"/>
        <v>NT$750,000 - NT$999,999</v>
      </c>
      <c r="Z36" s="5" t="str">
        <f t="shared" si="20"/>
        <v>NT$1,000,000 - NT$1,499,999</v>
      </c>
      <c r="AA36" s="5" t="str">
        <f t="shared" si="21"/>
        <v>NT$1,500,000 - NT$1,999,999</v>
      </c>
      <c r="AB36" s="5" t="str">
        <f t="shared" si="22"/>
        <v>NT$2,000,000 - NT$9,999,999</v>
      </c>
      <c r="AC36" s="5" t="str">
        <f t="shared" si="23"/>
        <v>NT$10,000,000+</v>
      </c>
    </row>
    <row r="37" spans="1:29" x14ac:dyDescent="0.45">
      <c r="A37" t="s">
        <v>98</v>
      </c>
      <c r="B37" s="2" t="s">
        <v>99</v>
      </c>
      <c r="C37" t="s">
        <v>20</v>
      </c>
      <c r="D37" t="s">
        <v>100</v>
      </c>
      <c r="E37">
        <v>11.462999999999999</v>
      </c>
      <c r="F37" s="15">
        <v>10</v>
      </c>
      <c r="G37" s="16" t="str">
        <f t="shared" si="2"/>
        <v>฿0</v>
      </c>
      <c r="H37" s="5">
        <f t="shared" si="3"/>
        <v>10</v>
      </c>
      <c r="I37" s="5">
        <f t="shared" si="4"/>
        <v>30</v>
      </c>
      <c r="J37" s="5">
        <f t="shared" si="5"/>
        <v>50</v>
      </c>
      <c r="K37" s="5">
        <f t="shared" si="6"/>
        <v>60</v>
      </c>
      <c r="L37" s="5">
        <f t="shared" si="7"/>
        <v>150</v>
      </c>
      <c r="M37" s="5">
        <f t="shared" si="8"/>
        <v>1000</v>
      </c>
      <c r="N37" s="5">
        <f t="shared" si="9"/>
        <v>2000</v>
      </c>
      <c r="O37" s="5">
        <f t="shared" si="10"/>
        <v>6000</v>
      </c>
      <c r="P37" s="5">
        <f t="shared" si="11"/>
        <v>8000</v>
      </c>
      <c r="Q37" s="5">
        <f t="shared" si="12"/>
        <v>10000</v>
      </c>
      <c r="R37" s="5" t="str">
        <f t="shared" si="46"/>
        <v>฿0 - ฿9,999</v>
      </c>
      <c r="S37" s="5" t="str">
        <f t="shared" si="14"/>
        <v>฿10,000 - ฿49,999</v>
      </c>
      <c r="T37" s="5" t="str">
        <f t="shared" si="15"/>
        <v>฿50,000 - ฿149,999</v>
      </c>
      <c r="U37" s="5" t="str">
        <f t="shared" si="16"/>
        <v>฿150,000 - ฿249,999</v>
      </c>
      <c r="V37" s="5" t="str">
        <f t="shared" si="17"/>
        <v>฿250,000 - ฿349,999</v>
      </c>
      <c r="W37" s="5" t="str">
        <f t="shared" si="18"/>
        <v>฿350,000 - ฿499,999</v>
      </c>
      <c r="X37" s="5" t="str">
        <f t="shared" si="0"/>
        <v>฿500,000 - ฿749,999</v>
      </c>
      <c r="Y37" s="5" t="str">
        <f t="shared" si="19"/>
        <v>฿750,000 - ฿999,999</v>
      </c>
      <c r="Z37" s="5" t="str">
        <f t="shared" si="20"/>
        <v>฿1,000,000 - ฿1,499,999</v>
      </c>
      <c r="AA37" s="5" t="str">
        <f t="shared" si="21"/>
        <v>฿1,500,000 - ฿1,999,999</v>
      </c>
      <c r="AB37" s="5" t="str">
        <f t="shared" si="22"/>
        <v>฿2,000,000 - ฿9,999,999</v>
      </c>
      <c r="AC37" s="5" t="str">
        <f t="shared" si="23"/>
        <v>฿10,000,000+</v>
      </c>
    </row>
    <row r="38" spans="1:29" x14ac:dyDescent="0.45">
      <c r="A38" t="s">
        <v>101</v>
      </c>
      <c r="B38" s="2" t="s">
        <v>102</v>
      </c>
      <c r="C38" t="s">
        <v>27</v>
      </c>
      <c r="D38" t="s">
        <v>103</v>
      </c>
      <c r="E38">
        <v>7.2409999999999997</v>
      </c>
      <c r="F38" s="15">
        <v>10</v>
      </c>
      <c r="G38" s="16" t="str">
        <f t="shared" si="2"/>
        <v>0 ₺</v>
      </c>
      <c r="H38" s="5">
        <f t="shared" si="3"/>
        <v>10</v>
      </c>
      <c r="I38" s="5">
        <f t="shared" si="4"/>
        <v>30</v>
      </c>
      <c r="J38" s="5">
        <f t="shared" si="5"/>
        <v>50</v>
      </c>
      <c r="K38" s="5">
        <f t="shared" si="6"/>
        <v>60</v>
      </c>
      <c r="L38" s="5">
        <f t="shared" si="7"/>
        <v>150</v>
      </c>
      <c r="M38" s="5">
        <f t="shared" si="8"/>
        <v>1000</v>
      </c>
      <c r="N38" s="5">
        <f t="shared" si="9"/>
        <v>2000</v>
      </c>
      <c r="O38" s="5">
        <f t="shared" si="10"/>
        <v>6000</v>
      </c>
      <c r="P38" s="5">
        <f t="shared" si="11"/>
        <v>8000</v>
      </c>
      <c r="Q38" s="5">
        <f t="shared" si="12"/>
        <v>10000</v>
      </c>
      <c r="R38" s="5" t="str">
        <f t="shared" si="46"/>
        <v>0 ₺ - 9,999 ₺</v>
      </c>
      <c r="S38" s="5" t="str">
        <f t="shared" si="14"/>
        <v>10,000 ₺ - 49,999 ₺</v>
      </c>
      <c r="T38" s="5" t="str">
        <f t="shared" si="15"/>
        <v>50,000 ₺ - 149,999 ₺</v>
      </c>
      <c r="U38" s="5" t="str">
        <f t="shared" si="16"/>
        <v>150,000 ₺ - 249,999 ₺</v>
      </c>
      <c r="V38" s="5" t="str">
        <f t="shared" si="17"/>
        <v>250,000 ₺ - 349,999 ₺</v>
      </c>
      <c r="W38" s="5" t="str">
        <f t="shared" si="18"/>
        <v>350,000 ₺ - 499,999 ₺</v>
      </c>
      <c r="X38" s="5" t="str">
        <f t="shared" si="0"/>
        <v>500,000 ₺ - 749,999 ₺</v>
      </c>
      <c r="Y38" s="5" t="str">
        <f t="shared" si="19"/>
        <v>750,000 ₺ - 999,999 ₺</v>
      </c>
      <c r="Z38" s="5" t="str">
        <f t="shared" si="20"/>
        <v>1,000,000 ₺ - 1,499,999 ₺</v>
      </c>
      <c r="AA38" s="5" t="str">
        <f t="shared" si="21"/>
        <v>1,500,000 ₺ - 1,999,999 ₺</v>
      </c>
      <c r="AB38" s="5" t="str">
        <f t="shared" si="22"/>
        <v>2,000,000 ₺ - 9,999,999 ₺</v>
      </c>
      <c r="AC38" s="5" t="str">
        <f t="shared" si="23"/>
        <v>10,000,000 ₺+</v>
      </c>
    </row>
    <row r="39" spans="1:29" x14ac:dyDescent="0.45">
      <c r="A39" t="s">
        <v>104</v>
      </c>
      <c r="B39" s="2" t="s">
        <v>23</v>
      </c>
      <c r="C39" t="s">
        <v>20</v>
      </c>
      <c r="D39" t="s">
        <v>105</v>
      </c>
      <c r="E39">
        <v>0.68700000000000006</v>
      </c>
      <c r="F39" s="15">
        <f t="shared" si="1"/>
        <v>1</v>
      </c>
      <c r="G39" s="16" t="str">
        <f t="shared" si="2"/>
        <v>£0</v>
      </c>
      <c r="H39" s="5">
        <f t="shared" si="3"/>
        <v>1</v>
      </c>
      <c r="I39" s="5">
        <f t="shared" si="4"/>
        <v>3</v>
      </c>
      <c r="J39" s="5">
        <f t="shared" si="5"/>
        <v>5</v>
      </c>
      <c r="K39" s="5">
        <f t="shared" si="6"/>
        <v>6</v>
      </c>
      <c r="L39" s="5">
        <f t="shared" si="7"/>
        <v>15</v>
      </c>
      <c r="M39" s="5">
        <f t="shared" si="8"/>
        <v>100</v>
      </c>
      <c r="N39" s="5">
        <f t="shared" si="9"/>
        <v>200</v>
      </c>
      <c r="O39" s="5">
        <f t="shared" si="10"/>
        <v>600</v>
      </c>
      <c r="P39" s="5">
        <f t="shared" si="11"/>
        <v>800</v>
      </c>
      <c r="Q39" s="5">
        <f t="shared" si="12"/>
        <v>1000</v>
      </c>
      <c r="R39" s="5" t="str">
        <f t="shared" si="46"/>
        <v>£0 - £999</v>
      </c>
      <c r="S39" s="5" t="str">
        <f t="shared" si="14"/>
        <v>£1,000 - £4,999</v>
      </c>
      <c r="T39" s="5" t="str">
        <f t="shared" si="15"/>
        <v>£5,000 - £14,999</v>
      </c>
      <c r="U39" s="5" t="str">
        <f t="shared" si="16"/>
        <v>£15,000 - £24,999</v>
      </c>
      <c r="V39" s="5" t="str">
        <f t="shared" si="17"/>
        <v>£25,000 - £34,999</v>
      </c>
      <c r="W39" s="5" t="str">
        <f t="shared" si="18"/>
        <v>£35,000 - £49,999</v>
      </c>
      <c r="X39" s="5" t="str">
        <f t="shared" si="0"/>
        <v>£50,000 - £74,999</v>
      </c>
      <c r="Y39" s="5" t="str">
        <f t="shared" si="19"/>
        <v>£75,000 - £99,999</v>
      </c>
      <c r="Z39" s="5" t="str">
        <f t="shared" si="20"/>
        <v>£100,000 - £149,999</v>
      </c>
      <c r="AA39" s="5" t="str">
        <f t="shared" si="21"/>
        <v>£150,000 - £199,999</v>
      </c>
      <c r="AB39" s="5" t="str">
        <f t="shared" si="22"/>
        <v>£200,000 - £999,999</v>
      </c>
      <c r="AC39" s="5" t="str">
        <f t="shared" si="23"/>
        <v>£1,000,000+</v>
      </c>
    </row>
    <row r="40" spans="1:29" x14ac:dyDescent="0.45">
      <c r="A40" t="s">
        <v>106</v>
      </c>
      <c r="B40" s="2" t="s">
        <v>23</v>
      </c>
      <c r="C40" t="s">
        <v>20</v>
      </c>
      <c r="D40" t="s">
        <v>107</v>
      </c>
      <c r="E40">
        <v>1</v>
      </c>
      <c r="F40" s="15">
        <f t="shared" si="1"/>
        <v>1</v>
      </c>
      <c r="G40" s="16" t="str">
        <f t="shared" si="2"/>
        <v>$0</v>
      </c>
      <c r="H40" s="5">
        <f t="shared" si="3"/>
        <v>1</v>
      </c>
      <c r="I40" s="5">
        <f t="shared" si="4"/>
        <v>3</v>
      </c>
      <c r="J40" s="5">
        <f t="shared" si="5"/>
        <v>5</v>
      </c>
      <c r="K40" s="5">
        <f t="shared" si="6"/>
        <v>6</v>
      </c>
      <c r="L40" s="5">
        <f t="shared" si="7"/>
        <v>15</v>
      </c>
      <c r="M40" s="5">
        <f t="shared" si="8"/>
        <v>100</v>
      </c>
      <c r="N40" s="5">
        <f t="shared" si="9"/>
        <v>200</v>
      </c>
      <c r="O40" s="5">
        <f t="shared" si="10"/>
        <v>600</v>
      </c>
      <c r="P40" s="5">
        <f t="shared" si="11"/>
        <v>800</v>
      </c>
      <c r="Q40" s="5">
        <f t="shared" si="12"/>
        <v>1000</v>
      </c>
      <c r="R40" s="5" t="str">
        <f t="shared" si="46"/>
        <v>$0 - $999</v>
      </c>
      <c r="S40" s="5" t="str">
        <f t="shared" si="14"/>
        <v>$1,000 - $4,999</v>
      </c>
      <c r="T40" s="5" t="str">
        <f t="shared" si="15"/>
        <v>$5,000 - $14,999</v>
      </c>
      <c r="U40" s="5" t="str">
        <f t="shared" si="16"/>
        <v>$15,000 - $24,999</v>
      </c>
      <c r="V40" s="5" t="str">
        <f t="shared" si="17"/>
        <v>$25,000 - $34,999</v>
      </c>
      <c r="W40" s="5" t="str">
        <f t="shared" si="18"/>
        <v>$35,000 - $49,999</v>
      </c>
      <c r="X40" s="5" t="str">
        <f t="shared" si="0"/>
        <v>$50,000 - $74,999</v>
      </c>
      <c r="Y40" s="5" t="str">
        <f t="shared" si="19"/>
        <v>$75,000 - $99,999</v>
      </c>
      <c r="Z40" s="5" t="str">
        <f t="shared" si="20"/>
        <v>$100,000 - $149,999</v>
      </c>
      <c r="AA40" s="5" t="str">
        <f t="shared" si="21"/>
        <v>$150,000 - $199,999</v>
      </c>
      <c r="AB40" s="5" t="str">
        <f t="shared" si="22"/>
        <v>$200,000 - $999,999</v>
      </c>
      <c r="AC40" s="5" t="str">
        <f t="shared" si="23"/>
        <v>$1,000,000+</v>
      </c>
    </row>
    <row r="41" spans="1:29" x14ac:dyDescent="0.45">
      <c r="A41" t="s">
        <v>108</v>
      </c>
      <c r="B41" s="2" t="s">
        <v>109</v>
      </c>
      <c r="C41" t="s">
        <v>27</v>
      </c>
      <c r="D41" s="17" t="s">
        <v>110</v>
      </c>
      <c r="E41">
        <v>7105.6840000000002</v>
      </c>
      <c r="F41" s="15">
        <v>7500</v>
      </c>
      <c r="G41" s="16" t="str">
        <f t="shared" si="2"/>
        <v>0 ₫</v>
      </c>
      <c r="H41" s="5">
        <f t="shared" si="3"/>
        <v>7500</v>
      </c>
      <c r="I41" s="5">
        <f t="shared" si="4"/>
        <v>22500</v>
      </c>
      <c r="J41" s="5">
        <f t="shared" si="5"/>
        <v>37500</v>
      </c>
      <c r="K41" s="5">
        <f t="shared" si="6"/>
        <v>45000</v>
      </c>
      <c r="L41" s="5">
        <f t="shared" si="7"/>
        <v>112500</v>
      </c>
      <c r="M41" s="5">
        <f t="shared" si="8"/>
        <v>750000</v>
      </c>
      <c r="N41" s="5">
        <f t="shared" si="9"/>
        <v>1500000</v>
      </c>
      <c r="O41" s="5">
        <f t="shared" si="10"/>
        <v>4500000</v>
      </c>
      <c r="P41" s="5">
        <f t="shared" si="11"/>
        <v>6000000</v>
      </c>
      <c r="Q41" s="5">
        <f t="shared" si="12"/>
        <v>7500000</v>
      </c>
      <c r="R41" s="5" t="str">
        <f t="shared" si="46"/>
        <v>0 ₫ - 7,499,999 ₫</v>
      </c>
      <c r="S41" s="5" t="str">
        <f t="shared" si="14"/>
        <v>7,500,000 ₫ - 37,499,999 ₫</v>
      </c>
      <c r="T41" s="5" t="str">
        <f t="shared" si="15"/>
        <v>37,500,000 ₫ - 112,499,999 ₫</v>
      </c>
      <c r="U41" s="5" t="str">
        <f t="shared" si="16"/>
        <v>112,500,000 ₫ - 187,499,999 ₫</v>
      </c>
      <c r="V41" s="5" t="str">
        <f t="shared" si="17"/>
        <v>187,500,000 ₫ - 262,499,999 ₫</v>
      </c>
      <c r="W41" s="5" t="str">
        <f t="shared" si="18"/>
        <v>262,500,000 ₫ - 374,999,999 ₫</v>
      </c>
      <c r="X41" s="5" t="str">
        <f t="shared" si="0"/>
        <v>375,000,000 ₫ - 562,499,999 ₫</v>
      </c>
      <c r="Y41" s="5" t="str">
        <f t="shared" si="19"/>
        <v>562,500,000 ₫ - 749,999,999 ₫</v>
      </c>
      <c r="Z41" s="5" t="str">
        <f t="shared" si="20"/>
        <v>750,000,000 ₫ - 1,124,999,999 ₫</v>
      </c>
      <c r="AA41" s="5" t="str">
        <f t="shared" si="21"/>
        <v>1,125,000,000 ₫ - 1,499,999,999 ₫</v>
      </c>
      <c r="AB41" s="5" t="str">
        <f t="shared" si="22"/>
        <v>1,500,000,000 ₫ - 7,499,999,999 ₫</v>
      </c>
      <c r="AC41" s="5" t="str">
        <f t="shared" si="23"/>
        <v>7,500,000,000 ₫+</v>
      </c>
    </row>
    <row r="42" spans="1:29" x14ac:dyDescent="0.45">
      <c r="B42" s="22"/>
      <c r="R42" s="9"/>
    </row>
    <row r="43" spans="1:29" x14ac:dyDescent="0.45">
      <c r="B43" s="22"/>
      <c r="R43" s="9"/>
    </row>
    <row r="44" spans="1:29" x14ac:dyDescent="0.45">
      <c r="B44" s="22"/>
      <c r="S44" s="24"/>
    </row>
    <row r="45" spans="1:29" x14ac:dyDescent="0.45">
      <c r="B45" s="22"/>
      <c r="C45" s="22"/>
      <c r="Q45" s="24"/>
    </row>
    <row r="46" spans="1:29" x14ac:dyDescent="0.45">
      <c r="B46" s="22"/>
      <c r="C46" s="22"/>
    </row>
    <row r="47" spans="1:29" x14ac:dyDescent="0.45">
      <c r="B47" s="22"/>
      <c r="C47" s="22"/>
    </row>
    <row r="48" spans="1:29" x14ac:dyDescent="0.45">
      <c r="B48" s="22"/>
      <c r="C48" s="22"/>
    </row>
    <row r="49" spans="2:3" x14ac:dyDescent="0.45">
      <c r="B49" s="22"/>
      <c r="C49" s="22"/>
    </row>
    <row r="50" spans="2:3" x14ac:dyDescent="0.45">
      <c r="B50" s="22"/>
      <c r="C50" s="22"/>
    </row>
    <row r="51" spans="2:3" x14ac:dyDescent="0.45">
      <c r="B51" s="22"/>
      <c r="C51" s="22"/>
    </row>
    <row r="52" spans="2:3" x14ac:dyDescent="0.45">
      <c r="B52" s="22"/>
      <c r="C52" s="22"/>
    </row>
    <row r="53" spans="2:3" x14ac:dyDescent="0.45">
      <c r="B53" s="22"/>
      <c r="C53" s="22"/>
    </row>
    <row r="54" spans="2:3" x14ac:dyDescent="0.45">
      <c r="B54" s="22"/>
      <c r="C54" s="22"/>
    </row>
    <row r="55" spans="2:3" x14ac:dyDescent="0.45">
      <c r="B55" s="22"/>
      <c r="C55" s="22"/>
    </row>
    <row r="56" spans="2:3" x14ac:dyDescent="0.45">
      <c r="B56" s="22"/>
      <c r="C56" s="22"/>
    </row>
    <row r="57" spans="2:3" x14ac:dyDescent="0.45">
      <c r="B57" s="22"/>
      <c r="C57" s="22"/>
    </row>
    <row r="58" spans="2:3" x14ac:dyDescent="0.45">
      <c r="B58" s="22"/>
      <c r="C58" s="22"/>
    </row>
    <row r="59" spans="2:3" x14ac:dyDescent="0.45">
      <c r="B59" s="22"/>
      <c r="C59" s="22"/>
    </row>
    <row r="60" spans="2:3" x14ac:dyDescent="0.45">
      <c r="B60" s="22"/>
      <c r="C60" s="22"/>
    </row>
    <row r="61" spans="2:3" x14ac:dyDescent="0.45">
      <c r="B61" s="22"/>
      <c r="C61" s="22"/>
    </row>
    <row r="62" spans="2:3" x14ac:dyDescent="0.45">
      <c r="B62" s="22"/>
      <c r="C62" s="22"/>
    </row>
    <row r="63" spans="2:3" x14ac:dyDescent="0.45">
      <c r="B63" s="22"/>
      <c r="C63" s="22"/>
    </row>
    <row r="64" spans="2:3" x14ac:dyDescent="0.45">
      <c r="B64" s="22"/>
      <c r="C64" s="22"/>
    </row>
    <row r="65" spans="2:3" x14ac:dyDescent="0.45">
      <c r="B65" s="22"/>
      <c r="C65" s="22"/>
    </row>
    <row r="66" spans="2:3" x14ac:dyDescent="0.45">
      <c r="B66" s="22"/>
      <c r="C66" s="22"/>
    </row>
    <row r="67" spans="2:3" x14ac:dyDescent="0.45">
      <c r="B67" s="22"/>
      <c r="C67" s="22"/>
    </row>
    <row r="68" spans="2:3" x14ac:dyDescent="0.45">
      <c r="B68" s="22"/>
      <c r="C68" s="22"/>
    </row>
    <row r="69" spans="2:3" x14ac:dyDescent="0.45">
      <c r="B69" s="22"/>
      <c r="C69" s="22"/>
    </row>
    <row r="70" spans="2:3" x14ac:dyDescent="0.45">
      <c r="B70" s="22"/>
      <c r="C70" s="22"/>
    </row>
    <row r="71" spans="2:3" x14ac:dyDescent="0.45">
      <c r="C71" s="22"/>
    </row>
    <row r="72" spans="2:3" x14ac:dyDescent="0.45">
      <c r="C72" s="22"/>
    </row>
  </sheetData>
  <phoneticPr fontId="2" type="noConversion"/>
  <pageMargins left="0.75" right="0.75" top="1" bottom="1" header="0.5" footer="0.5"/>
  <ignoredErrors>
    <ignoredError sqref="R30" formula="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BB7B6-28A8-45B8-89A1-44A6C722C0EF}">
  <dimension ref="A1:D168"/>
  <sheetViews>
    <sheetView topLeftCell="A70" zoomScale="92" zoomScaleNormal="55" workbookViewId="0">
      <selection activeCell="C114" sqref="C114"/>
    </sheetView>
  </sheetViews>
  <sheetFormatPr defaultRowHeight="14.25" x14ac:dyDescent="0.45"/>
  <cols>
    <col min="1" max="1" width="68.46484375" bestFit="1" customWidth="1"/>
    <col min="2" max="2" width="14.73046875" bestFit="1" customWidth="1"/>
    <col min="3" max="3" width="28.73046875" bestFit="1" customWidth="1"/>
    <col min="4" max="4" width="59.19921875" bestFit="1" customWidth="1"/>
  </cols>
  <sheetData>
    <row r="1" spans="1:4" x14ac:dyDescent="0.45">
      <c r="A1" s="25" t="s">
        <v>111</v>
      </c>
      <c r="B1" s="25" t="s">
        <v>112</v>
      </c>
      <c r="C1" s="25" t="s">
        <v>113</v>
      </c>
      <c r="D1" s="25" t="s">
        <v>114</v>
      </c>
    </row>
    <row r="2" spans="1:4" x14ac:dyDescent="0.45">
      <c r="A2" t="s">
        <v>115</v>
      </c>
      <c r="B2" t="s">
        <v>18</v>
      </c>
      <c r="C2" t="s">
        <v>19</v>
      </c>
      <c r="D2" t="s">
        <v>115</v>
      </c>
    </row>
    <row r="3" spans="1:4" x14ac:dyDescent="0.45">
      <c r="A3" t="s">
        <v>116</v>
      </c>
      <c r="B3" t="s">
        <v>18</v>
      </c>
      <c r="C3" t="s">
        <v>19</v>
      </c>
      <c r="D3" t="s">
        <v>116</v>
      </c>
    </row>
    <row r="4" spans="1:4" x14ac:dyDescent="0.45">
      <c r="A4" t="s">
        <v>117</v>
      </c>
      <c r="B4" t="s">
        <v>18</v>
      </c>
      <c r="C4" t="s">
        <v>19</v>
      </c>
      <c r="D4" t="s">
        <v>1173</v>
      </c>
    </row>
    <row r="5" spans="1:4" x14ac:dyDescent="0.45">
      <c r="A5" t="s">
        <v>118</v>
      </c>
      <c r="B5" t="s">
        <v>22</v>
      </c>
      <c r="C5" t="s">
        <v>23</v>
      </c>
      <c r="D5" t="s">
        <v>118</v>
      </c>
    </row>
    <row r="6" spans="1:4" x14ac:dyDescent="0.45">
      <c r="A6" t="s">
        <v>119</v>
      </c>
      <c r="B6" t="s">
        <v>22</v>
      </c>
      <c r="C6" t="s">
        <v>23</v>
      </c>
      <c r="D6" t="s">
        <v>119</v>
      </c>
    </row>
    <row r="7" spans="1:4" x14ac:dyDescent="0.45">
      <c r="A7" t="s">
        <v>120</v>
      </c>
      <c r="B7" t="s">
        <v>22</v>
      </c>
      <c r="C7" t="s">
        <v>23</v>
      </c>
      <c r="D7" t="s">
        <v>120</v>
      </c>
    </row>
    <row r="8" spans="1:4" x14ac:dyDescent="0.45">
      <c r="A8" t="s">
        <v>121</v>
      </c>
      <c r="B8" t="s">
        <v>22</v>
      </c>
      <c r="C8" t="s">
        <v>23</v>
      </c>
      <c r="D8" t="s">
        <v>121</v>
      </c>
    </row>
    <row r="9" spans="1:4" x14ac:dyDescent="0.45">
      <c r="A9" t="s">
        <v>122</v>
      </c>
      <c r="B9" t="s">
        <v>22</v>
      </c>
      <c r="C9" t="s">
        <v>23</v>
      </c>
      <c r="D9" t="s">
        <v>122</v>
      </c>
    </row>
    <row r="10" spans="1:4" x14ac:dyDescent="0.45">
      <c r="A10" t="s">
        <v>123</v>
      </c>
      <c r="B10" t="s">
        <v>22</v>
      </c>
      <c r="C10" t="s">
        <v>23</v>
      </c>
      <c r="D10" t="s">
        <v>123</v>
      </c>
    </row>
    <row r="11" spans="1:4" x14ac:dyDescent="0.45">
      <c r="A11" t="s">
        <v>124</v>
      </c>
      <c r="B11" t="s">
        <v>25</v>
      </c>
      <c r="C11" t="s">
        <v>26</v>
      </c>
      <c r="D11" s="21" t="s">
        <v>124</v>
      </c>
    </row>
    <row r="12" spans="1:4" x14ac:dyDescent="0.45">
      <c r="A12" t="s">
        <v>125</v>
      </c>
      <c r="B12" t="s">
        <v>25</v>
      </c>
      <c r="C12" t="s">
        <v>26</v>
      </c>
      <c r="D12" s="21" t="s">
        <v>125</v>
      </c>
    </row>
    <row r="13" spans="1:4" x14ac:dyDescent="0.45">
      <c r="A13" t="s">
        <v>126</v>
      </c>
      <c r="B13" t="s">
        <v>25</v>
      </c>
      <c r="C13" t="s">
        <v>26</v>
      </c>
      <c r="D13" s="21" t="s">
        <v>126</v>
      </c>
    </row>
    <row r="14" spans="1:4" x14ac:dyDescent="0.45">
      <c r="A14" t="s">
        <v>127</v>
      </c>
      <c r="B14" t="s">
        <v>25</v>
      </c>
      <c r="C14" t="s">
        <v>26</v>
      </c>
      <c r="D14" s="21" t="s">
        <v>127</v>
      </c>
    </row>
    <row r="15" spans="1:4" x14ac:dyDescent="0.45">
      <c r="A15" t="s">
        <v>128</v>
      </c>
      <c r="B15" t="s">
        <v>25</v>
      </c>
      <c r="C15" t="s">
        <v>26</v>
      </c>
      <c r="D15" s="21" t="s">
        <v>128</v>
      </c>
    </row>
    <row r="16" spans="1:4" x14ac:dyDescent="0.45">
      <c r="A16" t="s">
        <v>129</v>
      </c>
      <c r="B16" t="s">
        <v>29</v>
      </c>
      <c r="C16" t="s">
        <v>130</v>
      </c>
      <c r="D16" t="s">
        <v>2412</v>
      </c>
    </row>
    <row r="17" spans="1:4" x14ac:dyDescent="0.45">
      <c r="A17" t="s">
        <v>131</v>
      </c>
      <c r="B17" t="s">
        <v>29</v>
      </c>
      <c r="C17" t="s">
        <v>130</v>
      </c>
      <c r="D17" s="21" t="s">
        <v>2413</v>
      </c>
    </row>
    <row r="18" spans="1:4" x14ac:dyDescent="0.45">
      <c r="A18" t="s">
        <v>132</v>
      </c>
      <c r="B18" t="s">
        <v>29</v>
      </c>
      <c r="C18" t="s">
        <v>130</v>
      </c>
      <c r="D18" s="21" t="s">
        <v>2414</v>
      </c>
    </row>
    <row r="19" spans="1:4" x14ac:dyDescent="0.45">
      <c r="A19" t="s">
        <v>133</v>
      </c>
      <c r="B19" t="s">
        <v>29</v>
      </c>
      <c r="C19" t="s">
        <v>130</v>
      </c>
      <c r="D19" s="21" t="s">
        <v>2415</v>
      </c>
    </row>
    <row r="20" spans="1:4" x14ac:dyDescent="0.45">
      <c r="A20" t="s">
        <v>134</v>
      </c>
      <c r="B20" t="s">
        <v>29</v>
      </c>
      <c r="C20" t="s">
        <v>130</v>
      </c>
      <c r="D20" s="21" t="s">
        <v>2416</v>
      </c>
    </row>
    <row r="21" spans="1:4" x14ac:dyDescent="0.45">
      <c r="A21" t="s">
        <v>135</v>
      </c>
      <c r="B21" t="s">
        <v>29</v>
      </c>
      <c r="C21" t="s">
        <v>130</v>
      </c>
      <c r="D21" s="21" t="s">
        <v>2417</v>
      </c>
    </row>
    <row r="22" spans="1:4" x14ac:dyDescent="0.45">
      <c r="A22" t="s">
        <v>136</v>
      </c>
      <c r="B22" t="s">
        <v>29</v>
      </c>
      <c r="C22" t="s">
        <v>130</v>
      </c>
      <c r="D22" s="21" t="s">
        <v>2418</v>
      </c>
    </row>
    <row r="23" spans="1:4" x14ac:dyDescent="0.45">
      <c r="A23" t="s">
        <v>119</v>
      </c>
      <c r="B23" t="s">
        <v>32</v>
      </c>
      <c r="C23" t="s">
        <v>23</v>
      </c>
      <c r="D23" t="s">
        <v>119</v>
      </c>
    </row>
    <row r="24" spans="1:4" x14ac:dyDescent="0.45">
      <c r="A24" t="s">
        <v>137</v>
      </c>
      <c r="B24" t="s">
        <v>32</v>
      </c>
      <c r="C24" t="s">
        <v>23</v>
      </c>
      <c r="D24" t="s">
        <v>137</v>
      </c>
    </row>
    <row r="25" spans="1:4" x14ac:dyDescent="0.45">
      <c r="A25" t="s">
        <v>138</v>
      </c>
      <c r="B25" t="s">
        <v>32</v>
      </c>
      <c r="C25" t="s">
        <v>23</v>
      </c>
      <c r="D25" t="s">
        <v>138</v>
      </c>
    </row>
    <row r="26" spans="1:4" x14ac:dyDescent="0.45">
      <c r="A26" t="s">
        <v>139</v>
      </c>
      <c r="B26" t="s">
        <v>32</v>
      </c>
      <c r="C26" t="s">
        <v>23</v>
      </c>
      <c r="D26" t="s">
        <v>139</v>
      </c>
    </row>
    <row r="27" spans="1:4" x14ac:dyDescent="0.45">
      <c r="A27" s="31" t="s">
        <v>6047</v>
      </c>
      <c r="B27" t="s">
        <v>5128</v>
      </c>
      <c r="C27" t="s">
        <v>19</v>
      </c>
      <c r="D27" s="31" t="s">
        <v>6047</v>
      </c>
    </row>
    <row r="28" spans="1:4" x14ac:dyDescent="0.45">
      <c r="A28" s="31" t="s">
        <v>6048</v>
      </c>
      <c r="B28" t="s">
        <v>5128</v>
      </c>
      <c r="C28" t="s">
        <v>19</v>
      </c>
      <c r="D28" s="31" t="s">
        <v>6048</v>
      </c>
    </row>
    <row r="29" spans="1:4" x14ac:dyDescent="0.45">
      <c r="A29" s="31" t="s">
        <v>6049</v>
      </c>
      <c r="B29" t="s">
        <v>5128</v>
      </c>
      <c r="C29" t="s">
        <v>19</v>
      </c>
      <c r="D29" s="31" t="s">
        <v>6049</v>
      </c>
    </row>
    <row r="30" spans="1:4" x14ac:dyDescent="0.45">
      <c r="A30" s="31" t="s">
        <v>6050</v>
      </c>
      <c r="B30" t="s">
        <v>5128</v>
      </c>
      <c r="C30" t="s">
        <v>19</v>
      </c>
      <c r="D30" s="31" t="s">
        <v>6050</v>
      </c>
    </row>
    <row r="31" spans="1:4" x14ac:dyDescent="0.45">
      <c r="A31" s="31" t="s">
        <v>6051</v>
      </c>
      <c r="B31" t="s">
        <v>5128</v>
      </c>
      <c r="C31" t="s">
        <v>19</v>
      </c>
      <c r="D31" s="31" t="s">
        <v>6051</v>
      </c>
    </row>
    <row r="32" spans="1:4" x14ac:dyDescent="0.45">
      <c r="A32" t="s">
        <v>140</v>
      </c>
      <c r="B32" t="s">
        <v>37</v>
      </c>
      <c r="C32" t="s">
        <v>19</v>
      </c>
      <c r="D32" s="27" t="s">
        <v>1166</v>
      </c>
    </row>
    <row r="33" spans="1:4" x14ac:dyDescent="0.45">
      <c r="A33" t="s">
        <v>141</v>
      </c>
      <c r="B33" t="s">
        <v>37</v>
      </c>
      <c r="C33" t="s">
        <v>19</v>
      </c>
      <c r="D33" s="27" t="s">
        <v>1167</v>
      </c>
    </row>
    <row r="34" spans="1:4" x14ac:dyDescent="0.45">
      <c r="A34" t="s">
        <v>142</v>
      </c>
      <c r="B34" t="s">
        <v>37</v>
      </c>
      <c r="C34" t="s">
        <v>19</v>
      </c>
      <c r="D34" s="27" t="s">
        <v>1168</v>
      </c>
    </row>
    <row r="35" spans="1:4" x14ac:dyDescent="0.45">
      <c r="A35" t="s">
        <v>143</v>
      </c>
      <c r="B35" t="s">
        <v>37</v>
      </c>
      <c r="C35" t="s">
        <v>19</v>
      </c>
      <c r="D35" s="27" t="s">
        <v>1169</v>
      </c>
    </row>
    <row r="36" spans="1:4" x14ac:dyDescent="0.45">
      <c r="A36" t="s">
        <v>144</v>
      </c>
      <c r="B36" t="s">
        <v>37</v>
      </c>
      <c r="C36" t="s">
        <v>19</v>
      </c>
      <c r="D36" s="27" t="s">
        <v>1170</v>
      </c>
    </row>
    <row r="37" spans="1:4" x14ac:dyDescent="0.45">
      <c r="A37" t="s">
        <v>145</v>
      </c>
      <c r="B37" t="s">
        <v>37</v>
      </c>
      <c r="C37" t="s">
        <v>19</v>
      </c>
      <c r="D37" s="27" t="s">
        <v>1171</v>
      </c>
    </row>
    <row r="38" spans="1:4" x14ac:dyDescent="0.45">
      <c r="A38" t="s">
        <v>146</v>
      </c>
      <c r="B38" t="s">
        <v>37</v>
      </c>
      <c r="C38" t="s">
        <v>19</v>
      </c>
      <c r="D38" s="27" t="s">
        <v>1172</v>
      </c>
    </row>
    <row r="39" spans="1:4" x14ac:dyDescent="0.45">
      <c r="A39" t="s">
        <v>147</v>
      </c>
      <c r="B39" t="s">
        <v>38</v>
      </c>
      <c r="C39" t="s">
        <v>39</v>
      </c>
      <c r="D39" t="s">
        <v>1772</v>
      </c>
    </row>
    <row r="40" spans="1:4" x14ac:dyDescent="0.45">
      <c r="A40" t="s">
        <v>148</v>
      </c>
      <c r="B40" t="s">
        <v>38</v>
      </c>
      <c r="C40" t="s">
        <v>39</v>
      </c>
      <c r="D40" t="s">
        <v>1773</v>
      </c>
    </row>
    <row r="41" spans="1:4" x14ac:dyDescent="0.45">
      <c r="A41" t="s">
        <v>149</v>
      </c>
      <c r="B41" t="s">
        <v>38</v>
      </c>
      <c r="C41" t="s">
        <v>39</v>
      </c>
      <c r="D41" t="s">
        <v>1774</v>
      </c>
    </row>
    <row r="42" spans="1:4" x14ac:dyDescent="0.45">
      <c r="A42" t="s">
        <v>150</v>
      </c>
      <c r="B42" t="s">
        <v>38</v>
      </c>
      <c r="C42" t="s">
        <v>39</v>
      </c>
      <c r="D42" t="s">
        <v>1775</v>
      </c>
    </row>
    <row r="43" spans="1:4" x14ac:dyDescent="0.45">
      <c r="A43" t="s">
        <v>151</v>
      </c>
      <c r="B43" t="s">
        <v>41</v>
      </c>
      <c r="C43" t="s">
        <v>42</v>
      </c>
      <c r="D43" t="s">
        <v>151</v>
      </c>
    </row>
    <row r="44" spans="1:4" x14ac:dyDescent="0.45">
      <c r="A44" t="s">
        <v>7974</v>
      </c>
      <c r="B44" t="s">
        <v>41</v>
      </c>
      <c r="C44" t="s">
        <v>42</v>
      </c>
      <c r="D44" t="s">
        <v>7974</v>
      </c>
    </row>
    <row r="45" spans="1:4" x14ac:dyDescent="0.45">
      <c r="A45" t="s">
        <v>152</v>
      </c>
      <c r="B45" t="s">
        <v>43</v>
      </c>
      <c r="C45" t="s">
        <v>44</v>
      </c>
      <c r="D45" t="s">
        <v>887</v>
      </c>
    </row>
    <row r="46" spans="1:4" x14ac:dyDescent="0.45">
      <c r="A46" t="s">
        <v>153</v>
      </c>
      <c r="B46" t="s">
        <v>43</v>
      </c>
      <c r="C46" t="s">
        <v>44</v>
      </c>
      <c r="D46" t="s">
        <v>153</v>
      </c>
    </row>
    <row r="47" spans="1:4" x14ac:dyDescent="0.45">
      <c r="A47" t="s">
        <v>154</v>
      </c>
      <c r="B47" t="s">
        <v>43</v>
      </c>
      <c r="C47" t="s">
        <v>44</v>
      </c>
      <c r="D47" t="s">
        <v>888</v>
      </c>
    </row>
    <row r="48" spans="1:4" x14ac:dyDescent="0.45">
      <c r="A48" t="s">
        <v>155</v>
      </c>
      <c r="B48" t="s">
        <v>43</v>
      </c>
      <c r="C48" t="s">
        <v>44</v>
      </c>
      <c r="D48" t="s">
        <v>155</v>
      </c>
    </row>
    <row r="49" spans="1:4" x14ac:dyDescent="0.45">
      <c r="A49" t="s">
        <v>156</v>
      </c>
      <c r="B49" t="s">
        <v>45</v>
      </c>
      <c r="C49" t="s">
        <v>26</v>
      </c>
      <c r="D49" s="21" t="s">
        <v>156</v>
      </c>
    </row>
    <row r="50" spans="1:4" x14ac:dyDescent="0.45">
      <c r="A50" t="s">
        <v>157</v>
      </c>
      <c r="B50" t="s">
        <v>45</v>
      </c>
      <c r="C50" t="s">
        <v>26</v>
      </c>
      <c r="D50" t="s">
        <v>157</v>
      </c>
    </row>
    <row r="51" spans="1:4" x14ac:dyDescent="0.45">
      <c r="A51" t="s">
        <v>158</v>
      </c>
      <c r="B51" t="s">
        <v>45</v>
      </c>
      <c r="C51" t="s">
        <v>26</v>
      </c>
      <c r="D51" s="21" t="s">
        <v>158</v>
      </c>
    </row>
    <row r="52" spans="1:4" x14ac:dyDescent="0.45">
      <c r="A52" t="s">
        <v>159</v>
      </c>
      <c r="B52" t="s">
        <v>45</v>
      </c>
      <c r="C52" t="s">
        <v>26</v>
      </c>
      <c r="D52" s="21" t="s">
        <v>159</v>
      </c>
    </row>
    <row r="53" spans="1:4" x14ac:dyDescent="0.45">
      <c r="A53" t="s">
        <v>160</v>
      </c>
      <c r="B53" t="s">
        <v>45</v>
      </c>
      <c r="C53" t="s">
        <v>26</v>
      </c>
      <c r="D53" s="21" t="s">
        <v>160</v>
      </c>
    </row>
    <row r="54" spans="1:4" x14ac:dyDescent="0.45">
      <c r="A54" t="s">
        <v>161</v>
      </c>
      <c r="B54" t="s">
        <v>45</v>
      </c>
      <c r="C54" t="s">
        <v>26</v>
      </c>
      <c r="D54" s="21" t="s">
        <v>161</v>
      </c>
    </row>
    <row r="55" spans="1:4" x14ac:dyDescent="0.45">
      <c r="A55" t="s">
        <v>162</v>
      </c>
      <c r="B55" t="s">
        <v>46</v>
      </c>
      <c r="C55" t="s">
        <v>47</v>
      </c>
      <c r="D55" t="s">
        <v>2118</v>
      </c>
    </row>
    <row r="56" spans="1:4" x14ac:dyDescent="0.45">
      <c r="A56" t="s">
        <v>163</v>
      </c>
      <c r="B56" t="s">
        <v>46</v>
      </c>
      <c r="C56" t="s">
        <v>47</v>
      </c>
      <c r="D56" t="s">
        <v>2119</v>
      </c>
    </row>
    <row r="57" spans="1:4" x14ac:dyDescent="0.45">
      <c r="A57" t="s">
        <v>164</v>
      </c>
      <c r="B57" t="s">
        <v>46</v>
      </c>
      <c r="C57" t="s">
        <v>47</v>
      </c>
      <c r="D57" t="s">
        <v>2120</v>
      </c>
    </row>
    <row r="58" spans="1:4" x14ac:dyDescent="0.45">
      <c r="A58" t="s">
        <v>165</v>
      </c>
      <c r="B58" t="s">
        <v>46</v>
      </c>
      <c r="C58" t="s">
        <v>47</v>
      </c>
      <c r="D58" t="s">
        <v>2121</v>
      </c>
    </row>
    <row r="59" spans="1:4" x14ac:dyDescent="0.45">
      <c r="A59" t="s">
        <v>166</v>
      </c>
      <c r="B59" t="s">
        <v>48</v>
      </c>
      <c r="C59" t="s">
        <v>49</v>
      </c>
      <c r="D59" t="s">
        <v>1813</v>
      </c>
    </row>
    <row r="60" spans="1:4" x14ac:dyDescent="0.45">
      <c r="A60" t="s">
        <v>167</v>
      </c>
      <c r="B60" t="s">
        <v>48</v>
      </c>
      <c r="C60" t="s">
        <v>49</v>
      </c>
      <c r="D60" t="s">
        <v>167</v>
      </c>
    </row>
    <row r="61" spans="1:4" x14ac:dyDescent="0.45">
      <c r="A61" t="s">
        <v>168</v>
      </c>
      <c r="B61" t="s">
        <v>48</v>
      </c>
      <c r="C61" t="s">
        <v>49</v>
      </c>
      <c r="D61" t="s">
        <v>168</v>
      </c>
    </row>
    <row r="62" spans="1:4" x14ac:dyDescent="0.45">
      <c r="A62" t="s">
        <v>169</v>
      </c>
      <c r="B62" t="s">
        <v>51</v>
      </c>
      <c r="C62" t="s">
        <v>52</v>
      </c>
      <c r="D62" t="s">
        <v>1814</v>
      </c>
    </row>
    <row r="63" spans="1:4" x14ac:dyDescent="0.45">
      <c r="A63" t="s">
        <v>170</v>
      </c>
      <c r="B63" t="s">
        <v>51</v>
      </c>
      <c r="C63" t="s">
        <v>52</v>
      </c>
      <c r="D63" t="s">
        <v>1815</v>
      </c>
    </row>
    <row r="64" spans="1:4" x14ac:dyDescent="0.45">
      <c r="A64" t="s">
        <v>171</v>
      </c>
      <c r="B64" t="s">
        <v>54</v>
      </c>
      <c r="C64" t="s">
        <v>55</v>
      </c>
      <c r="D64" t="s">
        <v>171</v>
      </c>
    </row>
    <row r="65" spans="1:4" x14ac:dyDescent="0.45">
      <c r="A65" t="s">
        <v>172</v>
      </c>
      <c r="B65" t="s">
        <v>54</v>
      </c>
      <c r="C65" t="s">
        <v>55</v>
      </c>
      <c r="D65" t="s">
        <v>172</v>
      </c>
    </row>
    <row r="66" spans="1:4" x14ac:dyDescent="0.45">
      <c r="A66" t="s">
        <v>173</v>
      </c>
      <c r="B66" t="s">
        <v>54</v>
      </c>
      <c r="C66" t="s">
        <v>55</v>
      </c>
      <c r="D66" t="s">
        <v>173</v>
      </c>
    </row>
    <row r="67" spans="1:4" x14ac:dyDescent="0.45">
      <c r="A67" t="s">
        <v>174</v>
      </c>
      <c r="B67" t="s">
        <v>54</v>
      </c>
      <c r="C67" t="s">
        <v>55</v>
      </c>
      <c r="D67" t="s">
        <v>174</v>
      </c>
    </row>
    <row r="68" spans="1:4" x14ac:dyDescent="0.45">
      <c r="A68" t="s">
        <v>175</v>
      </c>
      <c r="B68" t="s">
        <v>54</v>
      </c>
      <c r="C68" t="s">
        <v>55</v>
      </c>
      <c r="D68" t="s">
        <v>175</v>
      </c>
    </row>
    <row r="69" spans="1:4" x14ac:dyDescent="0.45">
      <c r="A69" t="s">
        <v>176</v>
      </c>
      <c r="B69" t="s">
        <v>54</v>
      </c>
      <c r="C69" t="s">
        <v>55</v>
      </c>
      <c r="D69" t="s">
        <v>176</v>
      </c>
    </row>
    <row r="70" spans="1:4" x14ac:dyDescent="0.45">
      <c r="A70" t="s">
        <v>177</v>
      </c>
      <c r="B70" t="s">
        <v>54</v>
      </c>
      <c r="C70" t="s">
        <v>55</v>
      </c>
      <c r="D70" t="s">
        <v>177</v>
      </c>
    </row>
    <row r="71" spans="1:4" x14ac:dyDescent="0.45">
      <c r="A71" t="s">
        <v>178</v>
      </c>
      <c r="B71" t="s">
        <v>54</v>
      </c>
      <c r="C71" t="s">
        <v>55</v>
      </c>
      <c r="D71" t="s">
        <v>178</v>
      </c>
    </row>
    <row r="72" spans="1:4" x14ac:dyDescent="0.45">
      <c r="A72" t="s">
        <v>179</v>
      </c>
      <c r="B72" t="s">
        <v>57</v>
      </c>
      <c r="C72" t="s">
        <v>23</v>
      </c>
      <c r="D72" t="s">
        <v>179</v>
      </c>
    </row>
    <row r="73" spans="1:4" x14ac:dyDescent="0.45">
      <c r="A73" t="s">
        <v>180</v>
      </c>
      <c r="B73" t="s">
        <v>57</v>
      </c>
      <c r="C73" t="s">
        <v>23</v>
      </c>
      <c r="D73" t="s">
        <v>180</v>
      </c>
    </row>
    <row r="74" spans="1:4" x14ac:dyDescent="0.45">
      <c r="A74" t="s">
        <v>122</v>
      </c>
      <c r="B74" t="s">
        <v>57</v>
      </c>
      <c r="C74" t="s">
        <v>23</v>
      </c>
      <c r="D74" t="s">
        <v>122</v>
      </c>
    </row>
    <row r="75" spans="1:4" x14ac:dyDescent="0.45">
      <c r="A75" t="s">
        <v>181</v>
      </c>
      <c r="B75" t="s">
        <v>57</v>
      </c>
      <c r="C75" t="s">
        <v>23</v>
      </c>
      <c r="D75" t="s">
        <v>181</v>
      </c>
    </row>
    <row r="76" spans="1:4" x14ac:dyDescent="0.45">
      <c r="A76" t="s">
        <v>182</v>
      </c>
      <c r="B76" t="s">
        <v>57</v>
      </c>
      <c r="C76" t="s">
        <v>23</v>
      </c>
      <c r="D76" t="s">
        <v>182</v>
      </c>
    </row>
    <row r="77" spans="1:4" x14ac:dyDescent="0.45">
      <c r="A77" t="s">
        <v>183</v>
      </c>
      <c r="B77" t="s">
        <v>58</v>
      </c>
      <c r="C77" t="s">
        <v>59</v>
      </c>
      <c r="D77" t="s">
        <v>889</v>
      </c>
    </row>
    <row r="78" spans="1:4" x14ac:dyDescent="0.45">
      <c r="A78" t="s">
        <v>184</v>
      </c>
      <c r="B78" t="s">
        <v>58</v>
      </c>
      <c r="C78" t="s">
        <v>59</v>
      </c>
      <c r="D78" t="s">
        <v>890</v>
      </c>
    </row>
    <row r="79" spans="1:4" x14ac:dyDescent="0.45">
      <c r="A79" t="s">
        <v>185</v>
      </c>
      <c r="B79" t="s">
        <v>58</v>
      </c>
      <c r="C79" t="s">
        <v>59</v>
      </c>
      <c r="D79" t="s">
        <v>185</v>
      </c>
    </row>
    <row r="80" spans="1:4" x14ac:dyDescent="0.45">
      <c r="A80" t="s">
        <v>186</v>
      </c>
      <c r="B80" t="s">
        <v>58</v>
      </c>
      <c r="C80" t="s">
        <v>59</v>
      </c>
      <c r="D80" t="s">
        <v>891</v>
      </c>
    </row>
    <row r="81" spans="1:4" x14ac:dyDescent="0.45">
      <c r="A81" t="s">
        <v>7952</v>
      </c>
      <c r="B81" t="s">
        <v>58</v>
      </c>
      <c r="C81" t="s">
        <v>59</v>
      </c>
      <c r="D81" t="s">
        <v>7952</v>
      </c>
    </row>
    <row r="82" spans="1:4" x14ac:dyDescent="0.45">
      <c r="A82" t="s">
        <v>7953</v>
      </c>
      <c r="B82" t="s">
        <v>58</v>
      </c>
      <c r="C82" t="s">
        <v>59</v>
      </c>
      <c r="D82" t="s">
        <v>7953</v>
      </c>
    </row>
    <row r="83" spans="1:4" x14ac:dyDescent="0.45">
      <c r="A83" t="s">
        <v>187</v>
      </c>
      <c r="B83" t="s">
        <v>60</v>
      </c>
      <c r="C83" t="s">
        <v>61</v>
      </c>
      <c r="D83" t="s">
        <v>2110</v>
      </c>
    </row>
    <row r="84" spans="1:4" x14ac:dyDescent="0.45">
      <c r="A84" t="s">
        <v>188</v>
      </c>
      <c r="B84" t="s">
        <v>60</v>
      </c>
      <c r="C84" t="s">
        <v>61</v>
      </c>
      <c r="D84" t="s">
        <v>2111</v>
      </c>
    </row>
    <row r="85" spans="1:4" x14ac:dyDescent="0.45">
      <c r="A85" t="s">
        <v>189</v>
      </c>
      <c r="B85" t="s">
        <v>60</v>
      </c>
      <c r="C85" t="s">
        <v>61</v>
      </c>
      <c r="D85" t="s">
        <v>2112</v>
      </c>
    </row>
    <row r="86" spans="1:4" x14ac:dyDescent="0.45">
      <c r="A86" t="s">
        <v>190</v>
      </c>
      <c r="B86" t="s">
        <v>60</v>
      </c>
      <c r="C86" t="s">
        <v>61</v>
      </c>
      <c r="D86" t="s">
        <v>2113</v>
      </c>
    </row>
    <row r="87" spans="1:4" x14ac:dyDescent="0.45">
      <c r="A87" t="s">
        <v>191</v>
      </c>
      <c r="B87" t="s">
        <v>62</v>
      </c>
      <c r="C87" t="s">
        <v>63</v>
      </c>
      <c r="D87" t="s">
        <v>1182</v>
      </c>
    </row>
    <row r="88" spans="1:4" x14ac:dyDescent="0.45">
      <c r="A88" t="s">
        <v>192</v>
      </c>
      <c r="B88" t="s">
        <v>62</v>
      </c>
      <c r="C88" t="s">
        <v>63</v>
      </c>
      <c r="D88" t="s">
        <v>1183</v>
      </c>
    </row>
    <row r="89" spans="1:4" x14ac:dyDescent="0.45">
      <c r="A89" t="s">
        <v>193</v>
      </c>
      <c r="B89" t="s">
        <v>62</v>
      </c>
      <c r="C89" t="s">
        <v>63</v>
      </c>
      <c r="D89" t="s">
        <v>1184</v>
      </c>
    </row>
    <row r="90" spans="1:4" x14ac:dyDescent="0.45">
      <c r="A90" t="s">
        <v>194</v>
      </c>
      <c r="B90" t="s">
        <v>64</v>
      </c>
      <c r="C90" t="s">
        <v>19</v>
      </c>
      <c r="D90" t="s">
        <v>194</v>
      </c>
    </row>
    <row r="91" spans="1:4" x14ac:dyDescent="0.45">
      <c r="A91" t="s">
        <v>195</v>
      </c>
      <c r="B91" t="s">
        <v>64</v>
      </c>
      <c r="C91" t="s">
        <v>19</v>
      </c>
      <c r="D91" t="s">
        <v>1165</v>
      </c>
    </row>
    <row r="92" spans="1:4" x14ac:dyDescent="0.45">
      <c r="A92" t="s">
        <v>196</v>
      </c>
      <c r="B92" t="s">
        <v>64</v>
      </c>
      <c r="C92" t="s">
        <v>19</v>
      </c>
      <c r="D92" t="s">
        <v>196</v>
      </c>
    </row>
    <row r="93" spans="1:4" x14ac:dyDescent="0.45">
      <c r="A93" t="s">
        <v>197</v>
      </c>
      <c r="B93" t="s">
        <v>65</v>
      </c>
      <c r="C93" t="s">
        <v>66</v>
      </c>
      <c r="D93" t="s">
        <v>197</v>
      </c>
    </row>
    <row r="94" spans="1:4" x14ac:dyDescent="0.45">
      <c r="A94" t="s">
        <v>198</v>
      </c>
      <c r="B94" t="s">
        <v>65</v>
      </c>
      <c r="C94" t="s">
        <v>66</v>
      </c>
      <c r="D94" t="s">
        <v>198</v>
      </c>
    </row>
    <row r="95" spans="1:4" x14ac:dyDescent="0.45">
      <c r="A95" t="s">
        <v>199</v>
      </c>
      <c r="B95" t="s">
        <v>65</v>
      </c>
      <c r="C95" t="s">
        <v>66</v>
      </c>
      <c r="D95" t="s">
        <v>199</v>
      </c>
    </row>
    <row r="96" spans="1:4" x14ac:dyDescent="0.45">
      <c r="A96" t="s">
        <v>200</v>
      </c>
      <c r="B96" t="s">
        <v>65</v>
      </c>
      <c r="C96" t="s">
        <v>66</v>
      </c>
      <c r="D96" t="s">
        <v>200</v>
      </c>
    </row>
    <row r="97" spans="1:4" x14ac:dyDescent="0.45">
      <c r="A97" t="s">
        <v>201</v>
      </c>
      <c r="B97" t="s">
        <v>65</v>
      </c>
      <c r="C97" t="s">
        <v>66</v>
      </c>
      <c r="D97" t="s">
        <v>201</v>
      </c>
    </row>
    <row r="98" spans="1:4" x14ac:dyDescent="0.45">
      <c r="A98" t="s">
        <v>202</v>
      </c>
      <c r="B98" t="s">
        <v>67</v>
      </c>
      <c r="C98" t="s">
        <v>23</v>
      </c>
      <c r="D98" t="s">
        <v>202</v>
      </c>
    </row>
    <row r="99" spans="1:4" x14ac:dyDescent="0.45">
      <c r="A99" t="s">
        <v>182</v>
      </c>
      <c r="B99" t="s">
        <v>67</v>
      </c>
      <c r="C99" t="s">
        <v>23</v>
      </c>
      <c r="D99" t="s">
        <v>182</v>
      </c>
    </row>
    <row r="100" spans="1:4" x14ac:dyDescent="0.45">
      <c r="A100" t="s">
        <v>203</v>
      </c>
      <c r="B100" t="s">
        <v>67</v>
      </c>
      <c r="C100" t="s">
        <v>23</v>
      </c>
      <c r="D100" t="s">
        <v>203</v>
      </c>
    </row>
    <row r="101" spans="1:4" x14ac:dyDescent="0.45">
      <c r="A101" t="s">
        <v>204</v>
      </c>
      <c r="B101" t="s">
        <v>67</v>
      </c>
      <c r="C101" t="s">
        <v>23</v>
      </c>
      <c r="D101" t="s">
        <v>204</v>
      </c>
    </row>
    <row r="102" spans="1:4" x14ac:dyDescent="0.45">
      <c r="A102" t="s">
        <v>205</v>
      </c>
      <c r="B102" t="s">
        <v>67</v>
      </c>
      <c r="C102" t="s">
        <v>23</v>
      </c>
      <c r="D102" t="s">
        <v>205</v>
      </c>
    </row>
    <row r="103" spans="1:4" x14ac:dyDescent="0.45">
      <c r="A103" t="s">
        <v>206</v>
      </c>
      <c r="B103" t="s">
        <v>69</v>
      </c>
      <c r="C103" t="s">
        <v>70</v>
      </c>
      <c r="D103" t="s">
        <v>206</v>
      </c>
    </row>
    <row r="104" spans="1:4" x14ac:dyDescent="0.45">
      <c r="A104" t="s">
        <v>207</v>
      </c>
      <c r="B104" t="s">
        <v>69</v>
      </c>
      <c r="C104" t="s">
        <v>70</v>
      </c>
      <c r="D104" t="s">
        <v>207</v>
      </c>
    </row>
    <row r="105" spans="1:4" x14ac:dyDescent="0.45">
      <c r="A105" t="s">
        <v>208</v>
      </c>
      <c r="B105" t="s">
        <v>69</v>
      </c>
      <c r="C105" t="s">
        <v>70</v>
      </c>
      <c r="D105" t="s">
        <v>208</v>
      </c>
    </row>
    <row r="106" spans="1:4" x14ac:dyDescent="0.45">
      <c r="A106" t="s">
        <v>209</v>
      </c>
      <c r="B106" t="s">
        <v>69</v>
      </c>
      <c r="C106" t="s">
        <v>70</v>
      </c>
      <c r="D106" t="s">
        <v>209</v>
      </c>
    </row>
    <row r="107" spans="1:4" x14ac:dyDescent="0.45">
      <c r="A107" t="s">
        <v>210</v>
      </c>
      <c r="B107" t="s">
        <v>69</v>
      </c>
      <c r="C107" t="s">
        <v>70</v>
      </c>
      <c r="D107" t="s">
        <v>210</v>
      </c>
    </row>
    <row r="108" spans="1:4" x14ac:dyDescent="0.45">
      <c r="A108" t="s">
        <v>211</v>
      </c>
      <c r="B108" t="s">
        <v>69</v>
      </c>
      <c r="C108" t="s">
        <v>70</v>
      </c>
      <c r="D108" t="s">
        <v>211</v>
      </c>
    </row>
    <row r="109" spans="1:4" x14ac:dyDescent="0.45">
      <c r="A109" t="s">
        <v>212</v>
      </c>
      <c r="B109" t="s">
        <v>72</v>
      </c>
      <c r="C109" t="s">
        <v>73</v>
      </c>
      <c r="D109" t="s">
        <v>902</v>
      </c>
    </row>
    <row r="110" spans="1:4" x14ac:dyDescent="0.45">
      <c r="A110" t="s">
        <v>213</v>
      </c>
      <c r="B110" t="s">
        <v>72</v>
      </c>
      <c r="C110" t="s">
        <v>73</v>
      </c>
      <c r="D110" t="s">
        <v>903</v>
      </c>
    </row>
    <row r="111" spans="1:4" x14ac:dyDescent="0.45">
      <c r="A111" t="s">
        <v>214</v>
      </c>
      <c r="B111" t="s">
        <v>72</v>
      </c>
      <c r="C111" t="s">
        <v>73</v>
      </c>
      <c r="D111" t="s">
        <v>904</v>
      </c>
    </row>
    <row r="112" spans="1:4" x14ac:dyDescent="0.45">
      <c r="A112" t="s">
        <v>215</v>
      </c>
      <c r="B112" t="s">
        <v>72</v>
      </c>
      <c r="C112" t="s">
        <v>73</v>
      </c>
      <c r="D112" t="s">
        <v>905</v>
      </c>
    </row>
    <row r="113" spans="1:4" x14ac:dyDescent="0.45">
      <c r="A113" t="s">
        <v>216</v>
      </c>
      <c r="B113" t="s">
        <v>74</v>
      </c>
      <c r="C113" t="s">
        <v>3059</v>
      </c>
      <c r="D113" t="s">
        <v>216</v>
      </c>
    </row>
    <row r="114" spans="1:4" x14ac:dyDescent="0.45">
      <c r="A114" t="s">
        <v>217</v>
      </c>
      <c r="B114" t="s">
        <v>74</v>
      </c>
      <c r="C114" t="s">
        <v>3059</v>
      </c>
      <c r="D114" t="s">
        <v>217</v>
      </c>
    </row>
    <row r="115" spans="1:4" x14ac:dyDescent="0.45">
      <c r="A115" t="s">
        <v>218</v>
      </c>
      <c r="B115" t="s">
        <v>74</v>
      </c>
      <c r="C115" t="s">
        <v>3059</v>
      </c>
      <c r="D115" t="s">
        <v>218</v>
      </c>
    </row>
    <row r="116" spans="1:4" x14ac:dyDescent="0.45">
      <c r="A116" t="s">
        <v>219</v>
      </c>
      <c r="B116" t="s">
        <v>76</v>
      </c>
      <c r="C116" t="s">
        <v>77</v>
      </c>
      <c r="D116" t="s">
        <v>219</v>
      </c>
    </row>
    <row r="117" spans="1:4" x14ac:dyDescent="0.45">
      <c r="A117" t="s">
        <v>220</v>
      </c>
      <c r="B117" t="s">
        <v>76</v>
      </c>
      <c r="C117" t="s">
        <v>77</v>
      </c>
      <c r="D117" t="s">
        <v>1185</v>
      </c>
    </row>
    <row r="118" spans="1:4" x14ac:dyDescent="0.45">
      <c r="A118" t="s">
        <v>221</v>
      </c>
      <c r="B118" t="s">
        <v>76</v>
      </c>
      <c r="C118" t="s">
        <v>77</v>
      </c>
      <c r="D118" t="s">
        <v>221</v>
      </c>
    </row>
    <row r="119" spans="1:4" x14ac:dyDescent="0.45">
      <c r="A119" t="s">
        <v>222</v>
      </c>
      <c r="B119" t="s">
        <v>76</v>
      </c>
      <c r="C119" t="s">
        <v>77</v>
      </c>
      <c r="D119" t="s">
        <v>1186</v>
      </c>
    </row>
    <row r="120" spans="1:4" x14ac:dyDescent="0.45">
      <c r="A120" t="s">
        <v>223</v>
      </c>
      <c r="B120" t="s">
        <v>76</v>
      </c>
      <c r="C120" t="s">
        <v>77</v>
      </c>
      <c r="D120" t="s">
        <v>223</v>
      </c>
    </row>
    <row r="121" spans="1:4" x14ac:dyDescent="0.45">
      <c r="A121" t="s">
        <v>224</v>
      </c>
      <c r="B121" t="s">
        <v>79</v>
      </c>
      <c r="C121" t="s">
        <v>130</v>
      </c>
      <c r="D121" t="s">
        <v>893</v>
      </c>
    </row>
    <row r="122" spans="1:4" x14ac:dyDescent="0.45">
      <c r="A122" t="s">
        <v>225</v>
      </c>
      <c r="B122" t="s">
        <v>79</v>
      </c>
      <c r="C122" t="s">
        <v>130</v>
      </c>
      <c r="D122" t="s">
        <v>894</v>
      </c>
    </row>
    <row r="123" spans="1:4" x14ac:dyDescent="0.45">
      <c r="A123" t="s">
        <v>226</v>
      </c>
      <c r="B123" t="s">
        <v>79</v>
      </c>
      <c r="C123" t="s">
        <v>130</v>
      </c>
      <c r="D123" t="s">
        <v>895</v>
      </c>
    </row>
    <row r="124" spans="1:4" x14ac:dyDescent="0.45">
      <c r="A124" t="s">
        <v>227</v>
      </c>
      <c r="B124" t="s">
        <v>79</v>
      </c>
      <c r="C124" t="s">
        <v>130</v>
      </c>
      <c r="D124" t="s">
        <v>896</v>
      </c>
    </row>
    <row r="125" spans="1:4" x14ac:dyDescent="0.45">
      <c r="A125" t="s">
        <v>228</v>
      </c>
      <c r="B125" t="s">
        <v>79</v>
      </c>
      <c r="C125" t="s">
        <v>130</v>
      </c>
      <c r="D125" t="s">
        <v>228</v>
      </c>
    </row>
    <row r="126" spans="1:4" x14ac:dyDescent="0.45">
      <c r="A126" t="s">
        <v>229</v>
      </c>
      <c r="B126" t="s">
        <v>80</v>
      </c>
      <c r="C126" t="s">
        <v>81</v>
      </c>
      <c r="D126" t="s">
        <v>229</v>
      </c>
    </row>
    <row r="127" spans="1:4" x14ac:dyDescent="0.45">
      <c r="A127" t="s">
        <v>230</v>
      </c>
      <c r="B127" t="s">
        <v>80</v>
      </c>
      <c r="C127" t="s">
        <v>81</v>
      </c>
      <c r="D127" t="s">
        <v>230</v>
      </c>
    </row>
    <row r="128" spans="1:4" x14ac:dyDescent="0.45">
      <c r="A128" t="s">
        <v>231</v>
      </c>
      <c r="B128" t="s">
        <v>80</v>
      </c>
      <c r="C128" t="s">
        <v>81</v>
      </c>
      <c r="D128" t="s">
        <v>231</v>
      </c>
    </row>
    <row r="129" spans="1:4" x14ac:dyDescent="0.45">
      <c r="A129" t="s">
        <v>232</v>
      </c>
      <c r="B129" t="s">
        <v>80</v>
      </c>
      <c r="C129" t="s">
        <v>81</v>
      </c>
      <c r="D129" t="s">
        <v>232</v>
      </c>
    </row>
    <row r="130" spans="1:4" x14ac:dyDescent="0.45">
      <c r="A130" t="s">
        <v>233</v>
      </c>
      <c r="B130" t="s">
        <v>80</v>
      </c>
      <c r="C130" t="s">
        <v>81</v>
      </c>
      <c r="D130" t="s">
        <v>233</v>
      </c>
    </row>
    <row r="131" spans="1:4" x14ac:dyDescent="0.45">
      <c r="A131" t="s">
        <v>234</v>
      </c>
      <c r="B131" t="s">
        <v>84</v>
      </c>
      <c r="C131" t="s">
        <v>235</v>
      </c>
      <c r="D131" t="s">
        <v>234</v>
      </c>
    </row>
    <row r="132" spans="1:4" x14ac:dyDescent="0.45">
      <c r="A132" t="s">
        <v>236</v>
      </c>
      <c r="B132" t="s">
        <v>84</v>
      </c>
      <c r="C132" t="s">
        <v>235</v>
      </c>
      <c r="D132" t="s">
        <v>236</v>
      </c>
    </row>
    <row r="133" spans="1:4" x14ac:dyDescent="0.45">
      <c r="A133" t="s">
        <v>237</v>
      </c>
      <c r="B133" t="s">
        <v>84</v>
      </c>
      <c r="C133" t="s">
        <v>235</v>
      </c>
      <c r="D133" t="s">
        <v>2115</v>
      </c>
    </row>
    <row r="134" spans="1:4" x14ac:dyDescent="0.45">
      <c r="A134" t="s">
        <v>238</v>
      </c>
      <c r="B134" t="s">
        <v>86</v>
      </c>
      <c r="C134" t="s">
        <v>87</v>
      </c>
      <c r="D134" t="s">
        <v>238</v>
      </c>
    </row>
    <row r="135" spans="1:4" x14ac:dyDescent="0.45">
      <c r="A135" t="s">
        <v>239</v>
      </c>
      <c r="B135" t="s">
        <v>86</v>
      </c>
      <c r="C135" t="s">
        <v>87</v>
      </c>
      <c r="D135" t="s">
        <v>3661</v>
      </c>
    </row>
    <row r="136" spans="1:4" x14ac:dyDescent="0.45">
      <c r="A136" t="s">
        <v>240</v>
      </c>
      <c r="B136" t="s">
        <v>86</v>
      </c>
      <c r="C136" t="s">
        <v>87</v>
      </c>
      <c r="D136" t="s">
        <v>3662</v>
      </c>
    </row>
    <row r="137" spans="1:4" x14ac:dyDescent="0.45">
      <c r="A137" t="s">
        <v>241</v>
      </c>
      <c r="B137" t="s">
        <v>86</v>
      </c>
      <c r="C137" t="s">
        <v>87</v>
      </c>
      <c r="D137" t="s">
        <v>3663</v>
      </c>
    </row>
    <row r="138" spans="1:4" x14ac:dyDescent="0.45">
      <c r="A138" t="s">
        <v>242</v>
      </c>
      <c r="B138" t="s">
        <v>89</v>
      </c>
      <c r="C138" t="s">
        <v>90</v>
      </c>
      <c r="D138" t="s">
        <v>1178</v>
      </c>
    </row>
    <row r="139" spans="1:4" x14ac:dyDescent="0.45">
      <c r="A139" t="s">
        <v>243</v>
      </c>
      <c r="B139" t="s">
        <v>89</v>
      </c>
      <c r="C139" t="s">
        <v>90</v>
      </c>
      <c r="D139" t="s">
        <v>1179</v>
      </c>
    </row>
    <row r="140" spans="1:4" x14ac:dyDescent="0.45">
      <c r="A140" t="s">
        <v>244</v>
      </c>
      <c r="B140" t="s">
        <v>89</v>
      </c>
      <c r="C140" t="s">
        <v>90</v>
      </c>
      <c r="D140" t="s">
        <v>1180</v>
      </c>
    </row>
    <row r="141" spans="1:4" x14ac:dyDescent="0.45">
      <c r="A141" t="s">
        <v>245</v>
      </c>
      <c r="B141" t="s">
        <v>92</v>
      </c>
      <c r="C141" t="s">
        <v>19</v>
      </c>
      <c r="D141" t="s">
        <v>1163</v>
      </c>
    </row>
    <row r="142" spans="1:4" x14ac:dyDescent="0.45">
      <c r="A142" t="s">
        <v>246</v>
      </c>
      <c r="B142" t="s">
        <v>92</v>
      </c>
      <c r="C142" t="s">
        <v>19</v>
      </c>
      <c r="D142" t="s">
        <v>1164</v>
      </c>
    </row>
    <row r="143" spans="1:4" x14ac:dyDescent="0.45">
      <c r="A143" t="s">
        <v>247</v>
      </c>
      <c r="B143" t="s">
        <v>92</v>
      </c>
      <c r="C143" t="s">
        <v>19</v>
      </c>
      <c r="D143" t="s">
        <v>247</v>
      </c>
    </row>
    <row r="144" spans="1:4" x14ac:dyDescent="0.45">
      <c r="A144" t="s">
        <v>248</v>
      </c>
      <c r="B144" t="s">
        <v>92</v>
      </c>
      <c r="C144" t="s">
        <v>19</v>
      </c>
      <c r="D144" t="s">
        <v>248</v>
      </c>
    </row>
    <row r="145" spans="1:4" x14ac:dyDescent="0.45">
      <c r="A145" t="s">
        <v>249</v>
      </c>
      <c r="B145" t="s">
        <v>93</v>
      </c>
      <c r="C145" t="s">
        <v>94</v>
      </c>
      <c r="D145" t="s">
        <v>249</v>
      </c>
    </row>
    <row r="146" spans="1:4" x14ac:dyDescent="0.45">
      <c r="A146" t="s">
        <v>250</v>
      </c>
      <c r="B146" t="s">
        <v>93</v>
      </c>
      <c r="C146" t="s">
        <v>94</v>
      </c>
      <c r="D146" t="s">
        <v>250</v>
      </c>
    </row>
    <row r="147" spans="1:4" x14ac:dyDescent="0.45">
      <c r="A147" t="s">
        <v>251</v>
      </c>
      <c r="B147" t="s">
        <v>93</v>
      </c>
      <c r="C147" t="s">
        <v>94</v>
      </c>
      <c r="D147" t="s">
        <v>251</v>
      </c>
    </row>
    <row r="148" spans="1:4" x14ac:dyDescent="0.45">
      <c r="A148" t="s">
        <v>252</v>
      </c>
      <c r="B148" t="s">
        <v>93</v>
      </c>
      <c r="C148" t="s">
        <v>94</v>
      </c>
      <c r="D148" t="s">
        <v>252</v>
      </c>
    </row>
    <row r="149" spans="1:4" x14ac:dyDescent="0.45">
      <c r="A149" t="s">
        <v>253</v>
      </c>
      <c r="B149" t="s">
        <v>93</v>
      </c>
      <c r="C149" t="s">
        <v>94</v>
      </c>
      <c r="D149" t="s">
        <v>253</v>
      </c>
    </row>
    <row r="150" spans="1:4" x14ac:dyDescent="0.45">
      <c r="A150" t="s">
        <v>254</v>
      </c>
      <c r="B150" t="s">
        <v>93</v>
      </c>
      <c r="C150" t="s">
        <v>94</v>
      </c>
      <c r="D150" t="s">
        <v>254</v>
      </c>
    </row>
    <row r="151" spans="1:4" x14ac:dyDescent="0.45">
      <c r="A151" t="s">
        <v>255</v>
      </c>
      <c r="B151" t="s">
        <v>93</v>
      </c>
      <c r="C151" t="s">
        <v>94</v>
      </c>
      <c r="D151" t="s">
        <v>255</v>
      </c>
    </row>
    <row r="152" spans="1:4" x14ac:dyDescent="0.45">
      <c r="A152" t="s">
        <v>256</v>
      </c>
      <c r="B152" t="s">
        <v>95</v>
      </c>
      <c r="C152" t="s">
        <v>96</v>
      </c>
      <c r="D152" t="s">
        <v>3055</v>
      </c>
    </row>
    <row r="153" spans="1:4" x14ac:dyDescent="0.45">
      <c r="A153" t="s">
        <v>257</v>
      </c>
      <c r="B153" t="s">
        <v>95</v>
      </c>
      <c r="C153" t="s">
        <v>96</v>
      </c>
      <c r="D153" t="s">
        <v>3056</v>
      </c>
    </row>
    <row r="154" spans="1:4" x14ac:dyDescent="0.45">
      <c r="A154" t="s">
        <v>258</v>
      </c>
      <c r="B154" t="s">
        <v>95</v>
      </c>
      <c r="C154" t="s">
        <v>96</v>
      </c>
      <c r="D154" t="s">
        <v>3057</v>
      </c>
    </row>
    <row r="155" spans="1:4" x14ac:dyDescent="0.45">
      <c r="A155" t="s">
        <v>259</v>
      </c>
      <c r="B155" t="s">
        <v>98</v>
      </c>
      <c r="C155" t="s">
        <v>99</v>
      </c>
      <c r="D155" t="s">
        <v>1189</v>
      </c>
    </row>
    <row r="156" spans="1:4" x14ac:dyDescent="0.45">
      <c r="A156" t="s">
        <v>260</v>
      </c>
      <c r="B156" t="s">
        <v>98</v>
      </c>
      <c r="C156" t="s">
        <v>99</v>
      </c>
      <c r="D156" t="s">
        <v>1190</v>
      </c>
    </row>
    <row r="157" spans="1:4" x14ac:dyDescent="0.45">
      <c r="A157" t="s">
        <v>261</v>
      </c>
      <c r="B157" t="s">
        <v>98</v>
      </c>
      <c r="C157" t="s">
        <v>99</v>
      </c>
      <c r="D157" t="s">
        <v>1191</v>
      </c>
    </row>
    <row r="158" spans="1:4" x14ac:dyDescent="0.45">
      <c r="A158" t="s">
        <v>262</v>
      </c>
      <c r="B158" t="s">
        <v>101</v>
      </c>
      <c r="C158" t="s">
        <v>102</v>
      </c>
      <c r="D158" t="s">
        <v>2124</v>
      </c>
    </row>
    <row r="159" spans="1:4" x14ac:dyDescent="0.45">
      <c r="A159" t="s">
        <v>263</v>
      </c>
      <c r="B159" t="s">
        <v>101</v>
      </c>
      <c r="C159" t="s">
        <v>102</v>
      </c>
      <c r="D159" t="s">
        <v>2125</v>
      </c>
    </row>
    <row r="160" spans="1:4" x14ac:dyDescent="0.45">
      <c r="A160" t="s">
        <v>264</v>
      </c>
      <c r="B160" t="s">
        <v>101</v>
      </c>
      <c r="C160" t="s">
        <v>102</v>
      </c>
      <c r="D160" t="s">
        <v>2126</v>
      </c>
    </row>
    <row r="161" spans="1:4" x14ac:dyDescent="0.45">
      <c r="A161" t="s">
        <v>265</v>
      </c>
      <c r="B161" t="s">
        <v>101</v>
      </c>
      <c r="C161" t="s">
        <v>102</v>
      </c>
      <c r="D161" t="s">
        <v>2127</v>
      </c>
    </row>
    <row r="162" spans="1:4" x14ac:dyDescent="0.45">
      <c r="A162" t="s">
        <v>266</v>
      </c>
      <c r="B162" t="s">
        <v>104</v>
      </c>
      <c r="C162" t="s">
        <v>23</v>
      </c>
      <c r="D162" t="s">
        <v>266</v>
      </c>
    </row>
    <row r="163" spans="1:4" x14ac:dyDescent="0.45">
      <c r="A163" t="s">
        <v>137</v>
      </c>
      <c r="B163" t="s">
        <v>104</v>
      </c>
      <c r="C163" t="s">
        <v>23</v>
      </c>
      <c r="D163" t="s">
        <v>137</v>
      </c>
    </row>
    <row r="164" spans="1:4" x14ac:dyDescent="0.45">
      <c r="A164" t="s">
        <v>267</v>
      </c>
      <c r="B164" t="s">
        <v>104</v>
      </c>
      <c r="C164" t="s">
        <v>23</v>
      </c>
      <c r="D164" t="s">
        <v>267</v>
      </c>
    </row>
    <row r="165" spans="1:4" x14ac:dyDescent="0.45">
      <c r="A165" t="s">
        <v>268</v>
      </c>
      <c r="B165" t="s">
        <v>104</v>
      </c>
      <c r="C165" t="s">
        <v>23</v>
      </c>
      <c r="D165" t="s">
        <v>268</v>
      </c>
    </row>
    <row r="166" spans="1:4" x14ac:dyDescent="0.45">
      <c r="A166" t="s">
        <v>203</v>
      </c>
      <c r="B166" t="s">
        <v>104</v>
      </c>
      <c r="C166" t="s">
        <v>23</v>
      </c>
      <c r="D166" t="s">
        <v>203</v>
      </c>
    </row>
    <row r="167" spans="1:4" x14ac:dyDescent="0.45">
      <c r="A167" t="s">
        <v>269</v>
      </c>
      <c r="B167" t="s">
        <v>106</v>
      </c>
      <c r="C167" t="s">
        <v>23</v>
      </c>
      <c r="D167" t="s">
        <v>269</v>
      </c>
    </row>
    <row r="168" spans="1:4" x14ac:dyDescent="0.45">
      <c r="A168" t="s">
        <v>270</v>
      </c>
      <c r="B168" t="s">
        <v>106</v>
      </c>
      <c r="C168" t="s">
        <v>23</v>
      </c>
      <c r="D168" t="s">
        <v>270</v>
      </c>
    </row>
  </sheetData>
  <autoFilter ref="A1:D168" xr:uid="{AFEBB7B6-28A8-45B8-89A1-44A6C722C0EF}">
    <sortState xmlns:xlrd2="http://schemas.microsoft.com/office/spreadsheetml/2017/richdata2" ref="A2:D168">
      <sortCondition ref="B1:B16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981A7-EDA5-4612-94C7-44869EA7A2A7}">
  <dimension ref="A1:E39"/>
  <sheetViews>
    <sheetView workbookViewId="0">
      <selection activeCell="C16" sqref="C16"/>
    </sheetView>
  </sheetViews>
  <sheetFormatPr defaultRowHeight="14.25" x14ac:dyDescent="0.45"/>
  <cols>
    <col min="1" max="1" width="14.46484375" bestFit="1" customWidth="1"/>
    <col min="2" max="2" width="79.46484375" bestFit="1" customWidth="1"/>
    <col min="3" max="3" width="103.53125" bestFit="1" customWidth="1"/>
    <col min="4" max="4" width="26.73046875" bestFit="1" customWidth="1"/>
    <col min="5" max="5" width="105" bestFit="1" customWidth="1"/>
  </cols>
  <sheetData>
    <row r="1" spans="1:5" x14ac:dyDescent="0.45">
      <c r="A1" s="19" t="s">
        <v>112</v>
      </c>
      <c r="B1" s="19" t="s">
        <v>271</v>
      </c>
      <c r="C1" s="19" t="s">
        <v>272</v>
      </c>
      <c r="D1" s="19" t="s">
        <v>113</v>
      </c>
      <c r="E1" s="19" t="s">
        <v>273</v>
      </c>
    </row>
    <row r="2" spans="1:5" x14ac:dyDescent="0.45">
      <c r="A2" s="20" t="s">
        <v>18</v>
      </c>
      <c r="B2" s="20" t="s">
        <v>274</v>
      </c>
      <c r="C2" s="18" t="str">
        <f>"Who did you vote for in the " &amp;B2&amp;"?"</f>
        <v>Who did you vote for in the 2023 Argentine Primary Elections, PASO?</v>
      </c>
      <c r="D2" s="18" t="s">
        <v>19</v>
      </c>
      <c r="E2" s="18" t="s">
        <v>1174</v>
      </c>
    </row>
    <row r="3" spans="1:5" x14ac:dyDescent="0.45">
      <c r="A3" s="18" t="s">
        <v>22</v>
      </c>
      <c r="B3" s="18" t="s">
        <v>275</v>
      </c>
      <c r="C3" s="18" t="str">
        <f>"Who did you vote for in the " &amp;B3&amp;"?"</f>
        <v>Who did you vote for in the 2022 Australian Federal Election?</v>
      </c>
      <c r="D3" s="18" t="s">
        <v>23</v>
      </c>
      <c r="E3" t="str">
        <f>C3</f>
        <v>Who did you vote for in the 2022 Australian Federal Election?</v>
      </c>
    </row>
    <row r="4" spans="1:5" x14ac:dyDescent="0.45">
      <c r="A4" s="18" t="s">
        <v>25</v>
      </c>
      <c r="B4" s="20" t="s">
        <v>276</v>
      </c>
      <c r="C4" s="18" t="str">
        <f>"Who did you vote for in the " &amp;B4&amp;"?"</f>
        <v>Who did you vote for in the 2019 National Council  (“Nationalratswahl”, i.e. ‘parliamentary elections’)?</v>
      </c>
      <c r="D4" s="18" t="s">
        <v>26</v>
      </c>
      <c r="E4" t="s">
        <v>1460</v>
      </c>
    </row>
    <row r="5" spans="1:5" x14ac:dyDescent="0.45">
      <c r="A5" s="18" t="s">
        <v>29</v>
      </c>
      <c r="B5" s="20" t="s">
        <v>277</v>
      </c>
      <c r="C5" s="18" t="str">
        <f>"Who did you vote for in the " &amp;B5&amp;"?"</f>
        <v>Who did you vote for in the 2022 General Election - Election for Camara dos Deputados (Brazilian Chamber of Deputies)?</v>
      </c>
      <c r="D5" s="18" t="s">
        <v>9495</v>
      </c>
      <c r="E5" s="18" t="s">
        <v>897</v>
      </c>
    </row>
    <row r="6" spans="1:5" x14ac:dyDescent="0.45">
      <c r="A6" s="18" t="s">
        <v>32</v>
      </c>
      <c r="B6" s="18" t="s">
        <v>278</v>
      </c>
      <c r="C6" s="18" t="str">
        <f>"Who did you vote for in the " &amp;B6&amp;"?"</f>
        <v>Who did you vote for in the 2021 Federal Election?</v>
      </c>
      <c r="D6" s="18" t="s">
        <v>23</v>
      </c>
      <c r="E6" t="str">
        <f>C6</f>
        <v>Who did you vote for in the 2021 Federal Election?</v>
      </c>
    </row>
    <row r="7" spans="1:5" x14ac:dyDescent="0.45">
      <c r="A7" s="18" t="s">
        <v>5128</v>
      </c>
      <c r="B7" s="18" t="s">
        <v>6045</v>
      </c>
      <c r="C7" s="18" t="s">
        <v>6046</v>
      </c>
      <c r="D7" s="18" t="s">
        <v>19</v>
      </c>
      <c r="E7" s="18" t="s">
        <v>7943</v>
      </c>
    </row>
    <row r="8" spans="1:5" x14ac:dyDescent="0.45">
      <c r="A8" s="18" t="s">
        <v>37</v>
      </c>
      <c r="B8" s="20" t="s">
        <v>279</v>
      </c>
      <c r="C8" s="18" t="str">
        <f t="shared" ref="C8:C39" si="0">"Who did you vote for in the " &amp;B8&amp;"?"</f>
        <v>Who did you vote for in the 2022 Colombian Parliamentary Elections?</v>
      </c>
      <c r="D8" s="18" t="s">
        <v>19</v>
      </c>
      <c r="E8" s="18" t="s">
        <v>3682</v>
      </c>
    </row>
    <row r="9" spans="1:5" x14ac:dyDescent="0.45">
      <c r="A9" s="18" t="s">
        <v>38</v>
      </c>
      <c r="B9" s="20" t="s">
        <v>280</v>
      </c>
      <c r="C9" s="18" t="str">
        <f t="shared" si="0"/>
        <v>Who did you vote for in the 2023 Czech Presidential Election, General (Round 1)?</v>
      </c>
      <c r="D9" s="18" t="s">
        <v>39</v>
      </c>
      <c r="E9" t="s">
        <v>1771</v>
      </c>
    </row>
    <row r="10" spans="1:5" x14ac:dyDescent="0.45">
      <c r="A10" s="18" t="s">
        <v>41</v>
      </c>
      <c r="B10" s="20" t="s">
        <v>281</v>
      </c>
      <c r="C10" s="18" t="str">
        <f t="shared" si="0"/>
        <v>Who did you vote for in the 2024 Presidential Election?</v>
      </c>
      <c r="D10" s="18" t="s">
        <v>42</v>
      </c>
      <c r="E10" s="18" t="s">
        <v>2129</v>
      </c>
    </row>
    <row r="11" spans="1:5" x14ac:dyDescent="0.45">
      <c r="A11" s="18" t="s">
        <v>43</v>
      </c>
      <c r="B11" s="20" t="s">
        <v>282</v>
      </c>
      <c r="C11" s="18" t="str">
        <f t="shared" si="0"/>
        <v>Who did you vote for in the 2024 France Legislative Election (Final Round)?</v>
      </c>
      <c r="D11" s="18" t="s">
        <v>44</v>
      </c>
      <c r="E11" s="18" t="s">
        <v>886</v>
      </c>
    </row>
    <row r="12" spans="1:5" x14ac:dyDescent="0.45">
      <c r="A12" s="18" t="s">
        <v>45</v>
      </c>
      <c r="B12" s="18" t="s">
        <v>283</v>
      </c>
      <c r="C12" s="18" t="str">
        <f t="shared" si="0"/>
        <v>Who did you vote for in the 2021 Bundestag election (Second Votes)?</v>
      </c>
      <c r="D12" s="18" t="s">
        <v>26</v>
      </c>
      <c r="E12" t="s">
        <v>1461</v>
      </c>
    </row>
    <row r="13" spans="1:5" x14ac:dyDescent="0.45">
      <c r="A13" s="18" t="s">
        <v>46</v>
      </c>
      <c r="B13" s="18" t="s">
        <v>284</v>
      </c>
      <c r="C13" s="18" t="str">
        <f t="shared" si="0"/>
        <v>Who did you vote for in the 2023 National Elections?</v>
      </c>
      <c r="D13" s="18" t="s">
        <v>47</v>
      </c>
      <c r="E13" s="18" t="s">
        <v>2122</v>
      </c>
    </row>
    <row r="14" spans="1:5" x14ac:dyDescent="0.45">
      <c r="A14" s="18" t="s">
        <v>48</v>
      </c>
      <c r="B14" s="18" t="s">
        <v>285</v>
      </c>
      <c r="C14" s="18" t="str">
        <f t="shared" si="0"/>
        <v>Who did you vote for in the 2022 Hungarian Parliamentary Election?</v>
      </c>
      <c r="D14" s="18" t="s">
        <v>49</v>
      </c>
      <c r="E14" s="18" t="s">
        <v>1816</v>
      </c>
    </row>
    <row r="15" spans="1:5" x14ac:dyDescent="0.45">
      <c r="A15" s="18" t="s">
        <v>51</v>
      </c>
      <c r="B15" s="18" t="s">
        <v>286</v>
      </c>
      <c r="C15" s="18" t="str">
        <f t="shared" si="0"/>
        <v>Who did you vote for in the 2024 General Election to Parliamentary Constituencies?</v>
      </c>
      <c r="D15" s="18" t="s">
        <v>52</v>
      </c>
      <c r="E15" s="18" t="s">
        <v>8584</v>
      </c>
    </row>
    <row r="16" spans="1:5" x14ac:dyDescent="0.45">
      <c r="A16" s="18" t="s">
        <v>54</v>
      </c>
      <c r="B16" s="18" t="s">
        <v>287</v>
      </c>
      <c r="C16" s="18" t="str">
        <f t="shared" si="0"/>
        <v>Who did you vote for in the 2024 National legislative election?</v>
      </c>
      <c r="D16" s="18" t="s">
        <v>55</v>
      </c>
      <c r="E16" s="18" t="s">
        <v>5426</v>
      </c>
    </row>
    <row r="17" spans="1:5" x14ac:dyDescent="0.45">
      <c r="A17" s="18" t="s">
        <v>57</v>
      </c>
      <c r="B17" s="18" t="s">
        <v>288</v>
      </c>
      <c r="C17" s="18" t="str">
        <f t="shared" si="0"/>
        <v>Who did you vote for in the 2024 Local Elections?</v>
      </c>
      <c r="D17" s="18" t="s">
        <v>23</v>
      </c>
      <c r="E17" t="str">
        <f>C17</f>
        <v>Who did you vote for in the 2024 Local Elections?</v>
      </c>
    </row>
    <row r="18" spans="1:5" x14ac:dyDescent="0.45">
      <c r="A18" s="18" t="s">
        <v>58</v>
      </c>
      <c r="B18" s="18" t="s">
        <v>289</v>
      </c>
      <c r="C18" s="18" t="str">
        <f t="shared" si="0"/>
        <v>Who did you vote for in the 2022 Italian General Election, Senate?</v>
      </c>
      <c r="D18" s="18" t="s">
        <v>59</v>
      </c>
      <c r="E18" s="18" t="s">
        <v>892</v>
      </c>
    </row>
    <row r="19" spans="1:5" x14ac:dyDescent="0.45">
      <c r="A19" s="18" t="s">
        <v>60</v>
      </c>
      <c r="B19" s="18" t="s">
        <v>290</v>
      </c>
      <c r="C19" s="18" t="str">
        <f t="shared" si="0"/>
        <v>Who did you vote for in the 2021 General elections - Japanese House of Representatives?</v>
      </c>
      <c r="D19" s="18" t="s">
        <v>61</v>
      </c>
      <c r="E19" s="18" t="s">
        <v>2109</v>
      </c>
    </row>
    <row r="20" spans="1:5" x14ac:dyDescent="0.45">
      <c r="A20" s="18" t="s">
        <v>62</v>
      </c>
      <c r="B20" s="18" t="s">
        <v>291</v>
      </c>
      <c r="C20" s="18" t="str">
        <f t="shared" si="0"/>
        <v>Who did you vote for in the 2022 General Election, Malaysian House of Representatives?</v>
      </c>
      <c r="D20" s="18" t="s">
        <v>63</v>
      </c>
      <c r="E20" s="18" t="s">
        <v>4804</v>
      </c>
    </row>
    <row r="21" spans="1:5" x14ac:dyDescent="0.45">
      <c r="A21" s="18" t="s">
        <v>64</v>
      </c>
      <c r="B21" s="18" t="s">
        <v>292</v>
      </c>
      <c r="C21" s="18" t="str">
        <f t="shared" si="0"/>
        <v>Who did you vote for in the 2024 Federal Elections, Presidency?</v>
      </c>
      <c r="D21" s="18" t="s">
        <v>19</v>
      </c>
      <c r="E21" s="18" t="s">
        <v>1175</v>
      </c>
    </row>
    <row r="22" spans="1:5" x14ac:dyDescent="0.45">
      <c r="A22" s="18" t="s">
        <v>65</v>
      </c>
      <c r="B22" s="18" t="s">
        <v>293</v>
      </c>
      <c r="C22" s="18" t="str">
        <f t="shared" si="0"/>
        <v>Who did you vote for in the 2023 Dutch General Election?</v>
      </c>
      <c r="D22" s="18" t="s">
        <v>66</v>
      </c>
      <c r="E22" s="18" t="s">
        <v>1463</v>
      </c>
    </row>
    <row r="23" spans="1:5" x14ac:dyDescent="0.45">
      <c r="A23" s="18" t="s">
        <v>67</v>
      </c>
      <c r="B23" s="18" t="s">
        <v>294</v>
      </c>
      <c r="C23" s="18" t="str">
        <f t="shared" si="0"/>
        <v>Who did you vote for in the 2023 General Election?</v>
      </c>
      <c r="D23" s="18" t="s">
        <v>23</v>
      </c>
      <c r="E23" t="str">
        <f>C23</f>
        <v>Who did you vote for in the 2023 General Election?</v>
      </c>
    </row>
    <row r="24" spans="1:5" x14ac:dyDescent="0.45">
      <c r="A24" s="18" t="s">
        <v>69</v>
      </c>
      <c r="B24" s="18" t="s">
        <v>295</v>
      </c>
      <c r="C24" s="18" t="str">
        <f t="shared" si="0"/>
        <v>Who did you vote for in the 2023 Kommunevalg?</v>
      </c>
      <c r="D24" s="18" t="s">
        <v>70</v>
      </c>
      <c r="E24" s="18" t="s">
        <v>296</v>
      </c>
    </row>
    <row r="25" spans="1:5" x14ac:dyDescent="0.45">
      <c r="A25" s="18" t="s">
        <v>72</v>
      </c>
      <c r="B25" s="18" t="s">
        <v>297</v>
      </c>
      <c r="C25" s="18" t="str">
        <f t="shared" si="0"/>
        <v>Who did you vote for in the 2024 ECP PAK general elections?</v>
      </c>
      <c r="D25" s="18" t="s">
        <v>73</v>
      </c>
      <c r="E25" s="18" t="s">
        <v>906</v>
      </c>
    </row>
    <row r="26" spans="1:5" x14ac:dyDescent="0.45">
      <c r="A26" s="18" t="s">
        <v>74</v>
      </c>
      <c r="B26" s="18" t="s">
        <v>298</v>
      </c>
      <c r="C26" s="18" t="str">
        <f t="shared" si="0"/>
        <v>Who did you vote for in the 2022 Presidential Election?</v>
      </c>
      <c r="D26" s="18" t="s">
        <v>3059</v>
      </c>
      <c r="E26" s="18" t="s">
        <v>3660</v>
      </c>
    </row>
    <row r="27" spans="1:5" x14ac:dyDescent="0.45">
      <c r="A27" s="18" t="s">
        <v>76</v>
      </c>
      <c r="B27" s="18" t="s">
        <v>299</v>
      </c>
      <c r="C27" s="18" t="str">
        <f t="shared" si="0"/>
        <v>Who did you vote for in the 2023 Polish General Election?</v>
      </c>
      <c r="D27" s="18" t="s">
        <v>77</v>
      </c>
      <c r="E27" s="18" t="s">
        <v>3776</v>
      </c>
    </row>
    <row r="28" spans="1:5" x14ac:dyDescent="0.45">
      <c r="A28" s="18" t="s">
        <v>79</v>
      </c>
      <c r="B28" s="18" t="s">
        <v>300</v>
      </c>
      <c r="C28" s="18" t="str">
        <f t="shared" si="0"/>
        <v>Who did you vote for in the 2024 Legislative Election?</v>
      </c>
      <c r="D28" s="18" t="s">
        <v>130</v>
      </c>
      <c r="E28" s="18" t="s">
        <v>898</v>
      </c>
    </row>
    <row r="29" spans="1:5" x14ac:dyDescent="0.45">
      <c r="A29" s="18" t="s">
        <v>80</v>
      </c>
      <c r="B29" s="18" t="s">
        <v>301</v>
      </c>
      <c r="C29" s="18" t="str">
        <f t="shared" si="0"/>
        <v>Who did you vote for in the 2020 General Election?</v>
      </c>
      <c r="D29" s="18" t="s">
        <v>81</v>
      </c>
      <c r="E29" s="18" t="s">
        <v>1187</v>
      </c>
    </row>
    <row r="30" spans="1:5" x14ac:dyDescent="0.45">
      <c r="A30" s="18" t="s">
        <v>84</v>
      </c>
      <c r="B30" s="18" t="s">
        <v>302</v>
      </c>
      <c r="C30" s="18" t="str">
        <f t="shared" si="0"/>
        <v>Who did you vote for in the 2024 Presidential Election. 1. Round?</v>
      </c>
      <c r="D30" s="18" t="s">
        <v>235</v>
      </c>
      <c r="E30" s="18" t="s">
        <v>2116</v>
      </c>
    </row>
    <row r="31" spans="1:5" x14ac:dyDescent="0.45">
      <c r="A31" s="18" t="s">
        <v>86</v>
      </c>
      <c r="B31" s="18" t="s">
        <v>303</v>
      </c>
      <c r="C31" s="18" t="str">
        <f t="shared" si="0"/>
        <v>Who did you vote for in the 2024 National election?</v>
      </c>
      <c r="D31" s="18" t="s">
        <v>87</v>
      </c>
      <c r="E31" s="18" t="s">
        <v>3664</v>
      </c>
    </row>
    <row r="32" spans="1:5" x14ac:dyDescent="0.45">
      <c r="A32" s="18" t="s">
        <v>89</v>
      </c>
      <c r="B32" s="18" t="s">
        <v>304</v>
      </c>
      <c r="C32" s="18" t="str">
        <f t="shared" si="0"/>
        <v>Who did you vote for in the 2024 National Assembly Elections?</v>
      </c>
      <c r="D32" s="18" t="s">
        <v>90</v>
      </c>
      <c r="E32" s="18" t="s">
        <v>1181</v>
      </c>
    </row>
    <row r="33" spans="1:5" x14ac:dyDescent="0.45">
      <c r="A33" s="18" t="s">
        <v>92</v>
      </c>
      <c r="B33" s="18" t="s">
        <v>305</v>
      </c>
      <c r="C33" s="18" t="str">
        <f t="shared" si="0"/>
        <v>Who did you vote for in the 2023 General election - Congresso?</v>
      </c>
      <c r="D33" s="18" t="s">
        <v>19</v>
      </c>
      <c r="E33" s="18" t="s">
        <v>1176</v>
      </c>
    </row>
    <row r="34" spans="1:5" x14ac:dyDescent="0.45">
      <c r="A34" s="18" t="s">
        <v>93</v>
      </c>
      <c r="B34" s="18" t="s">
        <v>306</v>
      </c>
      <c r="C34" s="18" t="str">
        <f t="shared" si="0"/>
        <v>Who did you vote for in the 2022 Election to the Riksdag ?</v>
      </c>
      <c r="D34" s="18" t="s">
        <v>94</v>
      </c>
      <c r="E34" s="18" t="s">
        <v>4725</v>
      </c>
    </row>
    <row r="35" spans="1:5" x14ac:dyDescent="0.45">
      <c r="A35" s="18" t="s">
        <v>95</v>
      </c>
      <c r="B35" s="18" t="s">
        <v>281</v>
      </c>
      <c r="C35" s="18" t="str">
        <f t="shared" si="0"/>
        <v>Who did you vote for in the 2024 Presidential Election?</v>
      </c>
      <c r="D35" s="18" t="s">
        <v>96</v>
      </c>
      <c r="E35" t="s">
        <v>3058</v>
      </c>
    </row>
    <row r="36" spans="1:5" x14ac:dyDescent="0.45">
      <c r="A36" s="18" t="s">
        <v>98</v>
      </c>
      <c r="B36" s="18" t="s">
        <v>294</v>
      </c>
      <c r="C36" s="18" t="str">
        <f t="shared" si="0"/>
        <v>Who did you vote for in the 2023 General Election?</v>
      </c>
      <c r="D36" s="18" t="s">
        <v>99</v>
      </c>
      <c r="E36" s="18" t="s">
        <v>1188</v>
      </c>
    </row>
    <row r="37" spans="1:5" x14ac:dyDescent="0.45">
      <c r="A37" s="18" t="s">
        <v>101</v>
      </c>
      <c r="B37" s="18" t="s">
        <v>307</v>
      </c>
      <c r="C37" s="18" t="str">
        <f t="shared" si="0"/>
        <v>Who did you vote for in the 2024 Turkey Local Election?</v>
      </c>
      <c r="D37" s="18" t="s">
        <v>102</v>
      </c>
      <c r="E37" s="18" t="s">
        <v>2128</v>
      </c>
    </row>
    <row r="38" spans="1:5" x14ac:dyDescent="0.45">
      <c r="A38" s="18" t="s">
        <v>104</v>
      </c>
      <c r="B38" s="18" t="s">
        <v>308</v>
      </c>
      <c r="C38" s="18" t="str">
        <f t="shared" si="0"/>
        <v>Who did you vote for in the 2024 General Election?</v>
      </c>
      <c r="D38" s="18" t="s">
        <v>23</v>
      </c>
      <c r="E38" t="str">
        <f>C38</f>
        <v>Who did you vote for in the 2024 General Election?</v>
      </c>
    </row>
    <row r="39" spans="1:5" x14ac:dyDescent="0.45">
      <c r="A39" s="18" t="s">
        <v>106</v>
      </c>
      <c r="B39" s="18" t="s">
        <v>309</v>
      </c>
      <c r="C39" s="18" t="str">
        <f t="shared" si="0"/>
        <v>Who did you vote for in the 2020 Presidential Election?</v>
      </c>
      <c r="D39" s="18" t="s">
        <v>23</v>
      </c>
      <c r="E39" t="str">
        <f>C39</f>
        <v>Who did you vote for in the 2020 Presidential Election?</v>
      </c>
    </row>
  </sheetData>
  <autoFilter ref="A1:E1" xr:uid="{A88981A7-EDA5-4612-94C7-44869EA7A2A7}">
    <sortState xmlns:xlrd2="http://schemas.microsoft.com/office/spreadsheetml/2017/richdata2" ref="A2:E39">
      <sortCondition ref="A1"/>
    </sortState>
  </autoFilter>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84D60-AC15-494A-971F-59756A2AB221}">
  <sheetPr codeName="Sheet5"/>
  <dimension ref="A1:AW395"/>
  <sheetViews>
    <sheetView tabSelected="1" topLeftCell="A358" zoomScale="85" zoomScaleNormal="85" workbookViewId="0">
      <selection activeCell="A376" sqref="A376"/>
    </sheetView>
  </sheetViews>
  <sheetFormatPr defaultColWidth="8.73046875" defaultRowHeight="14.25" x14ac:dyDescent="0.45"/>
  <cols>
    <col min="1" max="1" width="159.796875" style="1" customWidth="1"/>
    <col min="2" max="2" width="111.06640625" customWidth="1"/>
    <col min="3" max="3" width="111.19921875" customWidth="1"/>
    <col min="4" max="4" width="57.19921875" customWidth="1"/>
    <col min="5" max="5" width="82.46484375" style="7" bestFit="1" customWidth="1"/>
    <col min="6" max="6" width="86.33203125" style="33" customWidth="1"/>
    <col min="7" max="7" width="53.46484375" style="33" customWidth="1"/>
    <col min="8" max="8" width="58.53125" style="10" customWidth="1"/>
    <col min="9" max="9" width="50.46484375" customWidth="1"/>
    <col min="10" max="11" width="48.53125" style="7" customWidth="1"/>
    <col min="12" max="12" width="49.46484375" customWidth="1"/>
    <col min="13" max="13" width="50.73046875" customWidth="1"/>
    <col min="14" max="14" width="48.53125" style="7" customWidth="1"/>
    <col min="15" max="15" width="51" customWidth="1"/>
    <col min="16" max="16" width="48.53125" style="7" customWidth="1"/>
    <col min="17" max="17" width="52.06640625" style="10" customWidth="1"/>
    <col min="18" max="18" width="86.33203125" style="7" customWidth="1"/>
    <col min="19" max="19" width="57.59765625" style="7" customWidth="1"/>
    <col min="20" max="20" width="48.53125" style="7" bestFit="1" customWidth="1"/>
    <col min="21" max="22" width="75.06640625" customWidth="1"/>
    <col min="23" max="23" width="57.265625" style="7" bestFit="1" customWidth="1"/>
    <col min="24" max="24" width="86.33203125" style="7" customWidth="1"/>
    <col min="25" max="25" width="51.19921875" customWidth="1"/>
    <col min="26" max="26" width="50.265625" customWidth="1"/>
    <col min="27" max="27" width="51.19921875" customWidth="1"/>
    <col min="28" max="28" width="45.19921875" customWidth="1"/>
    <col min="29" max="29" width="48.53125" style="7" bestFit="1" customWidth="1"/>
    <col min="30" max="30" width="44.9296875" customWidth="1"/>
    <col min="31" max="32" width="48.53125" style="7" customWidth="1"/>
    <col min="33" max="33" width="54.53125" style="7" customWidth="1"/>
    <col min="34" max="34" width="47.73046875" customWidth="1"/>
    <col min="35" max="35" width="52.73046875" customWidth="1"/>
    <col min="36" max="36" width="48.53125" style="7" customWidth="1"/>
    <col min="37" max="37" width="50.19921875" customWidth="1"/>
    <col min="38" max="38" width="65.9296875" style="7" customWidth="1"/>
    <col min="39" max="40" width="86.33203125" style="7" customWidth="1"/>
    <col min="41" max="41" width="50" customWidth="1"/>
    <col min="42" max="42" width="73.06640625" bestFit="1" customWidth="1"/>
    <col min="43" max="43" width="49.59765625" bestFit="1" customWidth="1"/>
    <col min="44" max="44" width="49.06640625" customWidth="1"/>
    <col min="45" max="45" width="48.73046875" customWidth="1"/>
    <col min="46" max="46" width="49.59765625" bestFit="1" customWidth="1"/>
    <col min="47" max="47" width="53" bestFit="1" customWidth="1"/>
    <col min="48" max="48" width="77.265625" bestFit="1" customWidth="1"/>
    <col min="49" max="49" width="50.73046875" style="7" bestFit="1" customWidth="1"/>
    <col min="50" max="16384" width="8.73046875" style="7"/>
  </cols>
  <sheetData>
    <row r="1" spans="1:49" s="33" customFormat="1" x14ac:dyDescent="0.45">
      <c r="A1" s="8" t="s">
        <v>310</v>
      </c>
      <c r="B1" s="8" t="s">
        <v>18</v>
      </c>
      <c r="C1" s="8" t="s">
        <v>22</v>
      </c>
      <c r="D1" s="8" t="s">
        <v>25</v>
      </c>
      <c r="E1" s="8" t="s">
        <v>29</v>
      </c>
      <c r="F1" s="8" t="s">
        <v>32</v>
      </c>
      <c r="G1" s="8" t="s">
        <v>34</v>
      </c>
      <c r="H1" s="30" t="s">
        <v>5128</v>
      </c>
      <c r="I1" s="8" t="s">
        <v>37</v>
      </c>
      <c r="J1" s="8" t="s">
        <v>38</v>
      </c>
      <c r="K1" s="8" t="s">
        <v>41</v>
      </c>
      <c r="L1" s="8" t="s">
        <v>43</v>
      </c>
      <c r="M1" s="8" t="s">
        <v>45</v>
      </c>
      <c r="N1" s="8" t="s">
        <v>46</v>
      </c>
      <c r="O1" s="8" t="s">
        <v>48</v>
      </c>
      <c r="P1" s="8" t="s">
        <v>51</v>
      </c>
      <c r="Q1" s="30" t="s">
        <v>54</v>
      </c>
      <c r="R1" s="8" t="s">
        <v>57</v>
      </c>
      <c r="S1" s="8" t="s">
        <v>58</v>
      </c>
      <c r="T1" s="8" t="s">
        <v>60</v>
      </c>
      <c r="U1" s="8" t="s">
        <v>62</v>
      </c>
      <c r="V1" s="8" t="s">
        <v>64</v>
      </c>
      <c r="W1" s="8" t="s">
        <v>65</v>
      </c>
      <c r="X1" s="8" t="s">
        <v>67</v>
      </c>
      <c r="Y1" s="8" t="s">
        <v>69</v>
      </c>
      <c r="Z1" s="8" t="s">
        <v>72</v>
      </c>
      <c r="AA1" s="8" t="s">
        <v>74</v>
      </c>
      <c r="AB1" s="8" t="s">
        <v>76</v>
      </c>
      <c r="AC1" s="8" t="s">
        <v>79</v>
      </c>
      <c r="AD1" s="8" t="s">
        <v>80</v>
      </c>
      <c r="AE1" s="8" t="s">
        <v>84</v>
      </c>
      <c r="AF1" s="8" t="s">
        <v>86</v>
      </c>
      <c r="AG1" s="8" t="s">
        <v>89</v>
      </c>
      <c r="AH1" s="8" t="s">
        <v>92</v>
      </c>
      <c r="AI1" s="8" t="s">
        <v>93</v>
      </c>
      <c r="AJ1" s="8" t="s">
        <v>95</v>
      </c>
      <c r="AK1" s="8" t="s">
        <v>98</v>
      </c>
      <c r="AL1" s="8" t="s">
        <v>101</v>
      </c>
      <c r="AM1" s="8" t="s">
        <v>104</v>
      </c>
      <c r="AN1" s="8" t="s">
        <v>106</v>
      </c>
      <c r="AO1" s="8" t="s">
        <v>108</v>
      </c>
      <c r="AP1" s="38" t="s">
        <v>9632</v>
      </c>
      <c r="AQ1" s="38" t="s">
        <v>9643</v>
      </c>
      <c r="AR1" s="38" t="s">
        <v>9633</v>
      </c>
      <c r="AS1" s="38" t="s">
        <v>9634</v>
      </c>
      <c r="AT1" s="37" t="s">
        <v>9635</v>
      </c>
      <c r="AU1" s="37" t="s">
        <v>9636</v>
      </c>
      <c r="AV1" s="37" t="s">
        <v>9637</v>
      </c>
      <c r="AW1" s="37" t="s">
        <v>9631</v>
      </c>
    </row>
    <row r="2" spans="1:49" s="11" customFormat="1" x14ac:dyDescent="0.45">
      <c r="A2" s="7" t="s">
        <v>828</v>
      </c>
      <c r="B2" s="23" t="s">
        <v>3679</v>
      </c>
      <c r="C2" s="23" t="s">
        <v>8588</v>
      </c>
      <c r="D2" s="23" t="s">
        <v>3835</v>
      </c>
      <c r="E2" s="7" t="s">
        <v>1464</v>
      </c>
      <c r="F2" s="7" t="s">
        <v>9392</v>
      </c>
      <c r="G2" s="7" t="s">
        <v>9393</v>
      </c>
      <c r="H2" s="10" t="s">
        <v>5130</v>
      </c>
      <c r="I2" s="23" t="s">
        <v>3680</v>
      </c>
      <c r="J2" s="7" t="s">
        <v>3836</v>
      </c>
      <c r="K2" s="7" t="s">
        <v>3837</v>
      </c>
      <c r="L2" s="23" t="s">
        <v>2741</v>
      </c>
      <c r="M2" s="23" t="s">
        <v>3834</v>
      </c>
      <c r="N2" s="7" t="s">
        <v>8586</v>
      </c>
      <c r="O2" s="23" t="s">
        <v>3676</v>
      </c>
      <c r="P2" s="7" t="s">
        <v>3678</v>
      </c>
      <c r="Q2" s="7" t="s">
        <v>8591</v>
      </c>
      <c r="R2" s="7" t="s">
        <v>8590</v>
      </c>
      <c r="S2" s="7" t="s">
        <v>3677</v>
      </c>
      <c r="T2" s="7" t="s">
        <v>3668</v>
      </c>
      <c r="U2" s="23" t="s">
        <v>4805</v>
      </c>
      <c r="V2" s="23" t="s">
        <v>3783</v>
      </c>
      <c r="W2" s="7" t="s">
        <v>3838</v>
      </c>
      <c r="X2" s="7" t="s">
        <v>8593</v>
      </c>
      <c r="Y2" s="23" t="s">
        <v>829</v>
      </c>
      <c r="Z2" s="23" t="s">
        <v>3788</v>
      </c>
      <c r="AA2" s="23" t="s">
        <v>4815</v>
      </c>
      <c r="AB2" s="23" t="s">
        <v>3669</v>
      </c>
      <c r="AC2" s="7" t="s">
        <v>8592</v>
      </c>
      <c r="AD2" s="23" t="s">
        <v>3665</v>
      </c>
      <c r="AE2" s="7" t="s">
        <v>2739</v>
      </c>
      <c r="AF2" s="7" t="s">
        <v>7975</v>
      </c>
      <c r="AG2" s="7" t="s">
        <v>3667</v>
      </c>
      <c r="AH2" s="23" t="s">
        <v>3681</v>
      </c>
      <c r="AI2" s="23" t="s">
        <v>4726</v>
      </c>
      <c r="AJ2" s="7" t="s">
        <v>5733</v>
      </c>
      <c r="AK2" s="23" t="s">
        <v>4727</v>
      </c>
      <c r="AL2" s="7" t="s">
        <v>2738</v>
      </c>
      <c r="AM2" s="7" t="s">
        <v>828</v>
      </c>
      <c r="AN2" s="7" t="s">
        <v>828</v>
      </c>
      <c r="AO2" s="23" t="s">
        <v>3054</v>
      </c>
      <c r="AP2" t="s">
        <v>3678</v>
      </c>
      <c r="AQ2" t="s">
        <v>3678</v>
      </c>
      <c r="AR2" t="s">
        <v>3678</v>
      </c>
      <c r="AS2" t="s">
        <v>3678</v>
      </c>
      <c r="AT2" t="s">
        <v>3678</v>
      </c>
      <c r="AU2" t="s">
        <v>3678</v>
      </c>
      <c r="AV2" t="s">
        <v>3678</v>
      </c>
      <c r="AW2" t="s">
        <v>3678</v>
      </c>
    </row>
    <row r="3" spans="1:49" s="34" customFormat="1" x14ac:dyDescent="0.45">
      <c r="A3" s="10" t="s">
        <v>830</v>
      </c>
      <c r="B3" s="10" t="str">
        <f>VLOOKUP(B1,'Language &amp; Currency Data'!$1:$1048576,7)</f>
        <v>ARS$0</v>
      </c>
      <c r="C3" s="10" t="str">
        <f>VLOOKUP(C1,'Language &amp; Currency Data'!$1:$1048576,7)</f>
        <v>AUD$0</v>
      </c>
      <c r="D3" s="10" t="str">
        <f>VLOOKUP(D1,'Language &amp; Currency Data'!$1:$1048576,7)</f>
        <v>0 €</v>
      </c>
      <c r="E3" s="10" t="str">
        <f>VLOOKUP(E1,'Language &amp; Currency Data'!$1:$1048576,7)</f>
        <v>R$0</v>
      </c>
      <c r="F3" s="10" t="str">
        <f>VLOOKUP(F1,'Language &amp; Currency Data'!$1:$1048576,7)</f>
        <v>CA$0</v>
      </c>
      <c r="G3" s="10" t="str">
        <f>VLOOKUP(G1,'Language &amp; Currency Data'!$1:$1048576,7)</f>
        <v>¥0</v>
      </c>
      <c r="H3" s="10" t="str">
        <f>VLOOKUP(H1,'Language &amp; Currency Data'!$1:$1048576,7)</f>
        <v>CLP$0</v>
      </c>
      <c r="I3" s="10" t="str">
        <f>VLOOKUP(I1,'Language &amp; Currency Data'!$1:$1048576,7)</f>
        <v>Col$0</v>
      </c>
      <c r="J3" s="10" t="str">
        <f>VLOOKUP(J1,'Language &amp; Currency Data'!$1:$1048576,7)</f>
        <v>0 Kč</v>
      </c>
      <c r="K3" s="10" t="str">
        <f>VLOOKUP(K1,'Language &amp; Currency Data'!$1:$1048576,7)</f>
        <v>0 €</v>
      </c>
      <c r="L3" s="10" t="str">
        <f>VLOOKUP(L1,'Language &amp; Currency Data'!$1:$1048576,7)</f>
        <v>0 €</v>
      </c>
      <c r="M3" s="10" t="str">
        <f>VLOOKUP(M1,'Language &amp; Currency Data'!$1:$1048576,7)</f>
        <v>0 €</v>
      </c>
      <c r="N3" s="10" t="str">
        <f>VLOOKUP(N1,'Language &amp; Currency Data'!$1:$1048576,7)</f>
        <v>0 €</v>
      </c>
      <c r="O3" s="10" t="str">
        <f>VLOOKUP(O1,'Language &amp; Currency Data'!$1:$1048576,7)</f>
        <v>0 Ft</v>
      </c>
      <c r="P3" s="10" t="str">
        <f>VLOOKUP(P1,'Language &amp; Currency Data'!$1:$1048576,7)</f>
        <v>₹0</v>
      </c>
      <c r="Q3" s="10" t="str">
        <f>VLOOKUP(Q1,'Language &amp; Currency Data'!$1:$1048576,7)</f>
        <v>Rp 0</v>
      </c>
      <c r="R3" s="10" t="str">
        <f>VLOOKUP(R1,'Language &amp; Currency Data'!$1:$1048576,7)</f>
        <v>€0</v>
      </c>
      <c r="S3" s="10" t="str">
        <f>VLOOKUP(S1,'Language &amp; Currency Data'!$1:$1048576,7)</f>
        <v>0 €</v>
      </c>
      <c r="T3" s="10" t="str">
        <f>VLOOKUP(T1,'Language &amp; Currency Data'!$1:$1048576,7)</f>
        <v>¥0</v>
      </c>
      <c r="U3" s="10" t="str">
        <f>VLOOKUP(U1,'Language &amp; Currency Data'!$1:$1048576,7)</f>
        <v>RM0</v>
      </c>
      <c r="V3" s="10" t="str">
        <f>VLOOKUP(V1,'Language &amp; Currency Data'!$1:$1048576,7)</f>
        <v>Mex$0</v>
      </c>
      <c r="W3" s="10" t="str">
        <f>VLOOKUP(W1,'Language &amp; Currency Data'!$1:$1048576,7)</f>
        <v>€0</v>
      </c>
      <c r="X3" s="10" t="str">
        <f>VLOOKUP(X1,'Language &amp; Currency Data'!$1:$1048576,7)</f>
        <v>NZ$0</v>
      </c>
      <c r="Y3" s="10" t="str">
        <f>VLOOKUP(Y1,'Language &amp; Currency Data'!$1:$1048576,7)</f>
        <v>0 kr</v>
      </c>
      <c r="Z3" s="10" t="str">
        <f>VLOOKUP(Z1,'Language &amp; Currency Data'!$1:$1048576,7)</f>
        <v>₨0</v>
      </c>
      <c r="AA3" s="10" t="str">
        <f>VLOOKUP(AA1,'Language &amp; Currency Data'!$1:$1048576,7)</f>
        <v>₱0</v>
      </c>
      <c r="AB3" s="10" t="str">
        <f>VLOOKUP(AB1,'Language &amp; Currency Data'!$1:$1048576,7)</f>
        <v>0 zł</v>
      </c>
      <c r="AC3" s="10" t="str">
        <f>VLOOKUP(AC1,'Language &amp; Currency Data'!$1:$1048576,7)</f>
        <v>0 €</v>
      </c>
      <c r="AD3" s="10" t="str">
        <f>VLOOKUP(AD1,'Language &amp; Currency Data'!$1:$1048576,7)</f>
        <v>0 leu</v>
      </c>
      <c r="AE3" s="10" t="str">
        <f>VLOOKUP(AE1,'Language &amp; Currency Data'!$1:$1048576,7)</f>
        <v>0 €</v>
      </c>
      <c r="AF3" s="10" t="str">
        <f>VLOOKUP(AF1,'Language &amp; Currency Data'!$1:$1048576,7)</f>
        <v>R0</v>
      </c>
      <c r="AG3" s="10" t="str">
        <f>VLOOKUP(AG1,'Language &amp; Currency Data'!$1:$1048576,7)</f>
        <v>₩0</v>
      </c>
      <c r="AH3" s="10" t="str">
        <f>VLOOKUP(AH1,'Language &amp; Currency Data'!$1:$1048576,7)</f>
        <v>0 €</v>
      </c>
      <c r="AI3" s="10" t="str">
        <f>VLOOKUP(AI1,'Language &amp; Currency Data'!$1:$1048576,7)</f>
        <v>0 kr</v>
      </c>
      <c r="AJ3" s="10" t="str">
        <f>VLOOKUP(AJ1,'Language &amp; Currency Data'!$1:$1048576,7)</f>
        <v>NT$0</v>
      </c>
      <c r="AK3" s="10" t="str">
        <f>VLOOKUP(AK1,'Language &amp; Currency Data'!$1:$1048576,7)</f>
        <v>฿0</v>
      </c>
      <c r="AL3" s="10" t="str">
        <f>VLOOKUP(AL1,'Language &amp; Currency Data'!$1:$1048576,7)</f>
        <v>0 ₺</v>
      </c>
      <c r="AM3" s="10" t="str">
        <f>VLOOKUP(AM1,'Language &amp; Currency Data'!$1:$1048576,7)</f>
        <v>£0</v>
      </c>
      <c r="AN3" s="10" t="str">
        <f>VLOOKUP(AN1,'Language &amp; Currency Data'!$1:$1048576,7)</f>
        <v>$0</v>
      </c>
      <c r="AO3" s="10" t="str">
        <f>VLOOKUP(AO1,'Language &amp; Currency Data'!$1:$1048576,7)</f>
        <v>0 ₫</v>
      </c>
      <c r="AP3" s="10" t="str">
        <f>VLOOKUP(AP1,'Language &amp; Currency Data'!$1:$1048576,7)</f>
        <v>₹0</v>
      </c>
      <c r="AQ3" s="10" t="str">
        <f>VLOOKUP(AQ1,'Language &amp; Currency Data'!$1:$1048576,7)</f>
        <v>Rp 0</v>
      </c>
      <c r="AR3" s="10" t="str">
        <f>VLOOKUP(AR1,'Language &amp; Currency Data'!$1:$1048576,7)</f>
        <v>0 ₫</v>
      </c>
      <c r="AS3" s="10" t="str">
        <f>VLOOKUP(AS1,'Language &amp; Currency Data'!$1:$1048576,7)</f>
        <v>฿0</v>
      </c>
      <c r="AT3" s="10" t="str">
        <f>VLOOKUP(AT1,'Language &amp; Currency Data'!$1:$1048576,7)</f>
        <v>R0</v>
      </c>
      <c r="AU3" s="10" t="str">
        <f>VLOOKUP(AU1,'Language &amp; Currency Data'!$1:$1048576,7)</f>
        <v>₨0</v>
      </c>
      <c r="AV3" s="10" t="str">
        <f>VLOOKUP(AV1,'Language &amp; Currency Data'!$1:$1048576,7)</f>
        <v>RM0</v>
      </c>
      <c r="AW3" s="10" t="str">
        <f>VLOOKUP(AW1,'Language &amp; Currency Data'!$1:$1048576,7)</f>
        <v>₱0</v>
      </c>
    </row>
    <row r="4" spans="1:49" s="34" customFormat="1" x14ac:dyDescent="0.45">
      <c r="A4" s="10" t="s">
        <v>831</v>
      </c>
      <c r="B4" s="10">
        <f>VLOOKUP(B1,'Language &amp; Currency Data'!$1:$1048576,8)</f>
        <v>150</v>
      </c>
      <c r="C4" s="10">
        <f>VLOOKUP(C1,'Language &amp; Currency Data'!$1:$1048576,8)</f>
        <v>2</v>
      </c>
      <c r="D4" s="10">
        <f>VLOOKUP(D1,'Language &amp; Currency Data'!$1:$1048576,8)</f>
        <v>1</v>
      </c>
      <c r="E4" s="10">
        <f>VLOOKUP(E1,'Language &amp; Currency Data'!$1:$1048576,8)</f>
        <v>5</v>
      </c>
      <c r="F4" s="10">
        <f>VLOOKUP(F1,'Language &amp; Currency Data'!$1:$1048576,8)</f>
        <v>2</v>
      </c>
      <c r="G4" s="10">
        <f>VLOOKUP(G1,'Language &amp; Currency Data'!$1:$1048576,8)</f>
        <v>5</v>
      </c>
      <c r="H4" s="10">
        <f>VLOOKUP(H1,'Language &amp; Currency Data'!$1:$1048576,8)</f>
        <v>500</v>
      </c>
      <c r="I4" s="10">
        <f>VLOOKUP(I1,'Language &amp; Currency Data'!$1:$1048576,8)</f>
        <v>1500</v>
      </c>
      <c r="J4" s="10">
        <f>VLOOKUP(J1,'Language &amp; Currency Data'!$1:$1048576,8)</f>
        <v>15</v>
      </c>
      <c r="K4" s="10">
        <f>VLOOKUP(K1,'Language &amp; Currency Data'!$1:$1048576,8)</f>
        <v>1</v>
      </c>
      <c r="L4" s="10">
        <f>VLOOKUP(L1,'Language &amp; Currency Data'!$1:$1048576,8)</f>
        <v>1</v>
      </c>
      <c r="M4" s="10">
        <f>VLOOKUP(M1,'Language &amp; Currency Data'!$1:$1048576,8)</f>
        <v>1</v>
      </c>
      <c r="N4" s="10">
        <f>VLOOKUP(N1,'Language &amp; Currency Data'!$1:$1048576,8)</f>
        <v>1</v>
      </c>
      <c r="O4" s="10">
        <f>VLOOKUP(O1,'Language &amp; Currency Data'!$1:$1048576,8)</f>
        <v>200</v>
      </c>
      <c r="P4" s="10">
        <f>VLOOKUP(P1,'Language &amp; Currency Data'!$1:$1048576,8)</f>
        <v>20</v>
      </c>
      <c r="Q4" s="10">
        <f>VLOOKUP(Q1,'Language &amp; Currency Data'!$1:$1048576,8)</f>
        <v>5000</v>
      </c>
      <c r="R4" s="10">
        <f>VLOOKUP(R1,'Language &amp; Currency Data'!$1:$1048576,8)</f>
        <v>1</v>
      </c>
      <c r="S4" s="10">
        <f>VLOOKUP(S1,'Language &amp; Currency Data'!$1:$1048576,8)</f>
        <v>1</v>
      </c>
      <c r="T4" s="10">
        <f>VLOOKUP(T1,'Language &amp; Currency Data'!$1:$1048576,8)</f>
        <v>100</v>
      </c>
      <c r="U4" s="10">
        <f>VLOOKUP(U1,'Language &amp; Currency Data'!$1:$1048576,8)</f>
        <v>750</v>
      </c>
      <c r="V4" s="10">
        <f>VLOOKUP(V1,'Language &amp; Currency Data'!$1:$1048576,8)</f>
        <v>2</v>
      </c>
      <c r="W4" s="10">
        <f>VLOOKUP(W1,'Language &amp; Currency Data'!$1:$1048576,8)</f>
        <v>1</v>
      </c>
      <c r="X4" s="10">
        <f>VLOOKUP(X1,'Language &amp; Currency Data'!$1:$1048576,8)</f>
        <v>2</v>
      </c>
      <c r="Y4" s="10">
        <f>VLOOKUP(Y1,'Language &amp; Currency Data'!$1:$1048576,8)</f>
        <v>10</v>
      </c>
      <c r="Z4" s="10">
        <f>VLOOKUP(Z1,'Language &amp; Currency Data'!$1:$1048576,8)</f>
        <v>50</v>
      </c>
      <c r="AA4" s="10">
        <f>VLOOKUP(AA1,'Language &amp; Currency Data'!$1:$1048576,8)</f>
        <v>20</v>
      </c>
      <c r="AB4" s="10">
        <f>VLOOKUP(AB1,'Language &amp; Currency Data'!$1:$1048576,8)</f>
        <v>2</v>
      </c>
      <c r="AC4" s="10">
        <f>VLOOKUP(AC1,'Language &amp; Currency Data'!$1:$1048576,8)</f>
        <v>1</v>
      </c>
      <c r="AD4" s="10">
        <f>VLOOKUP(AD1,'Language &amp; Currency Data'!$1:$1048576,8)</f>
        <v>5</v>
      </c>
      <c r="AE4" s="10">
        <f>VLOOKUP(AE1,'Language &amp; Currency Data'!$1:$1048576,8)</f>
        <v>1</v>
      </c>
      <c r="AF4" s="10">
        <f>VLOOKUP(AF1,'Language &amp; Currency Data'!$1:$1048576,8)</f>
        <v>10</v>
      </c>
      <c r="AG4" s="10">
        <f>VLOOKUP(AG1,'Language &amp; Currency Data'!$1:$1048576,8)</f>
        <v>750</v>
      </c>
      <c r="AH4" s="10">
        <f>VLOOKUP(AH1,'Language &amp; Currency Data'!$1:$1048576,8)</f>
        <v>1</v>
      </c>
      <c r="AI4" s="10">
        <f>VLOOKUP(AI1,'Language &amp; Currency Data'!$1:$1048576,8)</f>
        <v>10</v>
      </c>
      <c r="AJ4" s="10">
        <f>VLOOKUP(AJ1,'Language &amp; Currency Data'!$1:$1048576,8)</f>
        <v>10</v>
      </c>
      <c r="AK4" s="10">
        <f>VLOOKUP(AK1,'Language &amp; Currency Data'!$1:$1048576,8)</f>
        <v>10</v>
      </c>
      <c r="AL4" s="10">
        <f>VLOOKUP(AL1,'Language &amp; Currency Data'!$1:$1048576,8)</f>
        <v>10</v>
      </c>
      <c r="AM4" s="10">
        <f>VLOOKUP(AM1,'Language &amp; Currency Data'!$1:$1048576,8)</f>
        <v>1</v>
      </c>
      <c r="AN4" s="10">
        <f>VLOOKUP(AN1,'Language &amp; Currency Data'!$1:$1048576,8)</f>
        <v>1</v>
      </c>
      <c r="AO4" s="10">
        <f>VLOOKUP(AO1,'Language &amp; Currency Data'!$1:$1048576,8)</f>
        <v>7500</v>
      </c>
      <c r="AP4" s="10">
        <f>VLOOKUP(AP1,'Language &amp; Currency Data'!$1:$1048576,8)</f>
        <v>20</v>
      </c>
      <c r="AQ4" s="10">
        <f>VLOOKUP(AQ1,'Language &amp; Currency Data'!$1:$1048576,8)</f>
        <v>5000</v>
      </c>
      <c r="AR4" s="10">
        <f>VLOOKUP(AR1,'Language &amp; Currency Data'!$1:$1048576,8)</f>
        <v>7500</v>
      </c>
      <c r="AS4" s="10">
        <f>VLOOKUP(AS1,'Language &amp; Currency Data'!$1:$1048576,8)</f>
        <v>10</v>
      </c>
      <c r="AT4" s="10">
        <f>VLOOKUP(AT1,'Language &amp; Currency Data'!$1:$1048576,8)</f>
        <v>10</v>
      </c>
      <c r="AU4" s="10">
        <f>VLOOKUP(AU1,'Language &amp; Currency Data'!$1:$1048576,8)</f>
        <v>50</v>
      </c>
      <c r="AV4" s="10">
        <f>VLOOKUP(AV1,'Language &amp; Currency Data'!$1:$1048576,8)</f>
        <v>750</v>
      </c>
      <c r="AW4" s="10">
        <f>VLOOKUP(AW1,'Language &amp; Currency Data'!$1:$1048576,8)</f>
        <v>20</v>
      </c>
    </row>
    <row r="5" spans="1:49" s="34" customFormat="1" x14ac:dyDescent="0.45">
      <c r="A5" s="10" t="s">
        <v>832</v>
      </c>
      <c r="B5" s="10">
        <f>VLOOKUP(B1,'Language &amp; Currency Data'!$1:$1048576,9)</f>
        <v>450</v>
      </c>
      <c r="C5" s="10">
        <f>VLOOKUP(C1,'Language &amp; Currency Data'!$1:$1048576,9)</f>
        <v>6</v>
      </c>
      <c r="D5" s="10">
        <f>VLOOKUP(D1,'Language &amp; Currency Data'!$1:$1048576,9)</f>
        <v>3</v>
      </c>
      <c r="E5" s="10">
        <f>VLOOKUP(E1,'Language &amp; Currency Data'!$1:$1048576,9)</f>
        <v>15</v>
      </c>
      <c r="F5" s="10">
        <f>VLOOKUP(F1,'Language &amp; Currency Data'!$1:$1048576,9)</f>
        <v>6</v>
      </c>
      <c r="G5" s="10">
        <f>VLOOKUP(G1,'Language &amp; Currency Data'!$1:$1048576,9)</f>
        <v>15</v>
      </c>
      <c r="H5" s="10">
        <f>VLOOKUP(H1,'Language &amp; Currency Data'!$1:$1048576,9)</f>
        <v>1500</v>
      </c>
      <c r="I5" s="10">
        <f>VLOOKUP(I1,'Language &amp; Currency Data'!$1:$1048576,9)</f>
        <v>4500</v>
      </c>
      <c r="J5" s="10">
        <f>VLOOKUP(J1,'Language &amp; Currency Data'!$1:$1048576,9)</f>
        <v>45</v>
      </c>
      <c r="K5" s="10">
        <f>VLOOKUP(K1,'Language &amp; Currency Data'!$1:$1048576,9)</f>
        <v>3</v>
      </c>
      <c r="L5" s="10">
        <f>VLOOKUP(L1,'Language &amp; Currency Data'!$1:$1048576,9)</f>
        <v>3</v>
      </c>
      <c r="M5" s="10">
        <f>VLOOKUP(M1,'Language &amp; Currency Data'!$1:$1048576,9)</f>
        <v>3</v>
      </c>
      <c r="N5" s="10">
        <f>VLOOKUP(N1,'Language &amp; Currency Data'!$1:$1048576,9)</f>
        <v>3</v>
      </c>
      <c r="O5" s="10">
        <f>VLOOKUP(O1,'Language &amp; Currency Data'!$1:$1048576,9)</f>
        <v>600</v>
      </c>
      <c r="P5" s="10">
        <f>VLOOKUP(P1,'Language &amp; Currency Data'!$1:$1048576,9)</f>
        <v>60</v>
      </c>
      <c r="Q5" s="10">
        <f>VLOOKUP(Q1,'Language &amp; Currency Data'!$1:$1048576,9)</f>
        <v>15000</v>
      </c>
      <c r="R5" s="10">
        <f>VLOOKUP(R1,'Language &amp; Currency Data'!$1:$1048576,9)</f>
        <v>3</v>
      </c>
      <c r="S5" s="10">
        <f>VLOOKUP(S1,'Language &amp; Currency Data'!$1:$1048576,9)</f>
        <v>3</v>
      </c>
      <c r="T5" s="10">
        <f>VLOOKUP(T1,'Language &amp; Currency Data'!$1:$1048576,9)</f>
        <v>300</v>
      </c>
      <c r="U5" s="10">
        <f>VLOOKUP(U1,'Language &amp; Currency Data'!$1:$1048576,9)</f>
        <v>2250</v>
      </c>
      <c r="V5" s="10">
        <f>VLOOKUP(V1,'Language &amp; Currency Data'!$1:$1048576,9)</f>
        <v>6</v>
      </c>
      <c r="W5" s="10">
        <f>VLOOKUP(W1,'Language &amp; Currency Data'!$1:$1048576,9)</f>
        <v>3</v>
      </c>
      <c r="X5" s="10">
        <f>VLOOKUP(X1,'Language &amp; Currency Data'!$1:$1048576,9)</f>
        <v>6</v>
      </c>
      <c r="Y5" s="10">
        <f>VLOOKUP(Y1,'Language &amp; Currency Data'!$1:$1048576,9)</f>
        <v>30</v>
      </c>
      <c r="Z5" s="10">
        <f>VLOOKUP(Z1,'Language &amp; Currency Data'!$1:$1048576,9)</f>
        <v>150</v>
      </c>
      <c r="AA5" s="10">
        <f>VLOOKUP(AA1,'Language &amp; Currency Data'!$1:$1048576,9)</f>
        <v>60</v>
      </c>
      <c r="AB5" s="10">
        <f>VLOOKUP(AB1,'Language &amp; Currency Data'!$1:$1048576,9)</f>
        <v>6</v>
      </c>
      <c r="AC5" s="10">
        <f>VLOOKUP(AC1,'Language &amp; Currency Data'!$1:$1048576,9)</f>
        <v>3</v>
      </c>
      <c r="AD5" s="10">
        <f>VLOOKUP(AD1,'Language &amp; Currency Data'!$1:$1048576,9)</f>
        <v>15</v>
      </c>
      <c r="AE5" s="10">
        <f>VLOOKUP(AE1,'Language &amp; Currency Data'!$1:$1048576,9)</f>
        <v>3</v>
      </c>
      <c r="AF5" s="10">
        <f>VLOOKUP(AF1,'Language &amp; Currency Data'!$1:$1048576,9)</f>
        <v>30</v>
      </c>
      <c r="AG5" s="10">
        <f>VLOOKUP(AG1,'Language &amp; Currency Data'!$1:$1048576,9)</f>
        <v>2250</v>
      </c>
      <c r="AH5" s="10">
        <f>VLOOKUP(AH1,'Language &amp; Currency Data'!$1:$1048576,9)</f>
        <v>3</v>
      </c>
      <c r="AI5" s="10">
        <f>VLOOKUP(AI1,'Language &amp; Currency Data'!$1:$1048576,9)</f>
        <v>30</v>
      </c>
      <c r="AJ5" s="10">
        <f>VLOOKUP(AJ1,'Language &amp; Currency Data'!$1:$1048576,9)</f>
        <v>30</v>
      </c>
      <c r="AK5" s="10">
        <f>VLOOKUP(AK1,'Language &amp; Currency Data'!$1:$1048576,9)</f>
        <v>30</v>
      </c>
      <c r="AL5" s="10">
        <f>VLOOKUP(AL1,'Language &amp; Currency Data'!$1:$1048576,9)</f>
        <v>30</v>
      </c>
      <c r="AM5" s="10">
        <f>VLOOKUP(AM1,'Language &amp; Currency Data'!$1:$1048576,9)</f>
        <v>3</v>
      </c>
      <c r="AN5" s="10">
        <f>VLOOKUP(AN1,'Language &amp; Currency Data'!$1:$1048576,9)</f>
        <v>3</v>
      </c>
      <c r="AO5" s="10">
        <f>VLOOKUP(AO1,'Language &amp; Currency Data'!$1:$1048576,9)</f>
        <v>22500</v>
      </c>
      <c r="AP5" s="10">
        <f>VLOOKUP(AP1,'Language &amp; Currency Data'!$1:$1048576,9)</f>
        <v>60</v>
      </c>
      <c r="AQ5" s="10">
        <f>VLOOKUP(AQ1,'Language &amp; Currency Data'!$1:$1048576,9)</f>
        <v>15000</v>
      </c>
      <c r="AR5" s="10">
        <f>VLOOKUP(AR1,'Language &amp; Currency Data'!$1:$1048576,9)</f>
        <v>22500</v>
      </c>
      <c r="AS5" s="10">
        <f>VLOOKUP(AS1,'Language &amp; Currency Data'!$1:$1048576,9)</f>
        <v>30</v>
      </c>
      <c r="AT5" s="10">
        <f>VLOOKUP(AT1,'Language &amp; Currency Data'!$1:$1048576,9)</f>
        <v>30</v>
      </c>
      <c r="AU5" s="10">
        <f>VLOOKUP(AU1,'Language &amp; Currency Data'!$1:$1048576,9)</f>
        <v>150</v>
      </c>
      <c r="AV5" s="10">
        <f>VLOOKUP(AV1,'Language &amp; Currency Data'!$1:$1048576,9)</f>
        <v>2250</v>
      </c>
      <c r="AW5" s="10">
        <f>VLOOKUP(AW1,'Language &amp; Currency Data'!$1:$1048576,9)</f>
        <v>60</v>
      </c>
    </row>
    <row r="6" spans="1:49" s="34" customFormat="1" x14ac:dyDescent="0.45">
      <c r="A6" s="10" t="s">
        <v>833</v>
      </c>
      <c r="B6" s="10">
        <f>VLOOKUP(B1,'Language &amp; Currency Data'!$1:$1048576,10)</f>
        <v>750</v>
      </c>
      <c r="C6" s="10">
        <f>VLOOKUP(C1,'Language &amp; Currency Data'!$1:$1048576,10)</f>
        <v>10</v>
      </c>
      <c r="D6" s="10">
        <f>VLOOKUP(D1,'Language &amp; Currency Data'!$1:$1048576,10)</f>
        <v>5</v>
      </c>
      <c r="E6" s="10">
        <f>VLOOKUP(E1,'Language &amp; Currency Data'!$1:$1048576,10)</f>
        <v>25</v>
      </c>
      <c r="F6" s="10">
        <f>VLOOKUP(F1,'Language &amp; Currency Data'!$1:$1048576,10)</f>
        <v>10</v>
      </c>
      <c r="G6" s="10">
        <f>VLOOKUP(G1,'Language &amp; Currency Data'!$1:$1048576,10)</f>
        <v>25</v>
      </c>
      <c r="H6" s="10">
        <f>VLOOKUP(H1,'Language &amp; Currency Data'!$1:$1048576,10)</f>
        <v>2500</v>
      </c>
      <c r="I6" s="10">
        <f>VLOOKUP(I1,'Language &amp; Currency Data'!$1:$1048576,10)</f>
        <v>7500</v>
      </c>
      <c r="J6" s="10">
        <f>VLOOKUP(J1,'Language &amp; Currency Data'!$1:$1048576,10)</f>
        <v>75</v>
      </c>
      <c r="K6" s="10">
        <f>VLOOKUP(K1,'Language &amp; Currency Data'!$1:$1048576,10)</f>
        <v>5</v>
      </c>
      <c r="L6" s="10">
        <f>VLOOKUP(L1,'Language &amp; Currency Data'!$1:$1048576,10)</f>
        <v>5</v>
      </c>
      <c r="M6" s="10">
        <f>VLOOKUP(M1,'Language &amp; Currency Data'!$1:$1048576,10)</f>
        <v>5</v>
      </c>
      <c r="N6" s="10">
        <f>VLOOKUP(N1,'Language &amp; Currency Data'!$1:$1048576,10)</f>
        <v>5</v>
      </c>
      <c r="O6" s="10">
        <f>VLOOKUP(O1,'Language &amp; Currency Data'!$1:$1048576,10)</f>
        <v>1000</v>
      </c>
      <c r="P6" s="10">
        <f>VLOOKUP(P1,'Language &amp; Currency Data'!$1:$1048576,10)</f>
        <v>100</v>
      </c>
      <c r="Q6" s="10">
        <f>VLOOKUP(Q1,'Language &amp; Currency Data'!$1:$1048576,10)</f>
        <v>25000</v>
      </c>
      <c r="R6" s="10">
        <f>VLOOKUP(R1,'Language &amp; Currency Data'!$1:$1048576,10)</f>
        <v>5</v>
      </c>
      <c r="S6" s="10">
        <f>VLOOKUP(S1,'Language &amp; Currency Data'!$1:$1048576,10)</f>
        <v>5</v>
      </c>
      <c r="T6" s="10">
        <f>VLOOKUP(T1,'Language &amp; Currency Data'!$1:$1048576,10)</f>
        <v>500</v>
      </c>
      <c r="U6" s="10">
        <f>VLOOKUP(U1,'Language &amp; Currency Data'!$1:$1048576,10)</f>
        <v>3750</v>
      </c>
      <c r="V6" s="10">
        <f>VLOOKUP(V1,'Language &amp; Currency Data'!$1:$1048576,10)</f>
        <v>10</v>
      </c>
      <c r="W6" s="10">
        <f>VLOOKUP(W1,'Language &amp; Currency Data'!$1:$1048576,10)</f>
        <v>5</v>
      </c>
      <c r="X6" s="10">
        <f>VLOOKUP(X1,'Language &amp; Currency Data'!$1:$1048576,10)</f>
        <v>10</v>
      </c>
      <c r="Y6" s="10">
        <f>VLOOKUP(Y1,'Language &amp; Currency Data'!$1:$1048576,10)</f>
        <v>50</v>
      </c>
      <c r="Z6" s="10">
        <f>VLOOKUP(Z1,'Language &amp; Currency Data'!$1:$1048576,10)</f>
        <v>250</v>
      </c>
      <c r="AA6" s="10">
        <f>VLOOKUP(AA1,'Language &amp; Currency Data'!$1:$1048576,10)</f>
        <v>100</v>
      </c>
      <c r="AB6" s="10">
        <f>VLOOKUP(AB1,'Language &amp; Currency Data'!$1:$1048576,10)</f>
        <v>10</v>
      </c>
      <c r="AC6" s="10">
        <f>VLOOKUP(AC1,'Language &amp; Currency Data'!$1:$1048576,10)</f>
        <v>5</v>
      </c>
      <c r="AD6" s="10">
        <f>VLOOKUP(AD1,'Language &amp; Currency Data'!$1:$1048576,10)</f>
        <v>25</v>
      </c>
      <c r="AE6" s="10">
        <f>VLOOKUP(AE1,'Language &amp; Currency Data'!$1:$1048576,10)</f>
        <v>5</v>
      </c>
      <c r="AF6" s="10">
        <f>VLOOKUP(AF1,'Language &amp; Currency Data'!$1:$1048576,10)</f>
        <v>50</v>
      </c>
      <c r="AG6" s="10">
        <f>VLOOKUP(AG1,'Language &amp; Currency Data'!$1:$1048576,10)</f>
        <v>3750</v>
      </c>
      <c r="AH6" s="10">
        <f>VLOOKUP(AH1,'Language &amp; Currency Data'!$1:$1048576,10)</f>
        <v>5</v>
      </c>
      <c r="AI6" s="10">
        <f>VLOOKUP(AI1,'Language &amp; Currency Data'!$1:$1048576,10)</f>
        <v>50</v>
      </c>
      <c r="AJ6" s="10">
        <f>VLOOKUP(AJ1,'Language &amp; Currency Data'!$1:$1048576,10)</f>
        <v>50</v>
      </c>
      <c r="AK6" s="10">
        <f>VLOOKUP(AK1,'Language &amp; Currency Data'!$1:$1048576,10)</f>
        <v>50</v>
      </c>
      <c r="AL6" s="10">
        <f>VLOOKUP(AL1,'Language &amp; Currency Data'!$1:$1048576,10)</f>
        <v>50</v>
      </c>
      <c r="AM6" s="10">
        <f>VLOOKUP(AM1,'Language &amp; Currency Data'!$1:$1048576,10)</f>
        <v>5</v>
      </c>
      <c r="AN6" s="10">
        <f>VLOOKUP(AN1,'Language &amp; Currency Data'!$1:$1048576,10)</f>
        <v>5</v>
      </c>
      <c r="AO6" s="10">
        <f>VLOOKUP(AO1,'Language &amp; Currency Data'!$1:$1048576,10)</f>
        <v>37500</v>
      </c>
      <c r="AP6" s="10">
        <f>VLOOKUP(AP1,'Language &amp; Currency Data'!$1:$1048576,10)</f>
        <v>100</v>
      </c>
      <c r="AQ6" s="10">
        <f>VLOOKUP(AQ1,'Language &amp; Currency Data'!$1:$1048576,10)</f>
        <v>25000</v>
      </c>
      <c r="AR6" s="10">
        <f>VLOOKUP(AR1,'Language &amp; Currency Data'!$1:$1048576,10)</f>
        <v>37500</v>
      </c>
      <c r="AS6" s="10">
        <f>VLOOKUP(AS1,'Language &amp; Currency Data'!$1:$1048576,10)</f>
        <v>50</v>
      </c>
      <c r="AT6" s="10">
        <f>VLOOKUP(AT1,'Language &amp; Currency Data'!$1:$1048576,10)</f>
        <v>50</v>
      </c>
      <c r="AU6" s="10">
        <f>VLOOKUP(AU1,'Language &amp; Currency Data'!$1:$1048576,10)</f>
        <v>250</v>
      </c>
      <c r="AV6" s="10">
        <f>VLOOKUP(AV1,'Language &amp; Currency Data'!$1:$1048576,10)</f>
        <v>3750</v>
      </c>
      <c r="AW6" s="10">
        <f>VLOOKUP(AW1,'Language &amp; Currency Data'!$1:$1048576,10)</f>
        <v>100</v>
      </c>
    </row>
    <row r="7" spans="1:49" s="34" customFormat="1" x14ac:dyDescent="0.45">
      <c r="A7" s="10" t="s">
        <v>834</v>
      </c>
      <c r="B7" s="10">
        <f>VLOOKUP(B1,'Language &amp; Currency Data'!$1:$1048576,11)</f>
        <v>900</v>
      </c>
      <c r="C7" s="10">
        <f>VLOOKUP(C1,'Language &amp; Currency Data'!$1:$1048576,11)</f>
        <v>12</v>
      </c>
      <c r="D7" s="10">
        <f>VLOOKUP(D1,'Language &amp; Currency Data'!$1:$1048576,11)</f>
        <v>6</v>
      </c>
      <c r="E7" s="10">
        <f>VLOOKUP(E1,'Language &amp; Currency Data'!$1:$1048576,11)</f>
        <v>30</v>
      </c>
      <c r="F7" s="10">
        <f>VLOOKUP(F1,'Language &amp; Currency Data'!$1:$1048576,11)</f>
        <v>12</v>
      </c>
      <c r="G7" s="10">
        <f>VLOOKUP(G1,'Language &amp; Currency Data'!$1:$1048576,11)</f>
        <v>30</v>
      </c>
      <c r="H7" s="10">
        <f>VLOOKUP(H1,'Language &amp; Currency Data'!$1:$1048576,11)</f>
        <v>3000</v>
      </c>
      <c r="I7" s="10">
        <f>VLOOKUP(I1,'Language &amp; Currency Data'!$1:$1048576,11)</f>
        <v>9000</v>
      </c>
      <c r="J7" s="10">
        <f>VLOOKUP(J1,'Language &amp; Currency Data'!$1:$1048576,11)</f>
        <v>90</v>
      </c>
      <c r="K7" s="10">
        <f>VLOOKUP(K1,'Language &amp; Currency Data'!$1:$1048576,11)</f>
        <v>6</v>
      </c>
      <c r="L7" s="10">
        <f>VLOOKUP(L1,'Language &amp; Currency Data'!$1:$1048576,11)</f>
        <v>6</v>
      </c>
      <c r="M7" s="10">
        <f>VLOOKUP(M1,'Language &amp; Currency Data'!$1:$1048576,11)</f>
        <v>6</v>
      </c>
      <c r="N7" s="10">
        <f>VLOOKUP(N1,'Language &amp; Currency Data'!$1:$1048576,11)</f>
        <v>6</v>
      </c>
      <c r="O7" s="10">
        <f>VLOOKUP(O1,'Language &amp; Currency Data'!$1:$1048576,11)</f>
        <v>1200</v>
      </c>
      <c r="P7" s="10">
        <f>VLOOKUP(P1,'Language &amp; Currency Data'!$1:$1048576,11)</f>
        <v>120</v>
      </c>
      <c r="Q7" s="10">
        <f>VLOOKUP(Q1,'Language &amp; Currency Data'!$1:$1048576,11)</f>
        <v>30000</v>
      </c>
      <c r="R7" s="10">
        <f>VLOOKUP(R1,'Language &amp; Currency Data'!$1:$1048576,11)</f>
        <v>6</v>
      </c>
      <c r="S7" s="10">
        <f>VLOOKUP(S1,'Language &amp; Currency Data'!$1:$1048576,11)</f>
        <v>6</v>
      </c>
      <c r="T7" s="10">
        <f>VLOOKUP(T1,'Language &amp; Currency Data'!$1:$1048576,11)</f>
        <v>600</v>
      </c>
      <c r="U7" s="10">
        <f>VLOOKUP(U1,'Language &amp; Currency Data'!$1:$1048576,11)</f>
        <v>4500</v>
      </c>
      <c r="V7" s="10">
        <f>VLOOKUP(V1,'Language &amp; Currency Data'!$1:$1048576,11)</f>
        <v>12</v>
      </c>
      <c r="W7" s="10">
        <f>VLOOKUP(W1,'Language &amp; Currency Data'!$1:$1048576,11)</f>
        <v>6</v>
      </c>
      <c r="X7" s="10">
        <f>VLOOKUP(X1,'Language &amp; Currency Data'!$1:$1048576,11)</f>
        <v>12</v>
      </c>
      <c r="Y7" s="10">
        <f>VLOOKUP(Y1,'Language &amp; Currency Data'!$1:$1048576,11)</f>
        <v>60</v>
      </c>
      <c r="Z7" s="10">
        <f>VLOOKUP(Z1,'Language &amp; Currency Data'!$1:$1048576,11)</f>
        <v>300</v>
      </c>
      <c r="AA7" s="10">
        <f>VLOOKUP(AA1,'Language &amp; Currency Data'!$1:$1048576,11)</f>
        <v>120</v>
      </c>
      <c r="AB7" s="10">
        <f>VLOOKUP(AB1,'Language &amp; Currency Data'!$1:$1048576,11)</f>
        <v>12</v>
      </c>
      <c r="AC7" s="10">
        <f>VLOOKUP(AC1,'Language &amp; Currency Data'!$1:$1048576,11)</f>
        <v>6</v>
      </c>
      <c r="AD7" s="10">
        <f>VLOOKUP(AD1,'Language &amp; Currency Data'!$1:$1048576,11)</f>
        <v>30</v>
      </c>
      <c r="AE7" s="10">
        <f>VLOOKUP(AE1,'Language &amp; Currency Data'!$1:$1048576,11)</f>
        <v>6</v>
      </c>
      <c r="AF7" s="10">
        <f>VLOOKUP(AF1,'Language &amp; Currency Data'!$1:$1048576,11)</f>
        <v>60</v>
      </c>
      <c r="AG7" s="10">
        <f>VLOOKUP(AG1,'Language &amp; Currency Data'!$1:$1048576,11)</f>
        <v>4500</v>
      </c>
      <c r="AH7" s="10">
        <f>VLOOKUP(AH1,'Language &amp; Currency Data'!$1:$1048576,11)</f>
        <v>6</v>
      </c>
      <c r="AI7" s="10">
        <f>VLOOKUP(AI1,'Language &amp; Currency Data'!$1:$1048576,11)</f>
        <v>60</v>
      </c>
      <c r="AJ7" s="10">
        <f>VLOOKUP(AJ1,'Language &amp; Currency Data'!$1:$1048576,11)</f>
        <v>60</v>
      </c>
      <c r="AK7" s="10">
        <f>VLOOKUP(AK1,'Language &amp; Currency Data'!$1:$1048576,11)</f>
        <v>60</v>
      </c>
      <c r="AL7" s="10">
        <f>VLOOKUP(AL1,'Language &amp; Currency Data'!$1:$1048576,11)</f>
        <v>60</v>
      </c>
      <c r="AM7" s="10">
        <f>VLOOKUP(AM1,'Language &amp; Currency Data'!$1:$1048576,11)</f>
        <v>6</v>
      </c>
      <c r="AN7" s="10">
        <f>VLOOKUP(AN1,'Language &amp; Currency Data'!$1:$1048576,11)</f>
        <v>6</v>
      </c>
      <c r="AO7" s="10">
        <f>VLOOKUP(AO1,'Language &amp; Currency Data'!$1:$1048576,11)</f>
        <v>45000</v>
      </c>
      <c r="AP7" s="10">
        <f>VLOOKUP(AP1,'Language &amp; Currency Data'!$1:$1048576,11)</f>
        <v>120</v>
      </c>
      <c r="AQ7" s="10">
        <f>VLOOKUP(AQ1,'Language &amp; Currency Data'!$1:$1048576,11)</f>
        <v>30000</v>
      </c>
      <c r="AR7" s="10">
        <f>VLOOKUP(AR1,'Language &amp; Currency Data'!$1:$1048576,11)</f>
        <v>45000</v>
      </c>
      <c r="AS7" s="10">
        <f>VLOOKUP(AS1,'Language &amp; Currency Data'!$1:$1048576,11)</f>
        <v>60</v>
      </c>
      <c r="AT7" s="10">
        <f>VLOOKUP(AT1,'Language &amp; Currency Data'!$1:$1048576,11)</f>
        <v>60</v>
      </c>
      <c r="AU7" s="10">
        <f>VLOOKUP(AU1,'Language &amp; Currency Data'!$1:$1048576,11)</f>
        <v>300</v>
      </c>
      <c r="AV7" s="10">
        <f>VLOOKUP(AV1,'Language &amp; Currency Data'!$1:$1048576,11)</f>
        <v>4500</v>
      </c>
      <c r="AW7" s="10">
        <f>VLOOKUP(AW1,'Language &amp; Currency Data'!$1:$1048576,11)</f>
        <v>120</v>
      </c>
    </row>
    <row r="8" spans="1:49" s="34" customFormat="1" x14ac:dyDescent="0.45">
      <c r="A8" s="10" t="s">
        <v>835</v>
      </c>
      <c r="B8" s="10">
        <f>VLOOKUP(B1,'Language &amp; Currency Data'!$1:$1048576,12)</f>
        <v>2250</v>
      </c>
      <c r="C8" s="10">
        <f>VLOOKUP(C1,'Language &amp; Currency Data'!$1:$1048576,12)</f>
        <v>30</v>
      </c>
      <c r="D8" s="10">
        <f>VLOOKUP(D1,'Language &amp; Currency Data'!$1:$1048576,12)</f>
        <v>15</v>
      </c>
      <c r="E8" s="10">
        <f>VLOOKUP(E1,'Language &amp; Currency Data'!$1:$1048576,12)</f>
        <v>75</v>
      </c>
      <c r="F8" s="10">
        <f>VLOOKUP(F1,'Language &amp; Currency Data'!$1:$1048576,12)</f>
        <v>30</v>
      </c>
      <c r="G8" s="10">
        <f>VLOOKUP(G1,'Language &amp; Currency Data'!$1:$1048576,12)</f>
        <v>75</v>
      </c>
      <c r="H8" s="10">
        <f>VLOOKUP(H1,'Language &amp; Currency Data'!$1:$1048576,12)</f>
        <v>7500</v>
      </c>
      <c r="I8" s="10">
        <f>VLOOKUP(I1,'Language &amp; Currency Data'!$1:$1048576,12)</f>
        <v>22500</v>
      </c>
      <c r="J8" s="10">
        <f>VLOOKUP(J1,'Language &amp; Currency Data'!$1:$1048576,12)</f>
        <v>225</v>
      </c>
      <c r="K8" s="10">
        <f>VLOOKUP(K1,'Language &amp; Currency Data'!$1:$1048576,12)</f>
        <v>15</v>
      </c>
      <c r="L8" s="10">
        <f>VLOOKUP(L1,'Language &amp; Currency Data'!$1:$1048576,12)</f>
        <v>15</v>
      </c>
      <c r="M8" s="10">
        <f>VLOOKUP(M1,'Language &amp; Currency Data'!$1:$1048576,12)</f>
        <v>15</v>
      </c>
      <c r="N8" s="10">
        <f>VLOOKUP(N1,'Language &amp; Currency Data'!$1:$1048576,12)</f>
        <v>15</v>
      </c>
      <c r="O8" s="10">
        <f>VLOOKUP(O1,'Language &amp; Currency Data'!$1:$1048576,12)</f>
        <v>3000</v>
      </c>
      <c r="P8" s="10">
        <f>VLOOKUP(P1,'Language &amp; Currency Data'!$1:$1048576,12)</f>
        <v>300</v>
      </c>
      <c r="Q8" s="10">
        <f>VLOOKUP(Q1,'Language &amp; Currency Data'!$1:$1048576,12)</f>
        <v>75000</v>
      </c>
      <c r="R8" s="10">
        <f>VLOOKUP(R1,'Language &amp; Currency Data'!$1:$1048576,12)</f>
        <v>15</v>
      </c>
      <c r="S8" s="10">
        <f>VLOOKUP(S1,'Language &amp; Currency Data'!$1:$1048576,12)</f>
        <v>15</v>
      </c>
      <c r="T8" s="10">
        <f>VLOOKUP(T1,'Language &amp; Currency Data'!$1:$1048576,12)</f>
        <v>1500</v>
      </c>
      <c r="U8" s="10">
        <f>VLOOKUP(U1,'Language &amp; Currency Data'!$1:$1048576,12)</f>
        <v>11250</v>
      </c>
      <c r="V8" s="10">
        <f>VLOOKUP(V1,'Language &amp; Currency Data'!$1:$1048576,12)</f>
        <v>30</v>
      </c>
      <c r="W8" s="10">
        <f>VLOOKUP(W1,'Language &amp; Currency Data'!$1:$1048576,12)</f>
        <v>15</v>
      </c>
      <c r="X8" s="10">
        <f>VLOOKUP(X1,'Language &amp; Currency Data'!$1:$1048576,12)</f>
        <v>30</v>
      </c>
      <c r="Y8" s="10">
        <f>VLOOKUP(Y1,'Language &amp; Currency Data'!$1:$1048576,12)</f>
        <v>150</v>
      </c>
      <c r="Z8" s="10">
        <f>VLOOKUP(Z1,'Language &amp; Currency Data'!$1:$1048576,12)</f>
        <v>750</v>
      </c>
      <c r="AA8" s="10">
        <f>VLOOKUP(AA1,'Language &amp; Currency Data'!$1:$1048576,12)</f>
        <v>300</v>
      </c>
      <c r="AB8" s="10">
        <f>VLOOKUP(AB1,'Language &amp; Currency Data'!$1:$1048576,12)</f>
        <v>30</v>
      </c>
      <c r="AC8" s="10">
        <f>VLOOKUP(AC1,'Language &amp; Currency Data'!$1:$1048576,12)</f>
        <v>15</v>
      </c>
      <c r="AD8" s="10">
        <f>VLOOKUP(AD1,'Language &amp; Currency Data'!$1:$1048576,12)</f>
        <v>75</v>
      </c>
      <c r="AE8" s="10">
        <f>VLOOKUP(AE1,'Language &amp; Currency Data'!$1:$1048576,12)</f>
        <v>15</v>
      </c>
      <c r="AF8" s="10">
        <f>VLOOKUP(AF1,'Language &amp; Currency Data'!$1:$1048576,12)</f>
        <v>150</v>
      </c>
      <c r="AG8" s="10">
        <f>VLOOKUP(AG1,'Language &amp; Currency Data'!$1:$1048576,12)</f>
        <v>11250</v>
      </c>
      <c r="AH8" s="10">
        <f>VLOOKUP(AH1,'Language &amp; Currency Data'!$1:$1048576,12)</f>
        <v>15</v>
      </c>
      <c r="AI8" s="10">
        <f>VLOOKUP(AI1,'Language &amp; Currency Data'!$1:$1048576,12)</f>
        <v>150</v>
      </c>
      <c r="AJ8" s="10">
        <f>VLOOKUP(AJ1,'Language &amp; Currency Data'!$1:$1048576,12)</f>
        <v>150</v>
      </c>
      <c r="AK8" s="10">
        <f>VLOOKUP(AK1,'Language &amp; Currency Data'!$1:$1048576,12)</f>
        <v>150</v>
      </c>
      <c r="AL8" s="10">
        <f>VLOOKUP(AL1,'Language &amp; Currency Data'!$1:$1048576,12)</f>
        <v>150</v>
      </c>
      <c r="AM8" s="10">
        <f>VLOOKUP(AM1,'Language &amp; Currency Data'!$1:$1048576,12)</f>
        <v>15</v>
      </c>
      <c r="AN8" s="10">
        <f>VLOOKUP(AN1,'Language &amp; Currency Data'!$1:$1048576,12)</f>
        <v>15</v>
      </c>
      <c r="AO8" s="10">
        <f>VLOOKUP(AO1,'Language &amp; Currency Data'!$1:$1048576,12)</f>
        <v>112500</v>
      </c>
      <c r="AP8" s="10">
        <f>VLOOKUP(AP1,'Language &amp; Currency Data'!$1:$1048576,12)</f>
        <v>300</v>
      </c>
      <c r="AQ8" s="10">
        <f>VLOOKUP(AQ1,'Language &amp; Currency Data'!$1:$1048576,12)</f>
        <v>75000</v>
      </c>
      <c r="AR8" s="10">
        <f>VLOOKUP(AR1,'Language &amp; Currency Data'!$1:$1048576,12)</f>
        <v>112500</v>
      </c>
      <c r="AS8" s="10">
        <f>VLOOKUP(AS1,'Language &amp; Currency Data'!$1:$1048576,12)</f>
        <v>150</v>
      </c>
      <c r="AT8" s="10">
        <f>VLOOKUP(AT1,'Language &amp; Currency Data'!$1:$1048576,12)</f>
        <v>150</v>
      </c>
      <c r="AU8" s="10">
        <f>VLOOKUP(AU1,'Language &amp; Currency Data'!$1:$1048576,12)</f>
        <v>750</v>
      </c>
      <c r="AV8" s="10">
        <f>VLOOKUP(AV1,'Language &amp; Currency Data'!$1:$1048576,12)</f>
        <v>11250</v>
      </c>
      <c r="AW8" s="10">
        <f>VLOOKUP(AW1,'Language &amp; Currency Data'!$1:$1048576,12)</f>
        <v>300</v>
      </c>
    </row>
    <row r="9" spans="1:49" s="34" customFormat="1" x14ac:dyDescent="0.45">
      <c r="A9" s="10" t="s">
        <v>836</v>
      </c>
      <c r="B9" s="10">
        <f>VLOOKUP(B1,'Language &amp; Currency Data'!$1:$1048576,13)</f>
        <v>15000</v>
      </c>
      <c r="C9" s="10">
        <f>VLOOKUP(C1,'Language &amp; Currency Data'!$1:$1048576,13)</f>
        <v>200</v>
      </c>
      <c r="D9" s="10">
        <f>VLOOKUP(D1,'Language &amp; Currency Data'!$1:$1048576,13)</f>
        <v>100</v>
      </c>
      <c r="E9" s="10">
        <f>VLOOKUP(E1,'Language &amp; Currency Data'!$1:$1048576,13)</f>
        <v>500</v>
      </c>
      <c r="F9" s="10">
        <f>VLOOKUP(F1,'Language &amp; Currency Data'!$1:$1048576,13)</f>
        <v>200</v>
      </c>
      <c r="G9" s="10">
        <f>VLOOKUP(G1,'Language &amp; Currency Data'!$1:$1048576,13)</f>
        <v>500</v>
      </c>
      <c r="H9" s="10">
        <f>VLOOKUP(H1,'Language &amp; Currency Data'!$1:$1048576,13)</f>
        <v>50000</v>
      </c>
      <c r="I9" s="10">
        <f>VLOOKUP(I1,'Language &amp; Currency Data'!$1:$1048576,13)</f>
        <v>150000</v>
      </c>
      <c r="J9" s="10">
        <f>VLOOKUP(J1,'Language &amp; Currency Data'!$1:$1048576,13)</f>
        <v>1500</v>
      </c>
      <c r="K9" s="10">
        <f>VLOOKUP(K1,'Language &amp; Currency Data'!$1:$1048576,13)</f>
        <v>100</v>
      </c>
      <c r="L9" s="10">
        <f>VLOOKUP(L1,'Language &amp; Currency Data'!$1:$1048576,13)</f>
        <v>100</v>
      </c>
      <c r="M9" s="10">
        <f>VLOOKUP(M1,'Language &amp; Currency Data'!$1:$1048576,13)</f>
        <v>100</v>
      </c>
      <c r="N9" s="10">
        <f>VLOOKUP(N1,'Language &amp; Currency Data'!$1:$1048576,13)</f>
        <v>100</v>
      </c>
      <c r="O9" s="10">
        <f>VLOOKUP(O1,'Language &amp; Currency Data'!$1:$1048576,13)</f>
        <v>20000</v>
      </c>
      <c r="P9" s="10">
        <f>VLOOKUP(P1,'Language &amp; Currency Data'!$1:$1048576,13)</f>
        <v>2000</v>
      </c>
      <c r="Q9" s="10">
        <f>VLOOKUP(Q1,'Language &amp; Currency Data'!$1:$1048576,13)</f>
        <v>500000</v>
      </c>
      <c r="R9" s="10">
        <f>VLOOKUP(R1,'Language &amp; Currency Data'!$1:$1048576,13)</f>
        <v>100</v>
      </c>
      <c r="S9" s="10">
        <f>VLOOKUP(S1,'Language &amp; Currency Data'!$1:$1048576,13)</f>
        <v>100</v>
      </c>
      <c r="T9" s="10">
        <f>VLOOKUP(T1,'Language &amp; Currency Data'!$1:$1048576,13)</f>
        <v>10000</v>
      </c>
      <c r="U9" s="10">
        <f>VLOOKUP(U1,'Language &amp; Currency Data'!$1:$1048576,13)</f>
        <v>75000</v>
      </c>
      <c r="V9" s="10">
        <f>VLOOKUP(V1,'Language &amp; Currency Data'!$1:$1048576,13)</f>
        <v>200</v>
      </c>
      <c r="W9" s="10">
        <f>VLOOKUP(W1,'Language &amp; Currency Data'!$1:$1048576,13)</f>
        <v>100</v>
      </c>
      <c r="X9" s="10">
        <f>VLOOKUP(X1,'Language &amp; Currency Data'!$1:$1048576,13)</f>
        <v>200</v>
      </c>
      <c r="Y9" s="10">
        <f>VLOOKUP(Y1,'Language &amp; Currency Data'!$1:$1048576,13)</f>
        <v>1000</v>
      </c>
      <c r="Z9" s="10">
        <f>VLOOKUP(Z1,'Language &amp; Currency Data'!$1:$1048576,13)</f>
        <v>5000</v>
      </c>
      <c r="AA9" s="10">
        <f>VLOOKUP(AA1,'Language &amp; Currency Data'!$1:$1048576,13)</f>
        <v>2000</v>
      </c>
      <c r="AB9" s="10">
        <f>VLOOKUP(AB1,'Language &amp; Currency Data'!$1:$1048576,13)</f>
        <v>200</v>
      </c>
      <c r="AC9" s="10">
        <f>VLOOKUP(AC1,'Language &amp; Currency Data'!$1:$1048576,13)</f>
        <v>100</v>
      </c>
      <c r="AD9" s="10">
        <f>VLOOKUP(AD1,'Language &amp; Currency Data'!$1:$1048576,13)</f>
        <v>500</v>
      </c>
      <c r="AE9" s="10">
        <f>VLOOKUP(AE1,'Language &amp; Currency Data'!$1:$1048576,13)</f>
        <v>100</v>
      </c>
      <c r="AF9" s="10">
        <f>VLOOKUP(AF1,'Language &amp; Currency Data'!$1:$1048576,13)</f>
        <v>1000</v>
      </c>
      <c r="AG9" s="10">
        <f>VLOOKUP(AG1,'Language &amp; Currency Data'!$1:$1048576,13)</f>
        <v>75000</v>
      </c>
      <c r="AH9" s="10">
        <f>VLOOKUP(AH1,'Language &amp; Currency Data'!$1:$1048576,13)</f>
        <v>100</v>
      </c>
      <c r="AI9" s="10">
        <f>VLOOKUP(AI1,'Language &amp; Currency Data'!$1:$1048576,13)</f>
        <v>1000</v>
      </c>
      <c r="AJ9" s="10">
        <f>VLOOKUP(AJ1,'Language &amp; Currency Data'!$1:$1048576,13)</f>
        <v>1000</v>
      </c>
      <c r="AK9" s="10">
        <f>VLOOKUP(AK1,'Language &amp; Currency Data'!$1:$1048576,13)</f>
        <v>1000</v>
      </c>
      <c r="AL9" s="10">
        <f>VLOOKUP(AL1,'Language &amp; Currency Data'!$1:$1048576,13)</f>
        <v>1000</v>
      </c>
      <c r="AM9" s="10">
        <f>VLOOKUP(AM1,'Language &amp; Currency Data'!$1:$1048576,13)</f>
        <v>100</v>
      </c>
      <c r="AN9" s="10">
        <f>VLOOKUP(AN1,'Language &amp; Currency Data'!$1:$1048576,13)</f>
        <v>100</v>
      </c>
      <c r="AO9" s="10">
        <f>VLOOKUP(AO1,'Language &amp; Currency Data'!$1:$1048576,13)</f>
        <v>750000</v>
      </c>
      <c r="AP9" s="10">
        <f>VLOOKUP(AP1,'Language &amp; Currency Data'!$1:$1048576,13)</f>
        <v>2000</v>
      </c>
      <c r="AQ9" s="10">
        <f>VLOOKUP(AQ1,'Language &amp; Currency Data'!$1:$1048576,13)</f>
        <v>500000</v>
      </c>
      <c r="AR9" s="10">
        <f>VLOOKUP(AR1,'Language &amp; Currency Data'!$1:$1048576,13)</f>
        <v>750000</v>
      </c>
      <c r="AS9" s="10">
        <f>VLOOKUP(AS1,'Language &amp; Currency Data'!$1:$1048576,13)</f>
        <v>1000</v>
      </c>
      <c r="AT9" s="10">
        <f>VLOOKUP(AT1,'Language &amp; Currency Data'!$1:$1048576,13)</f>
        <v>1000</v>
      </c>
      <c r="AU9" s="10">
        <f>VLOOKUP(AU1,'Language &amp; Currency Data'!$1:$1048576,13)</f>
        <v>5000</v>
      </c>
      <c r="AV9" s="10">
        <f>VLOOKUP(AV1,'Language &amp; Currency Data'!$1:$1048576,13)</f>
        <v>75000</v>
      </c>
      <c r="AW9" s="10">
        <f>VLOOKUP(AW1,'Language &amp; Currency Data'!$1:$1048576,13)</f>
        <v>2000</v>
      </c>
    </row>
    <row r="10" spans="1:49" s="34" customFormat="1" x14ac:dyDescent="0.45">
      <c r="A10" s="10" t="s">
        <v>837</v>
      </c>
      <c r="B10" s="10">
        <f>VLOOKUP(B1,'Language &amp; Currency Data'!$1:$1048576,14)</f>
        <v>30000</v>
      </c>
      <c r="C10" s="10">
        <f>VLOOKUP(C1,'Language &amp; Currency Data'!$1:$1048576,14)</f>
        <v>400</v>
      </c>
      <c r="D10" s="10">
        <f>VLOOKUP(D1,'Language &amp; Currency Data'!$1:$1048576,14)</f>
        <v>200</v>
      </c>
      <c r="E10" s="10">
        <f>VLOOKUP(E1,'Language &amp; Currency Data'!$1:$1048576,14)</f>
        <v>1000</v>
      </c>
      <c r="F10" s="10">
        <f>VLOOKUP(F1,'Language &amp; Currency Data'!$1:$1048576,14)</f>
        <v>400</v>
      </c>
      <c r="G10" s="10">
        <f>VLOOKUP(G1,'Language &amp; Currency Data'!$1:$1048576,14)</f>
        <v>1000</v>
      </c>
      <c r="H10" s="10">
        <f>VLOOKUP(H1,'Language &amp; Currency Data'!$1:$1048576,14)</f>
        <v>100000</v>
      </c>
      <c r="I10" s="10">
        <f>VLOOKUP(I1,'Language &amp; Currency Data'!$1:$1048576,14)</f>
        <v>300000</v>
      </c>
      <c r="J10" s="10">
        <f>VLOOKUP(J1,'Language &amp; Currency Data'!$1:$1048576,14)</f>
        <v>3000</v>
      </c>
      <c r="K10" s="10">
        <f>VLOOKUP(K1,'Language &amp; Currency Data'!$1:$1048576,14)</f>
        <v>200</v>
      </c>
      <c r="L10" s="10">
        <f>VLOOKUP(L1,'Language &amp; Currency Data'!$1:$1048576,14)</f>
        <v>200</v>
      </c>
      <c r="M10" s="10">
        <f>VLOOKUP(M1,'Language &amp; Currency Data'!$1:$1048576,14)</f>
        <v>200</v>
      </c>
      <c r="N10" s="10">
        <f>VLOOKUP(N1,'Language &amp; Currency Data'!$1:$1048576,14)</f>
        <v>200</v>
      </c>
      <c r="O10" s="10">
        <f>VLOOKUP(O1,'Language &amp; Currency Data'!$1:$1048576,14)</f>
        <v>40000</v>
      </c>
      <c r="P10" s="10">
        <f>VLOOKUP(P1,'Language &amp; Currency Data'!$1:$1048576,14)</f>
        <v>4000</v>
      </c>
      <c r="Q10" s="10">
        <f>VLOOKUP(Q1,'Language &amp; Currency Data'!$1:$1048576,14)</f>
        <v>1000000</v>
      </c>
      <c r="R10" s="10">
        <f>VLOOKUP(R1,'Language &amp; Currency Data'!$1:$1048576,14)</f>
        <v>200</v>
      </c>
      <c r="S10" s="10">
        <f>VLOOKUP(S1,'Language &amp; Currency Data'!$1:$1048576,14)</f>
        <v>200</v>
      </c>
      <c r="T10" s="10">
        <f>VLOOKUP(T1,'Language &amp; Currency Data'!$1:$1048576,14)</f>
        <v>20000</v>
      </c>
      <c r="U10" s="10">
        <f>VLOOKUP(U1,'Language &amp; Currency Data'!$1:$1048576,14)</f>
        <v>150000</v>
      </c>
      <c r="V10" s="10">
        <f>VLOOKUP(V1,'Language &amp; Currency Data'!$1:$1048576,14)</f>
        <v>400</v>
      </c>
      <c r="W10" s="10">
        <f>VLOOKUP(W1,'Language &amp; Currency Data'!$1:$1048576,14)</f>
        <v>200</v>
      </c>
      <c r="X10" s="10">
        <f>VLOOKUP(X1,'Language &amp; Currency Data'!$1:$1048576,14)</f>
        <v>400</v>
      </c>
      <c r="Y10" s="10">
        <f>VLOOKUP(Y1,'Language &amp; Currency Data'!$1:$1048576,14)</f>
        <v>2000</v>
      </c>
      <c r="Z10" s="10">
        <f>VLOOKUP(Z1,'Language &amp; Currency Data'!$1:$1048576,14)</f>
        <v>10000</v>
      </c>
      <c r="AA10" s="10">
        <f>VLOOKUP(AA1,'Language &amp; Currency Data'!$1:$1048576,14)</f>
        <v>4000</v>
      </c>
      <c r="AB10" s="10">
        <f>VLOOKUP(AB1,'Language &amp; Currency Data'!$1:$1048576,14)</f>
        <v>400</v>
      </c>
      <c r="AC10" s="10">
        <f>VLOOKUP(AC1,'Language &amp; Currency Data'!$1:$1048576,14)</f>
        <v>200</v>
      </c>
      <c r="AD10" s="10">
        <f>VLOOKUP(AD1,'Language &amp; Currency Data'!$1:$1048576,14)</f>
        <v>1000</v>
      </c>
      <c r="AE10" s="10">
        <f>VLOOKUP(AE1,'Language &amp; Currency Data'!$1:$1048576,14)</f>
        <v>200</v>
      </c>
      <c r="AF10" s="10">
        <f>VLOOKUP(AF1,'Language &amp; Currency Data'!$1:$1048576,14)</f>
        <v>2000</v>
      </c>
      <c r="AG10" s="10">
        <f>VLOOKUP(AG1,'Language &amp; Currency Data'!$1:$1048576,14)</f>
        <v>150000</v>
      </c>
      <c r="AH10" s="10">
        <f>VLOOKUP(AH1,'Language &amp; Currency Data'!$1:$1048576,14)</f>
        <v>200</v>
      </c>
      <c r="AI10" s="10">
        <f>VLOOKUP(AI1,'Language &amp; Currency Data'!$1:$1048576,14)</f>
        <v>2000</v>
      </c>
      <c r="AJ10" s="10">
        <f>VLOOKUP(AJ1,'Language &amp; Currency Data'!$1:$1048576,14)</f>
        <v>2000</v>
      </c>
      <c r="AK10" s="10">
        <f>VLOOKUP(AK1,'Language &amp; Currency Data'!$1:$1048576,14)</f>
        <v>2000</v>
      </c>
      <c r="AL10" s="10">
        <f>VLOOKUP(AL1,'Language &amp; Currency Data'!$1:$1048576,14)</f>
        <v>2000</v>
      </c>
      <c r="AM10" s="10">
        <f>VLOOKUP(AM1,'Language &amp; Currency Data'!$1:$1048576,14)</f>
        <v>200</v>
      </c>
      <c r="AN10" s="10">
        <f>VLOOKUP(AN1,'Language &amp; Currency Data'!$1:$1048576,14)</f>
        <v>200</v>
      </c>
      <c r="AO10" s="10">
        <f>VLOOKUP(AO1,'Language &amp; Currency Data'!$1:$1048576,14)</f>
        <v>1500000</v>
      </c>
      <c r="AP10" s="10">
        <f>VLOOKUP(AP1,'Language &amp; Currency Data'!$1:$1048576,14)</f>
        <v>4000</v>
      </c>
      <c r="AQ10" s="10">
        <f>VLOOKUP(AQ1,'Language &amp; Currency Data'!$1:$1048576,14)</f>
        <v>1000000</v>
      </c>
      <c r="AR10" s="10">
        <f>VLOOKUP(AR1,'Language &amp; Currency Data'!$1:$1048576,14)</f>
        <v>1500000</v>
      </c>
      <c r="AS10" s="10">
        <f>VLOOKUP(AS1,'Language &amp; Currency Data'!$1:$1048576,14)</f>
        <v>2000</v>
      </c>
      <c r="AT10" s="10">
        <f>VLOOKUP(AT1,'Language &amp; Currency Data'!$1:$1048576,14)</f>
        <v>2000</v>
      </c>
      <c r="AU10" s="10">
        <f>VLOOKUP(AU1,'Language &amp; Currency Data'!$1:$1048576,14)</f>
        <v>10000</v>
      </c>
      <c r="AV10" s="10">
        <f>VLOOKUP(AV1,'Language &amp; Currency Data'!$1:$1048576,14)</f>
        <v>150000</v>
      </c>
      <c r="AW10" s="10">
        <f>VLOOKUP(AW1,'Language &amp; Currency Data'!$1:$1048576,14)</f>
        <v>4000</v>
      </c>
    </row>
    <row r="11" spans="1:49" s="34" customFormat="1" x14ac:dyDescent="0.45">
      <c r="A11" s="10" t="s">
        <v>838</v>
      </c>
      <c r="B11" s="10">
        <f>VLOOKUP(B1,'Language &amp; Currency Data'!$1:$1048576,15)</f>
        <v>90000</v>
      </c>
      <c r="C11" s="10">
        <f>VLOOKUP(C1,'Language &amp; Currency Data'!$1:$1048576,15)</f>
        <v>1200</v>
      </c>
      <c r="D11" s="10">
        <f>VLOOKUP(D1,'Language &amp; Currency Data'!$1:$1048576,15)</f>
        <v>600</v>
      </c>
      <c r="E11" s="10">
        <f>VLOOKUP(E1,'Language &amp; Currency Data'!$1:$1048576,15)</f>
        <v>3000</v>
      </c>
      <c r="F11" s="10">
        <f>VLOOKUP(F1,'Language &amp; Currency Data'!$1:$1048576,15)</f>
        <v>1200</v>
      </c>
      <c r="G11" s="10">
        <f>VLOOKUP(G1,'Language &amp; Currency Data'!$1:$1048576,15)</f>
        <v>3000</v>
      </c>
      <c r="H11" s="10">
        <f>VLOOKUP(H1,'Language &amp; Currency Data'!$1:$1048576,15)</f>
        <v>300000</v>
      </c>
      <c r="I11" s="10">
        <f>VLOOKUP(I1,'Language &amp; Currency Data'!$1:$1048576,15)</f>
        <v>900000</v>
      </c>
      <c r="J11" s="10">
        <f>VLOOKUP(J1,'Language &amp; Currency Data'!$1:$1048576,15)</f>
        <v>9000</v>
      </c>
      <c r="K11" s="10">
        <f>VLOOKUP(K1,'Language &amp; Currency Data'!$1:$1048576,15)</f>
        <v>600</v>
      </c>
      <c r="L11" s="10">
        <f>VLOOKUP(L1,'Language &amp; Currency Data'!$1:$1048576,15)</f>
        <v>600</v>
      </c>
      <c r="M11" s="10">
        <f>VLOOKUP(M1,'Language &amp; Currency Data'!$1:$1048576,15)</f>
        <v>600</v>
      </c>
      <c r="N11" s="10">
        <f>VLOOKUP(N1,'Language &amp; Currency Data'!$1:$1048576,15)</f>
        <v>600</v>
      </c>
      <c r="O11" s="10">
        <f>VLOOKUP(O1,'Language &amp; Currency Data'!$1:$1048576,15)</f>
        <v>120000</v>
      </c>
      <c r="P11" s="10">
        <f>VLOOKUP(P1,'Language &amp; Currency Data'!$1:$1048576,15)</f>
        <v>12000</v>
      </c>
      <c r="Q11" s="10">
        <f>VLOOKUP(Q1,'Language &amp; Currency Data'!$1:$1048576,15)</f>
        <v>3000000</v>
      </c>
      <c r="R11" s="10">
        <f>VLOOKUP(R1,'Language &amp; Currency Data'!$1:$1048576,15)</f>
        <v>600</v>
      </c>
      <c r="S11" s="10">
        <f>VLOOKUP(S1,'Language &amp; Currency Data'!$1:$1048576,15)</f>
        <v>600</v>
      </c>
      <c r="T11" s="10">
        <f>VLOOKUP(T1,'Language &amp; Currency Data'!$1:$1048576,15)</f>
        <v>60000</v>
      </c>
      <c r="U11" s="10">
        <f>VLOOKUP(U1,'Language &amp; Currency Data'!$1:$1048576,15)</f>
        <v>450000</v>
      </c>
      <c r="V11" s="10">
        <f>VLOOKUP(V1,'Language &amp; Currency Data'!$1:$1048576,15)</f>
        <v>1200</v>
      </c>
      <c r="W11" s="10">
        <f>VLOOKUP(W1,'Language &amp; Currency Data'!$1:$1048576,15)</f>
        <v>600</v>
      </c>
      <c r="X11" s="10">
        <f>VLOOKUP(X1,'Language &amp; Currency Data'!$1:$1048576,15)</f>
        <v>1200</v>
      </c>
      <c r="Y11" s="10">
        <f>VLOOKUP(Y1,'Language &amp; Currency Data'!$1:$1048576,15)</f>
        <v>6000</v>
      </c>
      <c r="Z11" s="10">
        <f>VLOOKUP(Z1,'Language &amp; Currency Data'!$1:$1048576,15)</f>
        <v>30000</v>
      </c>
      <c r="AA11" s="10">
        <f>VLOOKUP(AA1,'Language &amp; Currency Data'!$1:$1048576,15)</f>
        <v>12000</v>
      </c>
      <c r="AB11" s="10">
        <f>VLOOKUP(AB1,'Language &amp; Currency Data'!$1:$1048576,15)</f>
        <v>1200</v>
      </c>
      <c r="AC11" s="10">
        <f>VLOOKUP(AC1,'Language &amp; Currency Data'!$1:$1048576,15)</f>
        <v>600</v>
      </c>
      <c r="AD11" s="10">
        <f>VLOOKUP(AD1,'Language &amp; Currency Data'!$1:$1048576,15)</f>
        <v>3000</v>
      </c>
      <c r="AE11" s="10">
        <f>VLOOKUP(AE1,'Language &amp; Currency Data'!$1:$1048576,15)</f>
        <v>600</v>
      </c>
      <c r="AF11" s="10">
        <f>VLOOKUP(AF1,'Language &amp; Currency Data'!$1:$1048576,15)</f>
        <v>6000</v>
      </c>
      <c r="AG11" s="10">
        <f>VLOOKUP(AG1,'Language &amp; Currency Data'!$1:$1048576,15)</f>
        <v>450000</v>
      </c>
      <c r="AH11" s="10">
        <f>VLOOKUP(AH1,'Language &amp; Currency Data'!$1:$1048576,15)</f>
        <v>600</v>
      </c>
      <c r="AI11" s="10">
        <f>VLOOKUP(AI1,'Language &amp; Currency Data'!$1:$1048576,15)</f>
        <v>6000</v>
      </c>
      <c r="AJ11" s="10">
        <f>VLOOKUP(AJ1,'Language &amp; Currency Data'!$1:$1048576,15)</f>
        <v>6000</v>
      </c>
      <c r="AK11" s="10">
        <f>VLOOKUP(AK1,'Language &amp; Currency Data'!$1:$1048576,15)</f>
        <v>6000</v>
      </c>
      <c r="AL11" s="10">
        <f>VLOOKUP(AL1,'Language &amp; Currency Data'!$1:$1048576,15)</f>
        <v>6000</v>
      </c>
      <c r="AM11" s="10">
        <f>VLOOKUP(AM1,'Language &amp; Currency Data'!$1:$1048576,15)</f>
        <v>600</v>
      </c>
      <c r="AN11" s="10">
        <f>VLOOKUP(AN1,'Language &amp; Currency Data'!$1:$1048576,15)</f>
        <v>600</v>
      </c>
      <c r="AO11" s="10">
        <f>VLOOKUP(AO1,'Language &amp; Currency Data'!$1:$1048576,15)</f>
        <v>4500000</v>
      </c>
      <c r="AP11" s="10">
        <f>VLOOKUP(AP1,'Language &amp; Currency Data'!$1:$1048576,15)</f>
        <v>12000</v>
      </c>
      <c r="AQ11" s="10">
        <f>VLOOKUP(AQ1,'Language &amp; Currency Data'!$1:$1048576,15)</f>
        <v>3000000</v>
      </c>
      <c r="AR11" s="10">
        <f>VLOOKUP(AR1,'Language &amp; Currency Data'!$1:$1048576,15)</f>
        <v>4500000</v>
      </c>
      <c r="AS11" s="10">
        <f>VLOOKUP(AS1,'Language &amp; Currency Data'!$1:$1048576,15)</f>
        <v>6000</v>
      </c>
      <c r="AT11" s="10">
        <f>VLOOKUP(AT1,'Language &amp; Currency Data'!$1:$1048576,15)</f>
        <v>6000</v>
      </c>
      <c r="AU11" s="10">
        <f>VLOOKUP(AU1,'Language &amp; Currency Data'!$1:$1048576,15)</f>
        <v>30000</v>
      </c>
      <c r="AV11" s="10">
        <f>VLOOKUP(AV1,'Language &amp; Currency Data'!$1:$1048576,15)</f>
        <v>450000</v>
      </c>
      <c r="AW11" s="10">
        <f>VLOOKUP(AW1,'Language &amp; Currency Data'!$1:$1048576,15)</f>
        <v>12000</v>
      </c>
    </row>
    <row r="12" spans="1:49" s="34" customFormat="1" x14ac:dyDescent="0.45">
      <c r="A12" s="10" t="s">
        <v>839</v>
      </c>
      <c r="B12" s="10">
        <f>VLOOKUP(B1,'Language &amp; Currency Data'!$1:$1048576,16)</f>
        <v>120000</v>
      </c>
      <c r="C12" s="10">
        <f>VLOOKUP(C1,'Language &amp; Currency Data'!$1:$1048576,16)</f>
        <v>1600</v>
      </c>
      <c r="D12" s="10">
        <f>VLOOKUP(D1,'Language &amp; Currency Data'!$1:$1048576,16)</f>
        <v>800</v>
      </c>
      <c r="E12" s="10">
        <f>VLOOKUP(E1,'Language &amp; Currency Data'!$1:$1048576,16)</f>
        <v>4000</v>
      </c>
      <c r="F12" s="10">
        <f>VLOOKUP(F1,'Language &amp; Currency Data'!$1:$1048576,16)</f>
        <v>1600</v>
      </c>
      <c r="G12" s="10">
        <f>VLOOKUP(G1,'Language &amp; Currency Data'!$1:$1048576,16)</f>
        <v>4000</v>
      </c>
      <c r="H12" s="10">
        <f>VLOOKUP(H1,'Language &amp; Currency Data'!$1:$1048576,16)</f>
        <v>400000</v>
      </c>
      <c r="I12" s="10">
        <f>VLOOKUP(I1,'Language &amp; Currency Data'!$1:$1048576,16)</f>
        <v>1200000</v>
      </c>
      <c r="J12" s="10">
        <f>VLOOKUP(J1,'Language &amp; Currency Data'!$1:$1048576,16)</f>
        <v>12000</v>
      </c>
      <c r="K12" s="10">
        <f>VLOOKUP(K1,'Language &amp; Currency Data'!$1:$1048576,16)</f>
        <v>800</v>
      </c>
      <c r="L12" s="10">
        <f>VLOOKUP(L1,'Language &amp; Currency Data'!$1:$1048576,16)</f>
        <v>800</v>
      </c>
      <c r="M12" s="10">
        <f>VLOOKUP(M1,'Language &amp; Currency Data'!$1:$1048576,16)</f>
        <v>800</v>
      </c>
      <c r="N12" s="10">
        <f>VLOOKUP(N1,'Language &amp; Currency Data'!$1:$1048576,16)</f>
        <v>800</v>
      </c>
      <c r="O12" s="10">
        <f>VLOOKUP(O1,'Language &amp; Currency Data'!$1:$1048576,16)</f>
        <v>160000</v>
      </c>
      <c r="P12" s="10">
        <f>VLOOKUP(P1,'Language &amp; Currency Data'!$1:$1048576,16)</f>
        <v>16000</v>
      </c>
      <c r="Q12" s="10">
        <f>VLOOKUP(Q1,'Language &amp; Currency Data'!$1:$1048576,16)</f>
        <v>4000000</v>
      </c>
      <c r="R12" s="10">
        <f>VLOOKUP(R1,'Language &amp; Currency Data'!$1:$1048576,16)</f>
        <v>800</v>
      </c>
      <c r="S12" s="10">
        <f>VLOOKUP(S1,'Language &amp; Currency Data'!$1:$1048576,16)</f>
        <v>800</v>
      </c>
      <c r="T12" s="10">
        <f>VLOOKUP(T1,'Language &amp; Currency Data'!$1:$1048576,16)</f>
        <v>80000</v>
      </c>
      <c r="U12" s="10">
        <f>VLOOKUP(U1,'Language &amp; Currency Data'!$1:$1048576,16)</f>
        <v>600000</v>
      </c>
      <c r="V12" s="10">
        <f>VLOOKUP(V1,'Language &amp; Currency Data'!$1:$1048576,16)</f>
        <v>1600</v>
      </c>
      <c r="W12" s="10">
        <f>VLOOKUP(W1,'Language &amp; Currency Data'!$1:$1048576,16)</f>
        <v>800</v>
      </c>
      <c r="X12" s="10">
        <f>VLOOKUP(X1,'Language &amp; Currency Data'!$1:$1048576,16)</f>
        <v>1600</v>
      </c>
      <c r="Y12" s="10">
        <f>VLOOKUP(Y1,'Language &amp; Currency Data'!$1:$1048576,16)</f>
        <v>8000</v>
      </c>
      <c r="Z12" s="10">
        <f>VLOOKUP(Z1,'Language &amp; Currency Data'!$1:$1048576,16)</f>
        <v>40000</v>
      </c>
      <c r="AA12" s="10">
        <f>VLOOKUP(AA1,'Language &amp; Currency Data'!$1:$1048576,16)</f>
        <v>16000</v>
      </c>
      <c r="AB12" s="10">
        <f>VLOOKUP(AB1,'Language &amp; Currency Data'!$1:$1048576,16)</f>
        <v>1600</v>
      </c>
      <c r="AC12" s="10">
        <f>VLOOKUP(AC1,'Language &amp; Currency Data'!$1:$1048576,16)</f>
        <v>800</v>
      </c>
      <c r="AD12" s="10">
        <f>VLOOKUP(AD1,'Language &amp; Currency Data'!$1:$1048576,16)</f>
        <v>4000</v>
      </c>
      <c r="AE12" s="10">
        <f>VLOOKUP(AE1,'Language &amp; Currency Data'!$1:$1048576,16)</f>
        <v>800</v>
      </c>
      <c r="AF12" s="10">
        <f>VLOOKUP(AF1,'Language &amp; Currency Data'!$1:$1048576,16)</f>
        <v>8000</v>
      </c>
      <c r="AG12" s="10">
        <f>VLOOKUP(AG1,'Language &amp; Currency Data'!$1:$1048576,16)</f>
        <v>600000</v>
      </c>
      <c r="AH12" s="10">
        <f>VLOOKUP(AH1,'Language &amp; Currency Data'!$1:$1048576,16)</f>
        <v>800</v>
      </c>
      <c r="AI12" s="10">
        <f>VLOOKUP(AI1,'Language &amp; Currency Data'!$1:$1048576,16)</f>
        <v>8000</v>
      </c>
      <c r="AJ12" s="10">
        <f>VLOOKUP(AJ1,'Language &amp; Currency Data'!$1:$1048576,16)</f>
        <v>8000</v>
      </c>
      <c r="AK12" s="10">
        <f>VLOOKUP(AK1,'Language &amp; Currency Data'!$1:$1048576,16)</f>
        <v>8000</v>
      </c>
      <c r="AL12" s="10">
        <f>VLOOKUP(AL1,'Language &amp; Currency Data'!$1:$1048576,16)</f>
        <v>8000</v>
      </c>
      <c r="AM12" s="10">
        <f>VLOOKUP(AM1,'Language &amp; Currency Data'!$1:$1048576,16)</f>
        <v>800</v>
      </c>
      <c r="AN12" s="10">
        <f>VLOOKUP(AN1,'Language &amp; Currency Data'!$1:$1048576,16)</f>
        <v>800</v>
      </c>
      <c r="AO12" s="10">
        <f>VLOOKUP(AO1,'Language &amp; Currency Data'!$1:$1048576,16)</f>
        <v>6000000</v>
      </c>
      <c r="AP12" s="10">
        <f>VLOOKUP(AP1,'Language &amp; Currency Data'!$1:$1048576,16)</f>
        <v>16000</v>
      </c>
      <c r="AQ12" s="10">
        <f>VLOOKUP(AQ1,'Language &amp; Currency Data'!$1:$1048576,16)</f>
        <v>4000000</v>
      </c>
      <c r="AR12" s="10">
        <f>VLOOKUP(AR1,'Language &amp; Currency Data'!$1:$1048576,16)</f>
        <v>6000000</v>
      </c>
      <c r="AS12" s="10">
        <f>VLOOKUP(AS1,'Language &amp; Currency Data'!$1:$1048576,16)</f>
        <v>8000</v>
      </c>
      <c r="AT12" s="10">
        <f>VLOOKUP(AT1,'Language &amp; Currency Data'!$1:$1048576,16)</f>
        <v>8000</v>
      </c>
      <c r="AU12" s="10">
        <f>VLOOKUP(AU1,'Language &amp; Currency Data'!$1:$1048576,16)</f>
        <v>40000</v>
      </c>
      <c r="AV12" s="10">
        <f>VLOOKUP(AV1,'Language &amp; Currency Data'!$1:$1048576,16)</f>
        <v>600000</v>
      </c>
      <c r="AW12" s="10">
        <f>VLOOKUP(AW1,'Language &amp; Currency Data'!$1:$1048576,16)</f>
        <v>16000</v>
      </c>
    </row>
    <row r="13" spans="1:49" s="34" customFormat="1" x14ac:dyDescent="0.45">
      <c r="A13" s="10" t="s">
        <v>840</v>
      </c>
      <c r="B13" s="10">
        <f>VLOOKUP(B1,'Language &amp; Currency Data'!$1:$1048576,17)</f>
        <v>150000</v>
      </c>
      <c r="C13" s="10">
        <f>VLOOKUP(C1,'Language &amp; Currency Data'!$1:$1048576,17)</f>
        <v>2000</v>
      </c>
      <c r="D13" s="10">
        <f>VLOOKUP(D1,'Language &amp; Currency Data'!$1:$1048576,17)</f>
        <v>1000</v>
      </c>
      <c r="E13" s="10">
        <f>VLOOKUP(E1,'Language &amp; Currency Data'!$1:$1048576,17)</f>
        <v>5000</v>
      </c>
      <c r="F13" s="10">
        <f>VLOOKUP(F1,'Language &amp; Currency Data'!$1:$1048576,17)</f>
        <v>2000</v>
      </c>
      <c r="G13" s="10">
        <f>VLOOKUP(G1,'Language &amp; Currency Data'!$1:$1048576,17)</f>
        <v>5000</v>
      </c>
      <c r="H13" s="10">
        <f>VLOOKUP(H1,'Language &amp; Currency Data'!$1:$1048576,17)</f>
        <v>500000</v>
      </c>
      <c r="I13" s="10">
        <f>VLOOKUP(I1,'Language &amp; Currency Data'!$1:$1048576,17)</f>
        <v>1500000</v>
      </c>
      <c r="J13" s="10">
        <f>VLOOKUP(J1,'Language &amp; Currency Data'!$1:$1048576,17)</f>
        <v>15000</v>
      </c>
      <c r="K13" s="10">
        <f>VLOOKUP(K1,'Language &amp; Currency Data'!$1:$1048576,17)</f>
        <v>1000</v>
      </c>
      <c r="L13" s="10">
        <f>VLOOKUP(L1,'Language &amp; Currency Data'!$1:$1048576,17)</f>
        <v>1000</v>
      </c>
      <c r="M13" s="10">
        <f>VLOOKUP(M1,'Language &amp; Currency Data'!$1:$1048576,17)</f>
        <v>1000</v>
      </c>
      <c r="N13" s="10">
        <f>VLOOKUP(N1,'Language &amp; Currency Data'!$1:$1048576,17)</f>
        <v>1000</v>
      </c>
      <c r="O13" s="10">
        <f>VLOOKUP(O1,'Language &amp; Currency Data'!$1:$1048576,17)</f>
        <v>200000</v>
      </c>
      <c r="P13" s="10">
        <f>VLOOKUP(P1,'Language &amp; Currency Data'!$1:$1048576,17)</f>
        <v>20000</v>
      </c>
      <c r="Q13" s="10">
        <f>VLOOKUP(Q1,'Language &amp; Currency Data'!$1:$1048576,17)</f>
        <v>5000000</v>
      </c>
      <c r="R13" s="10">
        <f>VLOOKUP(R1,'Language &amp; Currency Data'!$1:$1048576,17)</f>
        <v>1000</v>
      </c>
      <c r="S13" s="10">
        <f>VLOOKUP(S1,'Language &amp; Currency Data'!$1:$1048576,17)</f>
        <v>1000</v>
      </c>
      <c r="T13" s="10">
        <f>VLOOKUP(T1,'Language &amp; Currency Data'!$1:$1048576,17)</f>
        <v>100000</v>
      </c>
      <c r="U13" s="10">
        <f>VLOOKUP(U1,'Language &amp; Currency Data'!$1:$1048576,17)</f>
        <v>750000</v>
      </c>
      <c r="V13" s="10">
        <f>VLOOKUP(V1,'Language &amp; Currency Data'!$1:$1048576,17)</f>
        <v>2000</v>
      </c>
      <c r="W13" s="10">
        <f>VLOOKUP(W1,'Language &amp; Currency Data'!$1:$1048576,17)</f>
        <v>1000</v>
      </c>
      <c r="X13" s="10">
        <f>VLOOKUP(X1,'Language &amp; Currency Data'!$1:$1048576,17)</f>
        <v>2000</v>
      </c>
      <c r="Y13" s="10">
        <f>VLOOKUP(Y1,'Language &amp; Currency Data'!$1:$1048576,17)</f>
        <v>10000</v>
      </c>
      <c r="Z13" s="10">
        <f>VLOOKUP(Z1,'Language &amp; Currency Data'!$1:$1048576,17)</f>
        <v>50000</v>
      </c>
      <c r="AA13" s="10">
        <f>VLOOKUP(AA1,'Language &amp; Currency Data'!$1:$1048576,17)</f>
        <v>20000</v>
      </c>
      <c r="AB13" s="10">
        <f>VLOOKUP(AB1,'Language &amp; Currency Data'!$1:$1048576,17)</f>
        <v>2000</v>
      </c>
      <c r="AC13" s="10">
        <f>VLOOKUP(AC1,'Language &amp; Currency Data'!$1:$1048576,17)</f>
        <v>1000</v>
      </c>
      <c r="AD13" s="10">
        <f>VLOOKUP(AD1,'Language &amp; Currency Data'!$1:$1048576,17)</f>
        <v>5000</v>
      </c>
      <c r="AE13" s="10">
        <f>VLOOKUP(AE1,'Language &amp; Currency Data'!$1:$1048576,17)</f>
        <v>1000</v>
      </c>
      <c r="AF13" s="10">
        <f>VLOOKUP(AF1,'Language &amp; Currency Data'!$1:$1048576,17)</f>
        <v>10000</v>
      </c>
      <c r="AG13" s="10">
        <f>VLOOKUP(AG1,'Language &amp; Currency Data'!$1:$1048576,17)</f>
        <v>750000</v>
      </c>
      <c r="AH13" s="10">
        <f>VLOOKUP(AH1,'Language &amp; Currency Data'!$1:$1048576,17)</f>
        <v>1000</v>
      </c>
      <c r="AI13" s="10">
        <f>VLOOKUP(AI1,'Language &amp; Currency Data'!$1:$1048576,17)</f>
        <v>10000</v>
      </c>
      <c r="AJ13" s="10">
        <f>VLOOKUP(AJ1,'Language &amp; Currency Data'!$1:$1048576,17)</f>
        <v>10000</v>
      </c>
      <c r="AK13" s="10">
        <f>VLOOKUP(AK1,'Language &amp; Currency Data'!$1:$1048576,17)</f>
        <v>10000</v>
      </c>
      <c r="AL13" s="10">
        <f>VLOOKUP(AL1,'Language &amp; Currency Data'!$1:$1048576,17)</f>
        <v>10000</v>
      </c>
      <c r="AM13" s="10">
        <f>VLOOKUP(AM1,'Language &amp; Currency Data'!$1:$1048576,17)</f>
        <v>1000</v>
      </c>
      <c r="AN13" s="10">
        <f>VLOOKUP(AN1,'Language &amp; Currency Data'!$1:$1048576,17)</f>
        <v>1000</v>
      </c>
      <c r="AO13" s="10">
        <f>VLOOKUP(AO1,'Language &amp; Currency Data'!$1:$1048576,17)</f>
        <v>7500000</v>
      </c>
      <c r="AP13" s="10">
        <f>VLOOKUP(AP1,'Language &amp; Currency Data'!$1:$1048576,17)</f>
        <v>20000</v>
      </c>
      <c r="AQ13" s="10">
        <f>VLOOKUP(AQ1,'Language &amp; Currency Data'!$1:$1048576,17)</f>
        <v>5000000</v>
      </c>
      <c r="AR13" s="10">
        <f>VLOOKUP(AR1,'Language &amp; Currency Data'!$1:$1048576,17)</f>
        <v>7500000</v>
      </c>
      <c r="AS13" s="10">
        <f>VLOOKUP(AS1,'Language &amp; Currency Data'!$1:$1048576,17)</f>
        <v>10000</v>
      </c>
      <c r="AT13" s="10">
        <f>VLOOKUP(AT1,'Language &amp; Currency Data'!$1:$1048576,17)</f>
        <v>10000</v>
      </c>
      <c r="AU13" s="10">
        <f>VLOOKUP(AU1,'Language &amp; Currency Data'!$1:$1048576,17)</f>
        <v>50000</v>
      </c>
      <c r="AV13" s="10">
        <f>VLOOKUP(AV1,'Language &amp; Currency Data'!$1:$1048576,17)</f>
        <v>750000</v>
      </c>
      <c r="AW13" s="10">
        <f>VLOOKUP(AW1,'Language &amp; Currency Data'!$1:$1048576,17)</f>
        <v>20000</v>
      </c>
    </row>
    <row r="14" spans="1:49" s="34" customFormat="1" x14ac:dyDescent="0.45">
      <c r="A14" s="10" t="s">
        <v>841</v>
      </c>
      <c r="B14" s="32" t="str">
        <f>VLOOKUP(B1,'Language &amp; Currency Data'!$1:$1048576,18)</f>
        <v>ARS$0 - ARS$149,999</v>
      </c>
      <c r="C14" s="32" t="str">
        <f>VLOOKUP(C1,'Language &amp; Currency Data'!$1:$1048576,18)</f>
        <v>AUD$0 - AUD$1,999</v>
      </c>
      <c r="D14" s="32" t="str">
        <f>VLOOKUP(D1,'Language &amp; Currency Data'!$1:$1048576,18)</f>
        <v>0 € - 999 €</v>
      </c>
      <c r="E14" s="32" t="str">
        <f>VLOOKUP(E1,'Language &amp; Currency Data'!$1:$1048576,18)</f>
        <v>R$0 - R$4,999</v>
      </c>
      <c r="F14" s="32" t="str">
        <f>VLOOKUP(F1,'Language &amp; Currency Data'!$1:$1048576,18)</f>
        <v>CA$0 - CA$1,999</v>
      </c>
      <c r="G14" s="32" t="str">
        <f>VLOOKUP(G1,'Language &amp; Currency Data'!$1:$1048576,18)</f>
        <v>¥0 - ¥4,999</v>
      </c>
      <c r="H14" s="32" t="str">
        <f>VLOOKUP(H1,'Language &amp; Currency Data'!$1:$1048576,18)</f>
        <v>CLP$0 - CLP$499,999</v>
      </c>
      <c r="I14" s="32" t="str">
        <f>VLOOKUP(I1,'Language &amp; Currency Data'!$1:$1048576,18)</f>
        <v>Col$0 - Col$1,499,999</v>
      </c>
      <c r="J14" s="32" t="str">
        <f>VLOOKUP(J1,'Language &amp; Currency Data'!$1:$1048576,18)</f>
        <v>0 Kč - 14 999 Kč</v>
      </c>
      <c r="K14" s="32" t="str">
        <f>VLOOKUP(K1,'Language &amp; Currency Data'!$1:$1048576,18)</f>
        <v>0 € - 999 €</v>
      </c>
      <c r="L14" s="32" t="str">
        <f>VLOOKUP(L1,'Language &amp; Currency Data'!$1:$1048576,18)</f>
        <v>0 € - 999 €</v>
      </c>
      <c r="M14" s="32" t="str">
        <f>VLOOKUP(M1,'Language &amp; Currency Data'!$1:$1048576,18)</f>
        <v>0 € - 999 €</v>
      </c>
      <c r="N14" s="32" t="str">
        <f>VLOOKUP(N1,'Language &amp; Currency Data'!$1:$1048576,18)</f>
        <v>0 € - 999 €</v>
      </c>
      <c r="O14" s="32" t="str">
        <f>VLOOKUP(O1,'Language &amp; Currency Data'!$1:$1048576,18)</f>
        <v xml:space="preserve"> 0 Ft - 199 999 Ft</v>
      </c>
      <c r="P14" s="32" t="str">
        <f>VLOOKUP(P1,'Language &amp; Currency Data'!$1:$1048576,18)</f>
        <v>₹0 - ₹19,999</v>
      </c>
      <c r="Q14" s="32" t="str">
        <f>VLOOKUP(Q1,'Language &amp; Currency Data'!$1:$1048576,18)</f>
        <v>Rp 0 - Rp 4,999,999</v>
      </c>
      <c r="R14" s="32" t="str">
        <f>VLOOKUP(R1,'Language &amp; Currency Data'!$1:$1048576,18)</f>
        <v>€0 - €999</v>
      </c>
      <c r="S14" s="32" t="str">
        <f>VLOOKUP(S1,'Language &amp; Currency Data'!$1:$1048576,18)</f>
        <v>0 € - 999 €</v>
      </c>
      <c r="T14" s="32" t="str">
        <f>VLOOKUP(T1,'Language &amp; Currency Data'!$1:$1048576,18)</f>
        <v>¥0 - ¥99,999</v>
      </c>
      <c r="U14" s="32" t="str">
        <f>VLOOKUP(U1,'Language &amp; Currency Data'!$1:$1048576,18)</f>
        <v>RM0 - RM749,999</v>
      </c>
      <c r="V14" s="32" t="str">
        <f>VLOOKUP(V1,'Language &amp; Currency Data'!$1:$1048576,18)</f>
        <v>Mex$0 - Mex$1,999</v>
      </c>
      <c r="W14" s="32" t="str">
        <f>VLOOKUP(W1,'Language &amp; Currency Data'!$1:$1048576,18)</f>
        <v>€0 - €999</v>
      </c>
      <c r="X14" s="32" t="str">
        <f>VLOOKUP(X1,'Language &amp; Currency Data'!$1:$1048576,18)</f>
        <v>NZ$0 - NZ$1,999</v>
      </c>
      <c r="Y14" s="32" t="str">
        <f>VLOOKUP(Y1,'Language &amp; Currency Data'!$1:$1048576,18)</f>
        <v xml:space="preserve"> 0 kr - 9 999 kr</v>
      </c>
      <c r="Z14" s="32" t="str">
        <f>VLOOKUP(Z1,'Language &amp; Currency Data'!$1:$1048576,18)</f>
        <v>₨0 - ₨49,999</v>
      </c>
      <c r="AA14" s="32" t="str">
        <f>VLOOKUP(AA1,'Language &amp; Currency Data'!$1:$1048576,18)</f>
        <v>₱0 - ₱19,999</v>
      </c>
      <c r="AB14" s="32" t="str">
        <f>VLOOKUP(AB1,'Language &amp; Currency Data'!$1:$1048576,18)</f>
        <v>0 zł - 1,999 zł</v>
      </c>
      <c r="AC14" s="32" t="str">
        <f>VLOOKUP(AC1,'Language &amp; Currency Data'!$1:$1048576,18)</f>
        <v>0 € - 999 €</v>
      </c>
      <c r="AD14" s="32" t="str">
        <f>VLOOKUP(AD1,'Language &amp; Currency Data'!$1:$1048576,18)</f>
        <v>0 leu - 4,999 lei</v>
      </c>
      <c r="AE14" s="32" t="str">
        <f>VLOOKUP(AE1,'Language &amp; Currency Data'!$1:$1048576,18)</f>
        <v>0 € - 999 €</v>
      </c>
      <c r="AF14" s="32" t="str">
        <f>VLOOKUP(AF1,'Language &amp; Currency Data'!$1:$1048576,18)</f>
        <v>R0 - R9,999</v>
      </c>
      <c r="AG14" s="32" t="str">
        <f>VLOOKUP(AG1,'Language &amp; Currency Data'!$1:$1048576,18)</f>
        <v>₩0 - ₩749,999</v>
      </c>
      <c r="AH14" s="32" t="str">
        <f>VLOOKUP(AH1,'Language &amp; Currency Data'!$1:$1048576,18)</f>
        <v>0 € - 999 €</v>
      </c>
      <c r="AI14" s="32" t="str">
        <f>VLOOKUP(AI1,'Language &amp; Currency Data'!$1:$1048576,18)</f>
        <v xml:space="preserve"> 0 kr - 9 999 kr</v>
      </c>
      <c r="AJ14" s="32" t="str">
        <f>VLOOKUP(AJ1,'Language &amp; Currency Data'!$1:$1048576,18)</f>
        <v>NT$0 - NT$9,999</v>
      </c>
      <c r="AK14" s="32" t="str">
        <f>VLOOKUP(AK1,'Language &amp; Currency Data'!$1:$1048576,18)</f>
        <v>฿0 - ฿9,999</v>
      </c>
      <c r="AL14" s="32" t="str">
        <f>VLOOKUP(AL1,'Language &amp; Currency Data'!$1:$1048576,18)</f>
        <v>0 ₺ - 9,999 ₺</v>
      </c>
      <c r="AM14" s="32" t="str">
        <f>VLOOKUP(AM1,'Language &amp; Currency Data'!$1:$1048576,18)</f>
        <v>£0 - £999</v>
      </c>
      <c r="AN14" s="32" t="str">
        <f>VLOOKUP(AN1,'Language &amp; Currency Data'!$1:$1048576,18)</f>
        <v>$0 - $999</v>
      </c>
      <c r="AO14" s="32" t="str">
        <f>VLOOKUP(AO1,'Language &amp; Currency Data'!$1:$1048576,18)</f>
        <v>0 ₫ - 7,499,999 ₫</v>
      </c>
      <c r="AP14" s="32" t="str">
        <f>VLOOKUP(AP1,'Language &amp; Currency Data'!$1:$1048576,18)</f>
        <v>₹0 - ₹19,999</v>
      </c>
      <c r="AQ14" s="32" t="str">
        <f>VLOOKUP(AQ1,'Language &amp; Currency Data'!$1:$1048576,18)</f>
        <v>Rp 0 - Rp 4,999,999</v>
      </c>
      <c r="AR14" s="32" t="str">
        <f>VLOOKUP(AR1,'Language &amp; Currency Data'!$1:$1048576,18)</f>
        <v>0 ₫ - 7,499,999 ₫</v>
      </c>
      <c r="AS14" s="32" t="str">
        <f>VLOOKUP(AS1,'Language &amp; Currency Data'!$1:$1048576,18)</f>
        <v>฿0 - ฿9,999</v>
      </c>
      <c r="AT14" s="32" t="str">
        <f>VLOOKUP(AT1,'Language &amp; Currency Data'!$1:$1048576,18)</f>
        <v>R0 - R9,999</v>
      </c>
      <c r="AU14" s="32" t="str">
        <f>VLOOKUP(AU1,'Language &amp; Currency Data'!$1:$1048576,18)</f>
        <v>₨0 - ₨49,999</v>
      </c>
      <c r="AV14" s="32" t="str">
        <f>VLOOKUP(AV1,'Language &amp; Currency Data'!$1:$1048576,18)</f>
        <v>RM0 - RM749,999</v>
      </c>
      <c r="AW14" s="32" t="str">
        <f>VLOOKUP(AW1,'Language &amp; Currency Data'!$1:$1048576,18)</f>
        <v>₱0 - ₱19,999</v>
      </c>
    </row>
    <row r="15" spans="1:49" s="10" customFormat="1" x14ac:dyDescent="0.45">
      <c r="A15" s="10" t="s">
        <v>842</v>
      </c>
      <c r="B15" s="32" t="str">
        <f>VLOOKUP(B1,'Language &amp; Currency Data'!$1:$1048576,19)</f>
        <v>ARS$150,000 - ARS$749,999</v>
      </c>
      <c r="C15" s="32" t="str">
        <f>VLOOKUP(C1,'Language &amp; Currency Data'!$1:$1048576,19)</f>
        <v>AUD$2,000 - AUD$9,999</v>
      </c>
      <c r="D15" s="32" t="str">
        <f>VLOOKUP(D1,'Language &amp; Currency Data'!$1:$1048576,19)</f>
        <v>1 000 € - 4 999 €</v>
      </c>
      <c r="E15" s="32" t="str">
        <f>VLOOKUP(E1,'Language &amp; Currency Data'!$1:$1048576,19)</f>
        <v>R$5,000 - R$24,999</v>
      </c>
      <c r="F15" s="32" t="str">
        <f>VLOOKUP(F1,'Language &amp; Currency Data'!$1:$1048576,19)</f>
        <v>CA$2,000 - CA$9,999</v>
      </c>
      <c r="G15" s="32" t="str">
        <f>VLOOKUP(G1,'Language &amp; Currency Data'!$1:$1048576,19)</f>
        <v>¥5,000 - ¥24,999</v>
      </c>
      <c r="H15" s="32" t="str">
        <f>VLOOKUP(H1,'Language &amp; Currency Data'!$1:$1048576,19)</f>
        <v>CLP$500,000 - CLP$2,499,999</v>
      </c>
      <c r="I15" s="32" t="str">
        <f>VLOOKUP(I1,'Language &amp; Currency Data'!$1:$1048576,19)</f>
        <v>Col$1,500,000 - Col$7,499,999</v>
      </c>
      <c r="J15" s="32" t="str">
        <f>VLOOKUP(J1,'Language &amp; Currency Data'!$1:$1048576,19)</f>
        <v>15 000 Kč - 74 999 Kč</v>
      </c>
      <c r="K15" s="32" t="str">
        <f>VLOOKUP(K1,'Language &amp; Currency Data'!$1:$1048576,19)</f>
        <v>1 000 € - 4 999 €</v>
      </c>
      <c r="L15" s="32" t="str">
        <f>VLOOKUP(L1,'Language &amp; Currency Data'!$1:$1048576,19)</f>
        <v>1 000 € - 4 999 €</v>
      </c>
      <c r="M15" s="32" t="str">
        <f>VLOOKUP(M1,'Language &amp; Currency Data'!$1:$1048576,19)</f>
        <v>1,000 € - 4,999 €</v>
      </c>
      <c r="N15" s="32" t="str">
        <f>VLOOKUP(N1,'Language &amp; Currency Data'!$1:$1048576,19)</f>
        <v>1,000 € - 4,999 €</v>
      </c>
      <c r="O15" s="32" t="str">
        <f>VLOOKUP(O1,'Language &amp; Currency Data'!$1:$1048576,19)</f>
        <v>200 000 Ft - 999 999 Ft</v>
      </c>
      <c r="P15" s="32" t="str">
        <f>VLOOKUP(P1,'Language &amp; Currency Data'!$1:$1048576,19)</f>
        <v>₹20,000 - ₹99,999</v>
      </c>
      <c r="Q15" s="32" t="str">
        <f>VLOOKUP(Q1,'Language &amp; Currency Data'!$1:$1048576,19)</f>
        <v>Rp 5,000,000 - Rp 24,999,999</v>
      </c>
      <c r="R15" s="32" t="str">
        <f>VLOOKUP(R1,'Language &amp; Currency Data'!$1:$1048576,19)</f>
        <v>€1,000 - €4,999</v>
      </c>
      <c r="S15" s="32" t="str">
        <f>VLOOKUP(S1,'Language &amp; Currency Data'!$1:$1048576,19)</f>
        <v>1,000 € - 4,999 €</v>
      </c>
      <c r="T15" s="32" t="str">
        <f>VLOOKUP(T1,'Language &amp; Currency Data'!$1:$1048576,19)</f>
        <v>¥100,000 - ¥499,999</v>
      </c>
      <c r="U15" s="32" t="str">
        <f>VLOOKUP(U1,'Language &amp; Currency Data'!$1:$1048576,19)</f>
        <v>RM750,000 - RM3,749,999</v>
      </c>
      <c r="V15" s="32" t="str">
        <f>VLOOKUP(V1,'Language &amp; Currency Data'!$1:$1048576,19)</f>
        <v>Mex$2,000 - Mex$9,999</v>
      </c>
      <c r="W15" s="32" t="str">
        <f>VLOOKUP(W1,'Language &amp; Currency Data'!$1:$1048576,19)</f>
        <v>€1,000 - €4,999</v>
      </c>
      <c r="X15" s="32" t="str">
        <f>VLOOKUP(X1,'Language &amp; Currency Data'!$1:$1048576,19)</f>
        <v>NZ$2,000 - NZ$9,999</v>
      </c>
      <c r="Y15" s="32" t="str">
        <f>VLOOKUP(Y1,'Language &amp; Currency Data'!$1:$1048576,19)</f>
        <v>10 000 kr - 49 999 kr</v>
      </c>
      <c r="Z15" s="32" t="str">
        <f>VLOOKUP(Z1,'Language &amp; Currency Data'!$1:$1048576,19)</f>
        <v>₨50,000 - ₨249,999</v>
      </c>
      <c r="AA15" s="32" t="str">
        <f>VLOOKUP(AA1,'Language &amp; Currency Data'!$1:$1048576,19)</f>
        <v>₱20,000 - ₱99,999</v>
      </c>
      <c r="AB15" s="32" t="str">
        <f>VLOOKUP(AB1,'Language &amp; Currency Data'!$1:$1048576,19)</f>
        <v>2,000 zł - 9,999 zł</v>
      </c>
      <c r="AC15" s="32" t="str">
        <f>VLOOKUP(AC1,'Language &amp; Currency Data'!$1:$1048576,19)</f>
        <v>1,000 € - 4,999 €</v>
      </c>
      <c r="AD15" s="32" t="str">
        <f>VLOOKUP(AD1,'Language &amp; Currency Data'!$1:$1048576,19)</f>
        <v>5,000 lei - 24,999 lei</v>
      </c>
      <c r="AE15" s="32" t="str">
        <f>VLOOKUP(AE1,'Language &amp; Currency Data'!$1:$1048576,19)</f>
        <v>1 000 € - 4 999 €</v>
      </c>
      <c r="AF15" s="32" t="str">
        <f>VLOOKUP(AF1,'Language &amp; Currency Data'!$1:$1048576,19)</f>
        <v>R10,000 - R49,999</v>
      </c>
      <c r="AG15" s="32" t="str">
        <f>VLOOKUP(AG1,'Language &amp; Currency Data'!$1:$1048576,19)</f>
        <v>₩750,000 - ₩3,749,999</v>
      </c>
      <c r="AH15" s="32" t="str">
        <f>VLOOKUP(AH1,'Language &amp; Currency Data'!$1:$1048576,19)</f>
        <v>1,000 € - 4,999 €</v>
      </c>
      <c r="AI15" s="32" t="str">
        <f>VLOOKUP(AI1,'Language &amp; Currency Data'!$1:$1048576,19)</f>
        <v>10 000 kr - 49 999 kr</v>
      </c>
      <c r="AJ15" s="32" t="str">
        <f>VLOOKUP(AJ1,'Language &amp; Currency Data'!$1:$1048576,19)</f>
        <v>NT$10,000 - NT$49,999</v>
      </c>
      <c r="AK15" s="32" t="str">
        <f>VLOOKUP(AK1,'Language &amp; Currency Data'!$1:$1048576,19)</f>
        <v>฿10,000 - ฿49,999</v>
      </c>
      <c r="AL15" s="32" t="str">
        <f>VLOOKUP(AL1,'Language &amp; Currency Data'!$1:$1048576,19)</f>
        <v>10,000 ₺ - 49,999 ₺</v>
      </c>
      <c r="AM15" s="32" t="str">
        <f>VLOOKUP(AM1,'Language &amp; Currency Data'!$1:$1048576,19)</f>
        <v>£1,000 - £4,999</v>
      </c>
      <c r="AN15" s="32" t="str">
        <f>VLOOKUP(AN1,'Language &amp; Currency Data'!$1:$1048576,19)</f>
        <v>$1,000 - $4,999</v>
      </c>
      <c r="AO15" s="32" t="str">
        <f>VLOOKUP(AO1,'Language &amp; Currency Data'!$1:$1048576,19)</f>
        <v>7,500,000 ₫ - 37,499,999 ₫</v>
      </c>
      <c r="AP15" s="32" t="str">
        <f>VLOOKUP(AP1,'Language &amp; Currency Data'!$1:$1048576,19)</f>
        <v>₹20,000 - ₹99,999</v>
      </c>
      <c r="AQ15" s="32" t="str">
        <f>VLOOKUP(AQ1,'Language &amp; Currency Data'!$1:$1048576,19)</f>
        <v>Rp 5,000,000 - Rp 24,999,999</v>
      </c>
      <c r="AR15" s="32" t="str">
        <f>VLOOKUP(AR1,'Language &amp; Currency Data'!$1:$1048576,19)</f>
        <v>7,500,000 ₫ - 37,499,999 ₫</v>
      </c>
      <c r="AS15" s="32" t="str">
        <f>VLOOKUP(AS1,'Language &amp; Currency Data'!$1:$1048576,19)</f>
        <v>฿10,000 - ฿49,999</v>
      </c>
      <c r="AT15" s="32" t="str">
        <f>VLOOKUP(AT1,'Language &amp; Currency Data'!$1:$1048576,19)</f>
        <v>R10,000 - R49,999</v>
      </c>
      <c r="AU15" s="32" t="str">
        <f>VLOOKUP(AU1,'Language &amp; Currency Data'!$1:$1048576,19)</f>
        <v>₨50,000 - ₨249,999</v>
      </c>
      <c r="AV15" s="32" t="str">
        <f>VLOOKUP(AV1,'Language &amp; Currency Data'!$1:$1048576,19)</f>
        <v>RM750,000 - RM3,749,999</v>
      </c>
      <c r="AW15" s="32" t="str">
        <f>VLOOKUP(AW1,'Language &amp; Currency Data'!$1:$1048576,19)</f>
        <v>₱20,000 - ₱99,999</v>
      </c>
    </row>
    <row r="16" spans="1:49" s="10" customFormat="1" x14ac:dyDescent="0.45">
      <c r="A16" s="10" t="s">
        <v>843</v>
      </c>
      <c r="B16" s="32" t="str">
        <f>VLOOKUP(B1,'Language &amp; Currency Data'!$1:$1048576,20)</f>
        <v>ARS$750,000 - ARS$2,249,999</v>
      </c>
      <c r="C16" s="32" t="str">
        <f>VLOOKUP(C1,'Language &amp; Currency Data'!$1:$1048576,20)</f>
        <v>AUD$10,000 - AUD$29,999</v>
      </c>
      <c r="D16" s="32" t="str">
        <f>VLOOKUP(D1,'Language &amp; Currency Data'!$1:$1048576,20)</f>
        <v>5 000 € - 14 999 €</v>
      </c>
      <c r="E16" s="32" t="str">
        <f>VLOOKUP(E1,'Language &amp; Currency Data'!$1:$1048576,20)</f>
        <v>R$25,000 - R$74,999</v>
      </c>
      <c r="F16" s="32" t="str">
        <f>VLOOKUP(F1,'Language &amp; Currency Data'!$1:$1048576,20)</f>
        <v>CA$10,000 - CA$29,999</v>
      </c>
      <c r="G16" s="32" t="str">
        <f>VLOOKUP(G1,'Language &amp; Currency Data'!$1:$1048576,20)</f>
        <v>¥25,000 - ¥74,999</v>
      </c>
      <c r="H16" s="32" t="str">
        <f>VLOOKUP(H1,'Language &amp; Currency Data'!$1:$1048576,20)</f>
        <v>CLP$2,500,000 - CLP$7,499,999</v>
      </c>
      <c r="I16" s="32" t="str">
        <f>VLOOKUP(I1,'Language &amp; Currency Data'!$1:$1048576,20)</f>
        <v>Col$7,500,000 - Col$22,499,999</v>
      </c>
      <c r="J16" s="32" t="str">
        <f>VLOOKUP(J1,'Language &amp; Currency Data'!$1:$1048576,20)</f>
        <v>75 000 Kč - 224 999 Kč</v>
      </c>
      <c r="K16" s="32" t="str">
        <f>VLOOKUP(K1,'Language &amp; Currency Data'!$1:$1048576,20)</f>
        <v>5 000 € - 14 999 €</v>
      </c>
      <c r="L16" s="32" t="str">
        <f>VLOOKUP(L1,'Language &amp; Currency Data'!$1:$1048576,20)</f>
        <v>5 000 € - 14 999 €</v>
      </c>
      <c r="M16" s="32" t="str">
        <f>VLOOKUP(M1,'Language &amp; Currency Data'!$1:$1048576,20)</f>
        <v>5,000 € - 14,999 €</v>
      </c>
      <c r="N16" s="32" t="str">
        <f>VLOOKUP(N1,'Language &amp; Currency Data'!$1:$1048576,20)</f>
        <v>5,000 € - 14,999 €</v>
      </c>
      <c r="O16" s="32" t="str">
        <f>VLOOKUP(O1,'Language &amp; Currency Data'!$1:$1048576,20)</f>
        <v>1 000 000 Ft - 2 999 999 Ft</v>
      </c>
      <c r="P16" s="32" t="str">
        <f>VLOOKUP(P1,'Language &amp; Currency Data'!$1:$1048576,20)</f>
        <v>₹100,000 - ₹299,999</v>
      </c>
      <c r="Q16" s="32" t="str">
        <f>VLOOKUP(Q1,'Language &amp; Currency Data'!$1:$1048576,20)</f>
        <v>Rp 25,000,000 - Rp 74,999,999</v>
      </c>
      <c r="R16" s="32" t="str">
        <f>VLOOKUP(R1,'Language &amp; Currency Data'!$1:$1048576,20)</f>
        <v>€5,000 - €14,999</v>
      </c>
      <c r="S16" s="32" t="str">
        <f>VLOOKUP(S1,'Language &amp; Currency Data'!$1:$1048576,20)</f>
        <v>5,000 € - 14,999 €</v>
      </c>
      <c r="T16" s="32" t="str">
        <f>VLOOKUP(T1,'Language &amp; Currency Data'!$1:$1048576,20)</f>
        <v>¥500,000 - ¥1,499,999</v>
      </c>
      <c r="U16" s="32" t="str">
        <f>VLOOKUP(U1,'Language &amp; Currency Data'!$1:$1048576,20)</f>
        <v>RM3,750,000 - RM11,249,999</v>
      </c>
      <c r="V16" s="32" t="str">
        <f>VLOOKUP(V1,'Language &amp; Currency Data'!$1:$1048576,20)</f>
        <v>Mex$10,000 - Mex$29,999</v>
      </c>
      <c r="W16" s="32" t="str">
        <f>VLOOKUP(W1,'Language &amp; Currency Data'!$1:$1048576,20)</f>
        <v>€5,000 - €14,999</v>
      </c>
      <c r="X16" s="32" t="str">
        <f>VLOOKUP(X1,'Language &amp; Currency Data'!$1:$1048576,20)</f>
        <v>NZ$10,000 - NZ$29,999</v>
      </c>
      <c r="Y16" s="32" t="str">
        <f>VLOOKUP(Y1,'Language &amp; Currency Data'!$1:$1048576,20)</f>
        <v>50 000 kr - 149 999 kr</v>
      </c>
      <c r="Z16" s="32" t="str">
        <f>VLOOKUP(Z1,'Language &amp; Currency Data'!$1:$1048576,20)</f>
        <v>₨250,000 - ₨749,999</v>
      </c>
      <c r="AA16" s="32" t="str">
        <f>VLOOKUP(AA1,'Language &amp; Currency Data'!$1:$1048576,20)</f>
        <v>₱100,000 - ₱299,999</v>
      </c>
      <c r="AB16" s="32" t="str">
        <f>VLOOKUP(AB1,'Language &amp; Currency Data'!$1:$1048576,20)</f>
        <v>10,000 zł - 29,999 zł</v>
      </c>
      <c r="AC16" s="32" t="str">
        <f>VLOOKUP(AC1,'Language &amp; Currency Data'!$1:$1048576,20)</f>
        <v>5,000 € - 14,999 €</v>
      </c>
      <c r="AD16" s="32" t="str">
        <f>VLOOKUP(AD1,'Language &amp; Currency Data'!$1:$1048576,20)</f>
        <v>25,000 lei - 74,999 lei</v>
      </c>
      <c r="AE16" s="32" t="str">
        <f>VLOOKUP(AE1,'Language &amp; Currency Data'!$1:$1048576,20)</f>
        <v>5 000 € - 14 999 €</v>
      </c>
      <c r="AF16" s="32" t="str">
        <f>VLOOKUP(AF1,'Language &amp; Currency Data'!$1:$1048576,20)</f>
        <v>R50,000 - R149,999</v>
      </c>
      <c r="AG16" s="32" t="str">
        <f>VLOOKUP(AG1,'Language &amp; Currency Data'!$1:$1048576,20)</f>
        <v>₩3,750,000 - ₩11,249,999</v>
      </c>
      <c r="AH16" s="32" t="str">
        <f>VLOOKUP(AH1,'Language &amp; Currency Data'!$1:$1048576,20)</f>
        <v>5,000 € - 14,999 €</v>
      </c>
      <c r="AI16" s="32" t="str">
        <f>VLOOKUP(AI1,'Language &amp; Currency Data'!$1:$1048576,20)</f>
        <v>50 000 kr - 149 999 kr</v>
      </c>
      <c r="AJ16" s="32" t="str">
        <f>VLOOKUP(AJ1,'Language &amp; Currency Data'!$1:$1048576,20)</f>
        <v>NT$50,000 - NT$149,999</v>
      </c>
      <c r="AK16" s="32" t="str">
        <f>VLOOKUP(AK1,'Language &amp; Currency Data'!$1:$1048576,20)</f>
        <v>฿50,000 - ฿149,999</v>
      </c>
      <c r="AL16" s="32" t="str">
        <f>VLOOKUP(AL1,'Language &amp; Currency Data'!$1:$1048576,20)</f>
        <v>50,000 ₺ - 149,999 ₺</v>
      </c>
      <c r="AM16" s="32" t="str">
        <f>VLOOKUP(AM1,'Language &amp; Currency Data'!$1:$1048576,20)</f>
        <v>£5,000 - £14,999</v>
      </c>
      <c r="AN16" s="32" t="str">
        <f>VLOOKUP(AN1,'Language &amp; Currency Data'!$1:$1048576,20)</f>
        <v>$5,000 - $14,999</v>
      </c>
      <c r="AO16" s="32" t="str">
        <f>VLOOKUP(AO1,'Language &amp; Currency Data'!$1:$1048576,20)</f>
        <v>37,500,000 ₫ - 112,499,999 ₫</v>
      </c>
      <c r="AP16" s="32" t="str">
        <f>VLOOKUP(AP1,'Language &amp; Currency Data'!$1:$1048576,20)</f>
        <v>₹100,000 - ₹299,999</v>
      </c>
      <c r="AQ16" s="32" t="str">
        <f>VLOOKUP(AQ1,'Language &amp; Currency Data'!$1:$1048576,20)</f>
        <v>Rp 25,000,000 - Rp 74,999,999</v>
      </c>
      <c r="AR16" s="32" t="str">
        <f>VLOOKUP(AR1,'Language &amp; Currency Data'!$1:$1048576,20)</f>
        <v>37,500,000 ₫ - 112,499,999 ₫</v>
      </c>
      <c r="AS16" s="32" t="str">
        <f>VLOOKUP(AS1,'Language &amp; Currency Data'!$1:$1048576,20)</f>
        <v>฿50,000 - ฿149,999</v>
      </c>
      <c r="AT16" s="32" t="str">
        <f>VLOOKUP(AT1,'Language &amp; Currency Data'!$1:$1048576,20)</f>
        <v>R50,000 - R149,999</v>
      </c>
      <c r="AU16" s="32" t="str">
        <f>VLOOKUP(AU1,'Language &amp; Currency Data'!$1:$1048576,20)</f>
        <v>₨250,000 - ₨749,999</v>
      </c>
      <c r="AV16" s="32" t="str">
        <f>VLOOKUP(AV1,'Language &amp; Currency Data'!$1:$1048576,20)</f>
        <v>RM3,750,000 - RM11,249,999</v>
      </c>
      <c r="AW16" s="32" t="str">
        <f>VLOOKUP(AW1,'Language &amp; Currency Data'!$1:$1048576,20)</f>
        <v>₱100,000 - ₱299,999</v>
      </c>
    </row>
    <row r="17" spans="1:49" s="10" customFormat="1" x14ac:dyDescent="0.45">
      <c r="A17" s="10" t="s">
        <v>844</v>
      </c>
      <c r="B17" s="32" t="str">
        <f>VLOOKUP(B1,'Language &amp; Currency Data'!$1:$1048576,21)</f>
        <v>ARS$2,250,000 - ARS$3,749,999</v>
      </c>
      <c r="C17" s="32" t="str">
        <f>VLOOKUP(C1,'Language &amp; Currency Data'!$1:$1048576,21)</f>
        <v>AUD$30,000 - AUD$49,999</v>
      </c>
      <c r="D17" s="32" t="str">
        <f>VLOOKUP(D1,'Language &amp; Currency Data'!$1:$1048576,21)</f>
        <v>15 000 € - 24 999 €</v>
      </c>
      <c r="E17" s="32" t="str">
        <f>VLOOKUP(E1,'Language &amp; Currency Data'!$1:$1048576,21)</f>
        <v>R$75,000 - R$124,999</v>
      </c>
      <c r="F17" s="32" t="str">
        <f>VLOOKUP(F1,'Language &amp; Currency Data'!$1:$1048576,21)</f>
        <v>CA$30,000 - CA$49,999</v>
      </c>
      <c r="G17" s="32" t="str">
        <f>VLOOKUP(G1,'Language &amp; Currency Data'!$1:$1048576,21)</f>
        <v>¥75,000 - ¥124,999</v>
      </c>
      <c r="H17" s="32" t="str">
        <f>VLOOKUP(H1,'Language &amp; Currency Data'!$1:$1048576,21)</f>
        <v>CLP$7,500,000 - CLP$12,499,999</v>
      </c>
      <c r="I17" s="32" t="str">
        <f>VLOOKUP(I1,'Language &amp; Currency Data'!$1:$1048576,21)</f>
        <v>Col$22,500,000 - Col$37,499,999</v>
      </c>
      <c r="J17" s="32" t="str">
        <f>VLOOKUP(J1,'Language &amp; Currency Data'!$1:$1048576,21)</f>
        <v>225 000 Kč - 374 999 Kč</v>
      </c>
      <c r="K17" s="32" t="str">
        <f>VLOOKUP(K1,'Language &amp; Currency Data'!$1:$1048576,21)</f>
        <v>15 000 € - 24 999 €</v>
      </c>
      <c r="L17" s="32" t="str">
        <f>VLOOKUP(L1,'Language &amp; Currency Data'!$1:$1048576,21)</f>
        <v>15 000 € - 24 999 €</v>
      </c>
      <c r="M17" s="32" t="str">
        <f>VLOOKUP(M1,'Language &amp; Currency Data'!$1:$1048576,21)</f>
        <v>15,000 € - 24,999 €</v>
      </c>
      <c r="N17" s="32" t="str">
        <f>VLOOKUP(N1,'Language &amp; Currency Data'!$1:$1048576,21)</f>
        <v>15,000 € - 24,999 €</v>
      </c>
      <c r="O17" s="32" t="str">
        <f>VLOOKUP(O1,'Language &amp; Currency Data'!$1:$1048576,21)</f>
        <v>3 000 000 Ft - 4 999 999 Ft</v>
      </c>
      <c r="P17" s="32" t="str">
        <f>VLOOKUP(P1,'Language &amp; Currency Data'!$1:$1048576,21)</f>
        <v>₹300,000 - ₹499,999</v>
      </c>
      <c r="Q17" s="32" t="str">
        <f>VLOOKUP(Q1,'Language &amp; Currency Data'!$1:$1048576,21)</f>
        <v>Rp 75,000,000 - Rp 124,999,999</v>
      </c>
      <c r="R17" s="32" t="str">
        <f>VLOOKUP(R1,'Language &amp; Currency Data'!$1:$1048576,21)</f>
        <v>€15,000 - €24,999</v>
      </c>
      <c r="S17" s="32" t="str">
        <f>VLOOKUP(S1,'Language &amp; Currency Data'!$1:$1048576,21)</f>
        <v>15,000 € - 24,999 €</v>
      </c>
      <c r="T17" s="32" t="str">
        <f>VLOOKUP(T1,'Language &amp; Currency Data'!$1:$1048576,21)</f>
        <v>¥1,500,000 - ¥2,499,999</v>
      </c>
      <c r="U17" s="32" t="str">
        <f>VLOOKUP(U1,'Language &amp; Currency Data'!$1:$1048576,21)</f>
        <v>RM11,250,000 - RM18,749,999</v>
      </c>
      <c r="V17" s="32" t="str">
        <f>VLOOKUP(V1,'Language &amp; Currency Data'!$1:$1048576,21)</f>
        <v>Mex$30,000 - Mex$49,999</v>
      </c>
      <c r="W17" s="32" t="str">
        <f>VLOOKUP(W1,'Language &amp; Currency Data'!$1:$1048576,21)</f>
        <v>€15,000 - €24,999</v>
      </c>
      <c r="X17" s="32" t="str">
        <f>VLOOKUP(X1,'Language &amp; Currency Data'!$1:$1048576,21)</f>
        <v>NZ$30,000 - NZ$49,999</v>
      </c>
      <c r="Y17" s="32" t="str">
        <f>VLOOKUP(Y1,'Language &amp; Currency Data'!$1:$1048576,21)</f>
        <v>150 000 kr - 249 999 kr</v>
      </c>
      <c r="Z17" s="32" t="str">
        <f>VLOOKUP(Z1,'Language &amp; Currency Data'!$1:$1048576,21)</f>
        <v>₨750,000 - ₨1,249,999</v>
      </c>
      <c r="AA17" s="32" t="str">
        <f>VLOOKUP(AA1,'Language &amp; Currency Data'!$1:$1048576,21)</f>
        <v>₱300,000 - ₱499,999</v>
      </c>
      <c r="AB17" s="32" t="str">
        <f>VLOOKUP(AB1,'Language &amp; Currency Data'!$1:$1048576,21)</f>
        <v>30,000 zł - 49,999 zł</v>
      </c>
      <c r="AC17" s="32" t="str">
        <f>VLOOKUP(AC1,'Language &amp; Currency Data'!$1:$1048576,21)</f>
        <v>15,000 € - 24,999 €</v>
      </c>
      <c r="AD17" s="32" t="str">
        <f>VLOOKUP(AD1,'Language &amp; Currency Data'!$1:$1048576,21)</f>
        <v>75,000 lei - 124,999 lei</v>
      </c>
      <c r="AE17" s="32" t="str">
        <f>VLOOKUP(AE1,'Language &amp; Currency Data'!$1:$1048576,21)</f>
        <v>15 000 € - 24 999 €</v>
      </c>
      <c r="AF17" s="32" t="str">
        <f>VLOOKUP(AF1,'Language &amp; Currency Data'!$1:$1048576,21)</f>
        <v>R150,000 - R249,999</v>
      </c>
      <c r="AG17" s="32" t="str">
        <f>VLOOKUP(AG1,'Language &amp; Currency Data'!$1:$1048576,21)</f>
        <v>₩11,250,000 - ₩18,749,999</v>
      </c>
      <c r="AH17" s="32" t="str">
        <f>VLOOKUP(AH1,'Language &amp; Currency Data'!$1:$1048576,21)</f>
        <v>15,000 € - 24,999 €</v>
      </c>
      <c r="AI17" s="32" t="str">
        <f>VLOOKUP(AI1,'Language &amp; Currency Data'!$1:$1048576,21)</f>
        <v>150 000 kr - 249 999 kr</v>
      </c>
      <c r="AJ17" s="32" t="str">
        <f>VLOOKUP(AJ1,'Language &amp; Currency Data'!$1:$1048576,21)</f>
        <v>NT$150,000 - NT$249,999</v>
      </c>
      <c r="AK17" s="32" t="str">
        <f>VLOOKUP(AK1,'Language &amp; Currency Data'!$1:$1048576,21)</f>
        <v>฿150,000 - ฿249,999</v>
      </c>
      <c r="AL17" s="32" t="str">
        <f>VLOOKUP(AL1,'Language &amp; Currency Data'!$1:$1048576,21)</f>
        <v>150,000 ₺ - 249,999 ₺</v>
      </c>
      <c r="AM17" s="32" t="str">
        <f>VLOOKUP(AM1,'Language &amp; Currency Data'!$1:$1048576,21)</f>
        <v>£15,000 - £24,999</v>
      </c>
      <c r="AN17" s="32" t="str">
        <f>VLOOKUP(AN1,'Language &amp; Currency Data'!$1:$1048576,21)</f>
        <v>$15,000 - $24,999</v>
      </c>
      <c r="AO17" s="32" t="str">
        <f>VLOOKUP(AO1,'Language &amp; Currency Data'!$1:$1048576,21)</f>
        <v>112,500,000 ₫ - 187,499,999 ₫</v>
      </c>
      <c r="AP17" s="32" t="str">
        <f>VLOOKUP(AP1,'Language &amp; Currency Data'!$1:$1048576,21)</f>
        <v>₹300,000 - ₹499,999</v>
      </c>
      <c r="AQ17" s="32" t="str">
        <f>VLOOKUP(AQ1,'Language &amp; Currency Data'!$1:$1048576,21)</f>
        <v>Rp 75,000,000 - Rp 124,999,999</v>
      </c>
      <c r="AR17" s="32" t="str">
        <f>VLOOKUP(AR1,'Language &amp; Currency Data'!$1:$1048576,21)</f>
        <v>112,500,000 ₫ - 187,499,999 ₫</v>
      </c>
      <c r="AS17" s="32" t="str">
        <f>VLOOKUP(AS1,'Language &amp; Currency Data'!$1:$1048576,21)</f>
        <v>฿150,000 - ฿249,999</v>
      </c>
      <c r="AT17" s="32" t="str">
        <f>VLOOKUP(AT1,'Language &amp; Currency Data'!$1:$1048576,21)</f>
        <v>R150,000 - R249,999</v>
      </c>
      <c r="AU17" s="32" t="str">
        <f>VLOOKUP(AU1,'Language &amp; Currency Data'!$1:$1048576,21)</f>
        <v>₨750,000 - ₨1,249,999</v>
      </c>
      <c r="AV17" s="32" t="str">
        <f>VLOOKUP(AV1,'Language &amp; Currency Data'!$1:$1048576,21)</f>
        <v>RM11,250,000 - RM18,749,999</v>
      </c>
      <c r="AW17" s="32" t="str">
        <f>VLOOKUP(AW1,'Language &amp; Currency Data'!$1:$1048576,21)</f>
        <v>₱300,000 - ₱499,999</v>
      </c>
    </row>
    <row r="18" spans="1:49" s="10" customFormat="1" x14ac:dyDescent="0.45">
      <c r="A18" s="10" t="s">
        <v>845</v>
      </c>
      <c r="B18" s="32" t="str">
        <f>VLOOKUP(B1,'Language &amp; Currency Data'!$1:$1048576,22)</f>
        <v>ARS$3,750,000 - ARS$5,249,999</v>
      </c>
      <c r="C18" s="32" t="str">
        <f>VLOOKUP(C1,'Language &amp; Currency Data'!$1:$1048576,22)</f>
        <v>AUD$50,000 - AUD$69,999</v>
      </c>
      <c r="D18" s="32" t="str">
        <f>VLOOKUP(D1,'Language &amp; Currency Data'!$1:$1048576,22)</f>
        <v>25 000 € - 34 999 €</v>
      </c>
      <c r="E18" s="32" t="str">
        <f>VLOOKUP(E1,'Language &amp; Currency Data'!$1:$1048576,22)</f>
        <v>R$125,000 - R$174,999</v>
      </c>
      <c r="F18" s="32" t="str">
        <f>VLOOKUP(F1,'Language &amp; Currency Data'!$1:$1048576,22)</f>
        <v>CA$50,000 - CA$69,999</v>
      </c>
      <c r="G18" s="32" t="str">
        <f>VLOOKUP(G1,'Language &amp; Currency Data'!$1:$1048576,22)</f>
        <v>¥125,000 - ¥174,999</v>
      </c>
      <c r="H18" s="32" t="str">
        <f>VLOOKUP(H1,'Language &amp; Currency Data'!$1:$1048576,22)</f>
        <v>CLP$12,500,000 - CLP$17,499,999</v>
      </c>
      <c r="I18" s="32" t="str">
        <f>VLOOKUP(I1,'Language &amp; Currency Data'!$1:$1048576,22)</f>
        <v>Col$37,500,000 - Col$52,499,999</v>
      </c>
      <c r="J18" s="32" t="str">
        <f>VLOOKUP(J1,'Language &amp; Currency Data'!$1:$1048576,22)</f>
        <v>375 000 Kč - 524 999 Kč</v>
      </c>
      <c r="K18" s="32" t="str">
        <f>VLOOKUP(K1,'Language &amp; Currency Data'!$1:$1048576,22)</f>
        <v>25 000 € - 34 999 €</v>
      </c>
      <c r="L18" s="32" t="str">
        <f>VLOOKUP(L1,'Language &amp; Currency Data'!$1:$1048576,22)</f>
        <v>25 000 € - 34 999 €</v>
      </c>
      <c r="M18" s="32" t="str">
        <f>VLOOKUP(M1,'Language &amp; Currency Data'!$1:$1048576,22)</f>
        <v>25,000 € - 34,999 €</v>
      </c>
      <c r="N18" s="32" t="str">
        <f>VLOOKUP(N1,'Language &amp; Currency Data'!$1:$1048576,22)</f>
        <v>25,000 € - 34,999 €</v>
      </c>
      <c r="O18" s="32" t="str">
        <f>VLOOKUP(O1,'Language &amp; Currency Data'!$1:$1048576,22)</f>
        <v>5 000 000 Ft - 6 999 999 Ft</v>
      </c>
      <c r="P18" s="32" t="str">
        <f>VLOOKUP(P1,'Language &amp; Currency Data'!$1:$1048576,22)</f>
        <v>₹500,000 - ₹699,999</v>
      </c>
      <c r="Q18" s="32" t="str">
        <f>VLOOKUP(Q1,'Language &amp; Currency Data'!$1:$1048576,22)</f>
        <v>Rp 125,000,000 - Rp 174,999,999</v>
      </c>
      <c r="R18" s="32" t="str">
        <f>VLOOKUP(R1,'Language &amp; Currency Data'!$1:$1048576,22)</f>
        <v>€25,000 - €34,999</v>
      </c>
      <c r="S18" s="32" t="str">
        <f>VLOOKUP(S1,'Language &amp; Currency Data'!$1:$1048576,22)</f>
        <v>25,000 € - 34,999 €</v>
      </c>
      <c r="T18" s="32" t="str">
        <f>VLOOKUP(T1,'Language &amp; Currency Data'!$1:$1048576,22)</f>
        <v>¥2,500,000 - ¥3,499,999</v>
      </c>
      <c r="U18" s="32" t="str">
        <f>VLOOKUP(U1,'Language &amp; Currency Data'!$1:$1048576,22)</f>
        <v>RM18,750,000 - RM26,249,999</v>
      </c>
      <c r="V18" s="32" t="str">
        <f>VLOOKUP(V1,'Language &amp; Currency Data'!$1:$1048576,22)</f>
        <v>Mex$50,000 - Mex$69,999</v>
      </c>
      <c r="W18" s="32" t="str">
        <f>VLOOKUP(W1,'Language &amp; Currency Data'!$1:$1048576,22)</f>
        <v>€25,000 - €34,999</v>
      </c>
      <c r="X18" s="32" t="str">
        <f>VLOOKUP(X1,'Language &amp; Currency Data'!$1:$1048576,22)</f>
        <v>NZ$50,000 - NZ$69,999</v>
      </c>
      <c r="Y18" s="32" t="str">
        <f>VLOOKUP(Y1,'Language &amp; Currency Data'!$1:$1048576,22)</f>
        <v>250 000 kr - 349 999 kr</v>
      </c>
      <c r="Z18" s="32" t="str">
        <f>VLOOKUP(Z1,'Language &amp; Currency Data'!$1:$1048576,22)</f>
        <v>₨1,250,000 - ₨1,749,999</v>
      </c>
      <c r="AA18" s="32" t="str">
        <f>VLOOKUP(AA1,'Language &amp; Currency Data'!$1:$1048576,22)</f>
        <v>₱500,000 - ₱699,999</v>
      </c>
      <c r="AB18" s="32" t="str">
        <f>VLOOKUP(AB1,'Language &amp; Currency Data'!$1:$1048576,22)</f>
        <v>50,000 zł - 69,999 zł</v>
      </c>
      <c r="AC18" s="32" t="str">
        <f>VLOOKUP(AC1,'Language &amp; Currency Data'!$1:$1048576,22)</f>
        <v>25,000 € - 34,999 €</v>
      </c>
      <c r="AD18" s="32" t="str">
        <f>VLOOKUP(AD1,'Language &amp; Currency Data'!$1:$1048576,22)</f>
        <v>125,000 lei - 174,999 lei</v>
      </c>
      <c r="AE18" s="32" t="str">
        <f>VLOOKUP(AE1,'Language &amp; Currency Data'!$1:$1048576,22)</f>
        <v>25 000 € - 34 999 €</v>
      </c>
      <c r="AF18" s="32" t="str">
        <f>VLOOKUP(AF1,'Language &amp; Currency Data'!$1:$1048576,22)</f>
        <v>R250,000 - R349,999</v>
      </c>
      <c r="AG18" s="32" t="str">
        <f>VLOOKUP(AG1,'Language &amp; Currency Data'!$1:$1048576,22)</f>
        <v>₩18,750,000 - ₩26,249,999</v>
      </c>
      <c r="AH18" s="32" t="str">
        <f>VLOOKUP(AH1,'Language &amp; Currency Data'!$1:$1048576,22)</f>
        <v>25,000 € - 34,999 €</v>
      </c>
      <c r="AI18" s="32" t="str">
        <f>VLOOKUP(AI1,'Language &amp; Currency Data'!$1:$1048576,22)</f>
        <v>250 000 kr - 349 999 kr</v>
      </c>
      <c r="AJ18" s="32" t="str">
        <f>VLOOKUP(AJ1,'Language &amp; Currency Data'!$1:$1048576,22)</f>
        <v>NT$250,000 - NT$349,999</v>
      </c>
      <c r="AK18" s="32" t="str">
        <f>VLOOKUP(AK1,'Language &amp; Currency Data'!$1:$1048576,22)</f>
        <v>฿250,000 - ฿349,999</v>
      </c>
      <c r="AL18" s="32" t="str">
        <f>VLOOKUP(AL1,'Language &amp; Currency Data'!$1:$1048576,22)</f>
        <v>250,000 ₺ - 349,999 ₺</v>
      </c>
      <c r="AM18" s="32" t="str">
        <f>VLOOKUP(AM1,'Language &amp; Currency Data'!$1:$1048576,22)</f>
        <v>£25,000 - £34,999</v>
      </c>
      <c r="AN18" s="32" t="str">
        <f>VLOOKUP(AN1,'Language &amp; Currency Data'!$1:$1048576,22)</f>
        <v>$25,000 - $34,999</v>
      </c>
      <c r="AO18" s="32" t="str">
        <f>VLOOKUP(AO1,'Language &amp; Currency Data'!$1:$1048576,22)</f>
        <v>187,500,000 ₫ - 262,499,999 ₫</v>
      </c>
      <c r="AP18" s="32" t="str">
        <f>VLOOKUP(AP1,'Language &amp; Currency Data'!$1:$1048576,22)</f>
        <v>₹500,000 - ₹699,999</v>
      </c>
      <c r="AQ18" s="32" t="str">
        <f>VLOOKUP(AQ1,'Language &amp; Currency Data'!$1:$1048576,22)</f>
        <v>Rp 125,000,000 - Rp 174,999,999</v>
      </c>
      <c r="AR18" s="32" t="str">
        <f>VLOOKUP(AR1,'Language &amp; Currency Data'!$1:$1048576,22)</f>
        <v>187,500,000 ₫ - 262,499,999 ₫</v>
      </c>
      <c r="AS18" s="32" t="str">
        <f>VLOOKUP(AS1,'Language &amp; Currency Data'!$1:$1048576,22)</f>
        <v>฿250,000 - ฿349,999</v>
      </c>
      <c r="AT18" s="32" t="str">
        <f>VLOOKUP(AT1,'Language &amp; Currency Data'!$1:$1048576,22)</f>
        <v>R250,000 - R349,999</v>
      </c>
      <c r="AU18" s="32" t="str">
        <f>VLOOKUP(AU1,'Language &amp; Currency Data'!$1:$1048576,22)</f>
        <v>₨1,250,000 - ₨1,749,999</v>
      </c>
      <c r="AV18" s="32" t="str">
        <f>VLOOKUP(AV1,'Language &amp; Currency Data'!$1:$1048576,22)</f>
        <v>RM18,750,000 - RM26,249,999</v>
      </c>
      <c r="AW18" s="32" t="str">
        <f>VLOOKUP(AW1,'Language &amp; Currency Data'!$1:$1048576,22)</f>
        <v>₱500,000 - ₱699,999</v>
      </c>
    </row>
    <row r="19" spans="1:49" s="10" customFormat="1" x14ac:dyDescent="0.45">
      <c r="A19" s="10" t="s">
        <v>846</v>
      </c>
      <c r="B19" s="32" t="str">
        <f>VLOOKUP(B1,'Language &amp; Currency Data'!$1:$1048576,23)</f>
        <v>ARS$5,250,000 - ARS$7,499,999</v>
      </c>
      <c r="C19" s="32" t="str">
        <f>VLOOKUP(C1,'Language &amp; Currency Data'!$1:$1048576,23)</f>
        <v>AUD$70,000 - AUD$99,999</v>
      </c>
      <c r="D19" s="32" t="str">
        <f>VLOOKUP(D1,'Language &amp; Currency Data'!$1:$1048576,23)</f>
        <v>35 000 € - 49 999 €</v>
      </c>
      <c r="E19" s="32" t="str">
        <f>VLOOKUP(E1,'Language &amp; Currency Data'!$1:$1048576,23)</f>
        <v>R$175,000 - R$249,999</v>
      </c>
      <c r="F19" s="32" t="str">
        <f>VLOOKUP(F1,'Language &amp; Currency Data'!$1:$1048576,23)</f>
        <v>CA$70,000 - CA$99,999</v>
      </c>
      <c r="G19" s="32" t="str">
        <f>VLOOKUP(G1,'Language &amp; Currency Data'!$1:$1048576,23)</f>
        <v>¥175,000 - ¥249,999</v>
      </c>
      <c r="H19" s="32" t="str">
        <f>VLOOKUP(H1,'Language &amp; Currency Data'!$1:$1048576,23)</f>
        <v>CLP$17,500,000 - CLP$24,999,999</v>
      </c>
      <c r="I19" s="32" t="str">
        <f>VLOOKUP(I1,'Language &amp; Currency Data'!$1:$1048576,23)</f>
        <v>Col$52,500,000 - Col$74,999,999</v>
      </c>
      <c r="J19" s="32" t="str">
        <f>VLOOKUP(J1,'Language &amp; Currency Data'!$1:$1048576,23)</f>
        <v>525 000 Kč - 749 999 Kč</v>
      </c>
      <c r="K19" s="32" t="str">
        <f>VLOOKUP(K1,'Language &amp; Currency Data'!$1:$1048576,23)</f>
        <v>35 000 € - 49 999 €</v>
      </c>
      <c r="L19" s="32" t="str">
        <f>VLOOKUP(L1,'Language &amp; Currency Data'!$1:$1048576,23)</f>
        <v>35 000 € - 49 999 €</v>
      </c>
      <c r="M19" s="32" t="str">
        <f>VLOOKUP(M1,'Language &amp; Currency Data'!$1:$1048576,23)</f>
        <v>35,000 € - 49,999 €</v>
      </c>
      <c r="N19" s="32" t="str">
        <f>VLOOKUP(N1,'Language &amp; Currency Data'!$1:$1048576,23)</f>
        <v>35,000 € - 49,999 €</v>
      </c>
      <c r="O19" s="32" t="str">
        <f>VLOOKUP(O1,'Language &amp; Currency Data'!$1:$1048576,23)</f>
        <v>7 000 000 Ft - 9 999 999 Ft</v>
      </c>
      <c r="P19" s="32" t="str">
        <f>VLOOKUP(P1,'Language &amp; Currency Data'!$1:$1048576,23)</f>
        <v>₹700,000 - ₹999,999</v>
      </c>
      <c r="Q19" s="32" t="str">
        <f>VLOOKUP(Q1,'Language &amp; Currency Data'!$1:$1048576,23)</f>
        <v>Rp 175,000,000 - Rp 249,999,999</v>
      </c>
      <c r="R19" s="32" t="str">
        <f>VLOOKUP(R1,'Language &amp; Currency Data'!$1:$1048576,23)</f>
        <v>€35,000 - €49,999</v>
      </c>
      <c r="S19" s="32" t="str">
        <f>VLOOKUP(S1,'Language &amp; Currency Data'!$1:$1048576,23)</f>
        <v>35,000 € - 49,999 €</v>
      </c>
      <c r="T19" s="32" t="str">
        <f>VLOOKUP(T1,'Language &amp; Currency Data'!$1:$1048576,23)</f>
        <v>¥3,500,000 - ¥4,999,999</v>
      </c>
      <c r="U19" s="32" t="str">
        <f>VLOOKUP(U1,'Language &amp; Currency Data'!$1:$1048576,23)</f>
        <v>RM26,250,000 - RM37,499,999</v>
      </c>
      <c r="V19" s="32" t="str">
        <f>VLOOKUP(V1,'Language &amp; Currency Data'!$1:$1048576,23)</f>
        <v>Mex$70,000 - Mex$99,999</v>
      </c>
      <c r="W19" s="32" t="str">
        <f>VLOOKUP(W1,'Language &amp; Currency Data'!$1:$1048576,23)</f>
        <v>€35,000 - €49,999</v>
      </c>
      <c r="X19" s="32" t="str">
        <f>VLOOKUP(X1,'Language &amp; Currency Data'!$1:$1048576,23)</f>
        <v>NZ$70,000 - NZ$99,999</v>
      </c>
      <c r="Y19" s="32" t="str">
        <f>VLOOKUP(Y1,'Language &amp; Currency Data'!$1:$1048576,23)</f>
        <v>350 000 kr - 499 999 kr</v>
      </c>
      <c r="Z19" s="32" t="str">
        <f>VLOOKUP(Z1,'Language &amp; Currency Data'!$1:$1048576,23)</f>
        <v>₨1,750,000 - ₨2,499,999</v>
      </c>
      <c r="AA19" s="32" t="str">
        <f>VLOOKUP(AA1,'Language &amp; Currency Data'!$1:$1048576,23)</f>
        <v>₱700,000 - ₱999,999</v>
      </c>
      <c r="AB19" s="32" t="str">
        <f>VLOOKUP(AB1,'Language &amp; Currency Data'!$1:$1048576,23)</f>
        <v>70,000 zł - 99,999 zł</v>
      </c>
      <c r="AC19" s="32" t="str">
        <f>VLOOKUP(AC1,'Language &amp; Currency Data'!$1:$1048576,23)</f>
        <v>35,000 € - 49,999 €</v>
      </c>
      <c r="AD19" s="32" t="str">
        <f>VLOOKUP(AD1,'Language &amp; Currency Data'!$1:$1048576,23)</f>
        <v>175,000 lei - 249,999 lei</v>
      </c>
      <c r="AE19" s="32" t="str">
        <f>VLOOKUP(AE1,'Language &amp; Currency Data'!$1:$1048576,23)</f>
        <v>35 000 € - 49 999 €</v>
      </c>
      <c r="AF19" s="32" t="str">
        <f>VLOOKUP(AF1,'Language &amp; Currency Data'!$1:$1048576,23)</f>
        <v>R350,000 - R499,999</v>
      </c>
      <c r="AG19" s="32" t="str">
        <f>VLOOKUP(AG1,'Language &amp; Currency Data'!$1:$1048576,23)</f>
        <v>₩26,250,000 - ₩37,499,999</v>
      </c>
      <c r="AH19" s="32" t="str">
        <f>VLOOKUP(AH1,'Language &amp; Currency Data'!$1:$1048576,23)</f>
        <v>35,000 € - 49,999 €</v>
      </c>
      <c r="AI19" s="32" t="str">
        <f>VLOOKUP(AI1,'Language &amp; Currency Data'!$1:$1048576,23)</f>
        <v>350 000 kr - 499 999 kr</v>
      </c>
      <c r="AJ19" s="32" t="str">
        <f>VLOOKUP(AJ1,'Language &amp; Currency Data'!$1:$1048576,23)</f>
        <v>NT$350,000 - NT$499,999</v>
      </c>
      <c r="AK19" s="32" t="str">
        <f>VLOOKUP(AK1,'Language &amp; Currency Data'!$1:$1048576,23)</f>
        <v>฿350,000 - ฿499,999</v>
      </c>
      <c r="AL19" s="32" t="str">
        <f>VLOOKUP(AL1,'Language &amp; Currency Data'!$1:$1048576,23)</f>
        <v>350,000 ₺ - 499,999 ₺</v>
      </c>
      <c r="AM19" s="32" t="str">
        <f>VLOOKUP(AM1,'Language &amp; Currency Data'!$1:$1048576,23)</f>
        <v>£35,000 - £49,999</v>
      </c>
      <c r="AN19" s="32" t="str">
        <f>VLOOKUP(AN1,'Language &amp; Currency Data'!$1:$1048576,23)</f>
        <v>$35,000 - $49,999</v>
      </c>
      <c r="AO19" s="32" t="str">
        <f>VLOOKUP(AO1,'Language &amp; Currency Data'!$1:$1048576,23)</f>
        <v>262,500,000 ₫ - 374,999,999 ₫</v>
      </c>
      <c r="AP19" s="32" t="str">
        <f>VLOOKUP(AP1,'Language &amp; Currency Data'!$1:$1048576,23)</f>
        <v>₹700,000 - ₹999,999</v>
      </c>
      <c r="AQ19" s="32" t="str">
        <f>VLOOKUP(AQ1,'Language &amp; Currency Data'!$1:$1048576,23)</f>
        <v>Rp 175,000,000 - Rp 249,999,999</v>
      </c>
      <c r="AR19" s="32" t="str">
        <f>VLOOKUP(AR1,'Language &amp; Currency Data'!$1:$1048576,23)</f>
        <v>262,500,000 ₫ - 374,999,999 ₫</v>
      </c>
      <c r="AS19" s="32" t="str">
        <f>VLOOKUP(AS1,'Language &amp; Currency Data'!$1:$1048576,23)</f>
        <v>฿350,000 - ฿499,999</v>
      </c>
      <c r="AT19" s="32" t="str">
        <f>VLOOKUP(AT1,'Language &amp; Currency Data'!$1:$1048576,23)</f>
        <v>R350,000 - R499,999</v>
      </c>
      <c r="AU19" s="32" t="str">
        <f>VLOOKUP(AU1,'Language &amp; Currency Data'!$1:$1048576,23)</f>
        <v>₨1,750,000 - ₨2,499,999</v>
      </c>
      <c r="AV19" s="32" t="str">
        <f>VLOOKUP(AV1,'Language &amp; Currency Data'!$1:$1048576,23)</f>
        <v>RM26,250,000 - RM37,499,999</v>
      </c>
      <c r="AW19" s="32" t="str">
        <f>VLOOKUP(AW1,'Language &amp; Currency Data'!$1:$1048576,23)</f>
        <v>₱700,000 - ₱999,999</v>
      </c>
    </row>
    <row r="20" spans="1:49" s="10" customFormat="1" x14ac:dyDescent="0.45">
      <c r="A20" s="10" t="s">
        <v>847</v>
      </c>
      <c r="B20" s="32" t="str">
        <f>VLOOKUP(B1,'Language &amp; Currency Data'!$1:$1048576,24)</f>
        <v>ARS$7,500,000 - ARS$11,249,999</v>
      </c>
      <c r="C20" s="32" t="str">
        <f>VLOOKUP(C1,'Language &amp; Currency Data'!$1:$1048576,24)</f>
        <v>AUD$100,000 - AUD$149,999</v>
      </c>
      <c r="D20" s="32" t="str">
        <f>VLOOKUP(D1,'Language &amp; Currency Data'!$1:$1048576,24)</f>
        <v>50 000 € - 74 999 €</v>
      </c>
      <c r="E20" s="32" t="str">
        <f>VLOOKUP(E1,'Language &amp; Currency Data'!$1:$1048576,24)</f>
        <v>R$250,000 - R$374,999</v>
      </c>
      <c r="F20" s="32" t="str">
        <f>VLOOKUP(F1,'Language &amp; Currency Data'!$1:$1048576,24)</f>
        <v>CA$100,000 - CA$149,999</v>
      </c>
      <c r="G20" s="32" t="str">
        <f>VLOOKUP(G1,'Language &amp; Currency Data'!$1:$1048576,24)</f>
        <v>¥250,000 - ¥374,999</v>
      </c>
      <c r="H20" s="32" t="str">
        <f>VLOOKUP(H1,'Language &amp; Currency Data'!$1:$1048576,24)</f>
        <v>CLP$25,000,000 - CLP$37,499,999</v>
      </c>
      <c r="I20" s="32" t="str">
        <f>VLOOKUP(I1,'Language &amp; Currency Data'!$1:$1048576,24)</f>
        <v>Col$75,000,000 - Col$112,499,999</v>
      </c>
      <c r="J20" s="32" t="str">
        <f>VLOOKUP(J1,'Language &amp; Currency Data'!$1:$1048576,24)</f>
        <v>750 000 Kč - 1 124 999 Kč</v>
      </c>
      <c r="K20" s="32" t="str">
        <f>VLOOKUP(K1,'Language &amp; Currency Data'!$1:$1048576,24)</f>
        <v>50 000 € - 74 999 €</v>
      </c>
      <c r="L20" s="32" t="str">
        <f>VLOOKUP(L1,'Language &amp; Currency Data'!$1:$1048576,24)</f>
        <v>50 000 € - 74 999 €</v>
      </c>
      <c r="M20" s="32" t="str">
        <f>VLOOKUP(M1,'Language &amp; Currency Data'!$1:$1048576,24)</f>
        <v>50,000 € - 74,999 €</v>
      </c>
      <c r="N20" s="32" t="str">
        <f>VLOOKUP(N1,'Language &amp; Currency Data'!$1:$1048576,24)</f>
        <v>50,000 € - 74,999 €</v>
      </c>
      <c r="O20" s="32" t="str">
        <f>VLOOKUP(O1,'Language &amp; Currency Data'!$1:$1048576,24)</f>
        <v>10 000 000 Ft - 14 999 999 Ft</v>
      </c>
      <c r="P20" s="32" t="str">
        <f>VLOOKUP(P1,'Language &amp; Currency Data'!$1:$1048576,24)</f>
        <v>₹1,000,000 - ₹1,499,999</v>
      </c>
      <c r="Q20" s="32" t="str">
        <f>VLOOKUP(Q1,'Language &amp; Currency Data'!$1:$1048576,24)</f>
        <v>Rp 250,000,000 - Rp 374,999,999</v>
      </c>
      <c r="R20" s="32" t="str">
        <f>VLOOKUP(R1,'Language &amp; Currency Data'!$1:$1048576,24)</f>
        <v>€50,000 - €74,999</v>
      </c>
      <c r="S20" s="32" t="str">
        <f>VLOOKUP(S1,'Language &amp; Currency Data'!$1:$1048576,24)</f>
        <v>50,000 € - 74,999 €</v>
      </c>
      <c r="T20" s="32" t="str">
        <f>VLOOKUP(T1,'Language &amp; Currency Data'!$1:$1048576,24)</f>
        <v>¥5,000,000 - ¥7,499,999</v>
      </c>
      <c r="U20" s="32" t="str">
        <f>VLOOKUP(U1,'Language &amp; Currency Data'!$1:$1048576,24)</f>
        <v>RM37,500,000 - RM56,249,999</v>
      </c>
      <c r="V20" s="32" t="str">
        <f>VLOOKUP(V1,'Language &amp; Currency Data'!$1:$1048576,24)</f>
        <v>Mex$100,000 - Mex$149,999</v>
      </c>
      <c r="W20" s="32" t="str">
        <f>VLOOKUP(W1,'Language &amp; Currency Data'!$1:$1048576,24)</f>
        <v>€50,000 - €74,999</v>
      </c>
      <c r="X20" s="32" t="str">
        <f>VLOOKUP(X1,'Language &amp; Currency Data'!$1:$1048576,24)</f>
        <v>NZ$100,000 - NZ$149,999</v>
      </c>
      <c r="Y20" s="32" t="str">
        <f>VLOOKUP(Y1,'Language &amp; Currency Data'!$1:$1048576,24)</f>
        <v>500 000 kr - 749 999 kr</v>
      </c>
      <c r="Z20" s="32" t="str">
        <f>VLOOKUP(Z1,'Language &amp; Currency Data'!$1:$1048576,24)</f>
        <v>₨2,500,000 - ₨3,749,999</v>
      </c>
      <c r="AA20" s="32" t="str">
        <f>VLOOKUP(AA1,'Language &amp; Currency Data'!$1:$1048576,24)</f>
        <v>₱1,000,000 - ₱1,499,999</v>
      </c>
      <c r="AB20" s="32" t="str">
        <f>VLOOKUP(AB1,'Language &amp; Currency Data'!$1:$1048576,24)</f>
        <v>100,000 zł - 149,999 zł</v>
      </c>
      <c r="AC20" s="32" t="str">
        <f>VLOOKUP(AC1,'Language &amp; Currency Data'!$1:$1048576,24)</f>
        <v>50,000 € - 74,999 €</v>
      </c>
      <c r="AD20" s="32" t="str">
        <f>VLOOKUP(AD1,'Language &amp; Currency Data'!$1:$1048576,24)</f>
        <v>250,000 lei - 374,999 lei</v>
      </c>
      <c r="AE20" s="32" t="str">
        <f>VLOOKUP(AE1,'Language &amp; Currency Data'!$1:$1048576,24)</f>
        <v>50 000 € - 74 999 €</v>
      </c>
      <c r="AF20" s="32" t="str">
        <f>VLOOKUP(AF1,'Language &amp; Currency Data'!$1:$1048576,24)</f>
        <v>R500,000 - R749,999</v>
      </c>
      <c r="AG20" s="32" t="str">
        <f>VLOOKUP(AG1,'Language &amp; Currency Data'!$1:$1048576,24)</f>
        <v>₩37,500,000 - ₩56,249,999</v>
      </c>
      <c r="AH20" s="32" t="str">
        <f>VLOOKUP(AH1,'Language &amp; Currency Data'!$1:$1048576,24)</f>
        <v>50,000 € - 74,999 €</v>
      </c>
      <c r="AI20" s="32" t="str">
        <f>VLOOKUP(AI1,'Language &amp; Currency Data'!$1:$1048576,24)</f>
        <v>500 000 kr - 749 999 kr</v>
      </c>
      <c r="AJ20" s="32" t="str">
        <f>VLOOKUP(AJ1,'Language &amp; Currency Data'!$1:$1048576,24)</f>
        <v>NT$500,000 - NT$749,999</v>
      </c>
      <c r="AK20" s="32" t="str">
        <f>VLOOKUP(AK1,'Language &amp; Currency Data'!$1:$1048576,24)</f>
        <v>฿500,000 - ฿749,999</v>
      </c>
      <c r="AL20" s="32" t="str">
        <f>VLOOKUP(AL1,'Language &amp; Currency Data'!$1:$1048576,24)</f>
        <v>500,000 ₺ - 749,999 ₺</v>
      </c>
      <c r="AM20" s="32" t="str">
        <f>VLOOKUP(AM1,'Language &amp; Currency Data'!$1:$1048576,24)</f>
        <v>£50,000 - £74,999</v>
      </c>
      <c r="AN20" s="32" t="str">
        <f>VLOOKUP(AN1,'Language &amp; Currency Data'!$1:$1048576,24)</f>
        <v>$50,000 - $74,999</v>
      </c>
      <c r="AO20" s="32" t="str">
        <f>VLOOKUP(AO1,'Language &amp; Currency Data'!$1:$1048576,24)</f>
        <v>375,000,000 ₫ - 562,499,999 ₫</v>
      </c>
      <c r="AP20" s="32" t="str">
        <f>VLOOKUP(AP1,'Language &amp; Currency Data'!$1:$1048576,24)</f>
        <v>₹1,000,000 - ₹1,499,999</v>
      </c>
      <c r="AQ20" s="32" t="str">
        <f>VLOOKUP(AQ1,'Language &amp; Currency Data'!$1:$1048576,24)</f>
        <v>Rp 250,000,000 - Rp 374,999,999</v>
      </c>
      <c r="AR20" s="32" t="str">
        <f>VLOOKUP(AR1,'Language &amp; Currency Data'!$1:$1048576,24)</f>
        <v>375,000,000 ₫ - 562,499,999 ₫</v>
      </c>
      <c r="AS20" s="32" t="str">
        <f>VLOOKUP(AS1,'Language &amp; Currency Data'!$1:$1048576,24)</f>
        <v>฿500,000 - ฿749,999</v>
      </c>
      <c r="AT20" s="32" t="str">
        <f>VLOOKUP(AT1,'Language &amp; Currency Data'!$1:$1048576,24)</f>
        <v>R500,000 - R749,999</v>
      </c>
      <c r="AU20" s="32" t="str">
        <f>VLOOKUP(AU1,'Language &amp; Currency Data'!$1:$1048576,24)</f>
        <v>₨2,500,000 - ₨3,749,999</v>
      </c>
      <c r="AV20" s="32" t="str">
        <f>VLOOKUP(AV1,'Language &amp; Currency Data'!$1:$1048576,24)</f>
        <v>RM37,500,000 - RM56,249,999</v>
      </c>
      <c r="AW20" s="32" t="str">
        <f>VLOOKUP(AW1,'Language &amp; Currency Data'!$1:$1048576,24)</f>
        <v>₱1,000,000 - ₱1,499,999</v>
      </c>
    </row>
    <row r="21" spans="1:49" s="10" customFormat="1" x14ac:dyDescent="0.45">
      <c r="A21" s="10" t="s">
        <v>848</v>
      </c>
      <c r="B21" s="32" t="str">
        <f>VLOOKUP(B1,'Language &amp; Currency Data'!$1:$1048576,25)</f>
        <v>ARS$11,250,000 - ARS$14,999,999</v>
      </c>
      <c r="C21" s="32" t="str">
        <f>VLOOKUP(C1,'Language &amp; Currency Data'!$1:$1048576,25)</f>
        <v>AUD$150,000 - AUD$199,999</v>
      </c>
      <c r="D21" s="32" t="str">
        <f>VLOOKUP(D1,'Language &amp; Currency Data'!$1:$1048576,25)</f>
        <v>75 000 € - 99 999 €</v>
      </c>
      <c r="E21" s="32" t="str">
        <f>VLOOKUP(E1,'Language &amp; Currency Data'!$1:$1048576,25)</f>
        <v>R$375,000 - R$499,999</v>
      </c>
      <c r="F21" s="32" t="str">
        <f>VLOOKUP(F1,'Language &amp; Currency Data'!$1:$1048576,25)</f>
        <v>CA$150,000 - CA$199,999</v>
      </c>
      <c r="G21" s="32" t="str">
        <f>VLOOKUP(G1,'Language &amp; Currency Data'!$1:$1048576,25)</f>
        <v>¥375,000 - ¥499,999</v>
      </c>
      <c r="H21" s="32" t="str">
        <f>VLOOKUP(H1,'Language &amp; Currency Data'!$1:$1048576,25)</f>
        <v>CLP$37,500,000 - CLP$49,999,999</v>
      </c>
      <c r="I21" s="32" t="str">
        <f>VLOOKUP(I1,'Language &amp; Currency Data'!$1:$1048576,25)</f>
        <v>Col$112,500,000 - Col$149,999,999</v>
      </c>
      <c r="J21" s="32" t="str">
        <f>VLOOKUP(J1,'Language &amp; Currency Data'!$1:$1048576,25)</f>
        <v>1 125 000 Kč - 1 499 999 Kč</v>
      </c>
      <c r="K21" s="32" t="str">
        <f>VLOOKUP(K1,'Language &amp; Currency Data'!$1:$1048576,25)</f>
        <v>75 000 € - 99 999 €</v>
      </c>
      <c r="L21" s="32" t="str">
        <f>VLOOKUP(L1,'Language &amp; Currency Data'!$1:$1048576,25)</f>
        <v>75 000 € - 99 999 €</v>
      </c>
      <c r="M21" s="32" t="str">
        <f>VLOOKUP(M1,'Language &amp; Currency Data'!$1:$1048576,25)</f>
        <v>75,000 € - 99,999 €</v>
      </c>
      <c r="N21" s="32" t="str">
        <f>VLOOKUP(N1,'Language &amp; Currency Data'!$1:$1048576,25)</f>
        <v>75,000 € - 99,999 €</v>
      </c>
      <c r="O21" s="32" t="str">
        <f>VLOOKUP(O1,'Language &amp; Currency Data'!$1:$1048576,25)</f>
        <v>15 000 000 Ft - 19 999 999 Ft</v>
      </c>
      <c r="P21" s="32" t="str">
        <f>VLOOKUP(P1,'Language &amp; Currency Data'!$1:$1048576,25)</f>
        <v>₹1,500,000 - ₹1,999,999</v>
      </c>
      <c r="Q21" s="32" t="str">
        <f>VLOOKUP(Q1,'Language &amp; Currency Data'!$1:$1048576,25)</f>
        <v>Rp 375,000,000 - Rp 499,999,999</v>
      </c>
      <c r="R21" s="32" t="str">
        <f>VLOOKUP(R1,'Language &amp; Currency Data'!$1:$1048576,25)</f>
        <v>€75,000 - €99,999</v>
      </c>
      <c r="S21" s="32" t="str">
        <f>VLOOKUP(S1,'Language &amp; Currency Data'!$1:$1048576,25)</f>
        <v>75,000 € - 99,999 €</v>
      </c>
      <c r="T21" s="32" t="str">
        <f>VLOOKUP(T1,'Language &amp; Currency Data'!$1:$1048576,25)</f>
        <v>¥7,500,000 - ¥9,999,999</v>
      </c>
      <c r="U21" s="32" t="str">
        <f>VLOOKUP(U1,'Language &amp; Currency Data'!$1:$1048576,25)</f>
        <v>RM56,250,000 - RM74,999,999</v>
      </c>
      <c r="V21" s="32" t="str">
        <f>VLOOKUP(V1,'Language &amp; Currency Data'!$1:$1048576,25)</f>
        <v>Mex$150,000 - Mex$199,999</v>
      </c>
      <c r="W21" s="32" t="str">
        <f>VLOOKUP(W1,'Language &amp; Currency Data'!$1:$1048576,25)</f>
        <v>€75,000 - €99,999</v>
      </c>
      <c r="X21" s="32" t="str">
        <f>VLOOKUP(X1,'Language &amp; Currency Data'!$1:$1048576,25)</f>
        <v>NZ$150,000 - NZ$199,999</v>
      </c>
      <c r="Y21" s="32" t="str">
        <f>VLOOKUP(Y1,'Language &amp; Currency Data'!$1:$1048576,25)</f>
        <v>750 000 kr - 999 999 kr</v>
      </c>
      <c r="Z21" s="32" t="str">
        <f>VLOOKUP(Z1,'Language &amp; Currency Data'!$1:$1048576,25)</f>
        <v>₨3,750,000 - ₨4,999,999</v>
      </c>
      <c r="AA21" s="32" t="str">
        <f>VLOOKUP(AA1,'Language &amp; Currency Data'!$1:$1048576,25)</f>
        <v>₱1,500,000 - ₱1,999,999</v>
      </c>
      <c r="AB21" s="32" t="str">
        <f>VLOOKUP(AB1,'Language &amp; Currency Data'!$1:$1048576,25)</f>
        <v>150,000 zł - 199,999 zł</v>
      </c>
      <c r="AC21" s="32" t="str">
        <f>VLOOKUP(AC1,'Language &amp; Currency Data'!$1:$1048576,25)</f>
        <v>75,000 € - 99,999 €</v>
      </c>
      <c r="AD21" s="32" t="str">
        <f>VLOOKUP(AD1,'Language &amp; Currency Data'!$1:$1048576,25)</f>
        <v>375,000 lei - 499,999 lei</v>
      </c>
      <c r="AE21" s="32" t="str">
        <f>VLOOKUP(AE1,'Language &amp; Currency Data'!$1:$1048576,25)</f>
        <v>75 000 € - 99 999 €</v>
      </c>
      <c r="AF21" s="32" t="str">
        <f>VLOOKUP(AF1,'Language &amp; Currency Data'!$1:$1048576,25)</f>
        <v>R750,000 - R999,999</v>
      </c>
      <c r="AG21" s="32" t="str">
        <f>VLOOKUP(AG1,'Language &amp; Currency Data'!$1:$1048576,25)</f>
        <v>₩56,250,000 - ₩74,999,999</v>
      </c>
      <c r="AH21" s="32" t="str">
        <f>VLOOKUP(AH1,'Language &amp; Currency Data'!$1:$1048576,25)</f>
        <v>75,000 € - 99,999 €</v>
      </c>
      <c r="AI21" s="32" t="str">
        <f>VLOOKUP(AI1,'Language &amp; Currency Data'!$1:$1048576,25)</f>
        <v>750 000 kr - 999 999 kr</v>
      </c>
      <c r="AJ21" s="32" t="str">
        <f>VLOOKUP(AJ1,'Language &amp; Currency Data'!$1:$1048576,25)</f>
        <v>NT$750,000 - NT$999,999</v>
      </c>
      <c r="AK21" s="32" t="str">
        <f>VLOOKUP(AK1,'Language &amp; Currency Data'!$1:$1048576,25)</f>
        <v>฿750,000 - ฿999,999</v>
      </c>
      <c r="AL21" s="32" t="str">
        <f>VLOOKUP(AL1,'Language &amp; Currency Data'!$1:$1048576,25)</f>
        <v>750,000 ₺ - 999,999 ₺</v>
      </c>
      <c r="AM21" s="32" t="str">
        <f>VLOOKUP(AM1,'Language &amp; Currency Data'!$1:$1048576,25)</f>
        <v>£75,000 - £99,999</v>
      </c>
      <c r="AN21" s="32" t="str">
        <f>VLOOKUP(AN1,'Language &amp; Currency Data'!$1:$1048576,25)</f>
        <v>$75,000 - $99,999</v>
      </c>
      <c r="AO21" s="32" t="str">
        <f>VLOOKUP(AO1,'Language &amp; Currency Data'!$1:$1048576,25)</f>
        <v>562,500,000 ₫ - 749,999,999 ₫</v>
      </c>
      <c r="AP21" s="32" t="str">
        <f>VLOOKUP(AP1,'Language &amp; Currency Data'!$1:$1048576,25)</f>
        <v>₹1,500,000 - ₹1,999,999</v>
      </c>
      <c r="AQ21" s="32" t="str">
        <f>VLOOKUP(AQ1,'Language &amp; Currency Data'!$1:$1048576,25)</f>
        <v>Rp 375,000,000 - Rp 499,999,999</v>
      </c>
      <c r="AR21" s="32" t="str">
        <f>VLOOKUP(AR1,'Language &amp; Currency Data'!$1:$1048576,25)</f>
        <v>562,500,000 ₫ - 749,999,999 ₫</v>
      </c>
      <c r="AS21" s="32" t="str">
        <f>VLOOKUP(AS1,'Language &amp; Currency Data'!$1:$1048576,25)</f>
        <v>฿750,000 - ฿999,999</v>
      </c>
      <c r="AT21" s="32" t="str">
        <f>VLOOKUP(AT1,'Language &amp; Currency Data'!$1:$1048576,25)</f>
        <v>R750,000 - R999,999</v>
      </c>
      <c r="AU21" s="32" t="str">
        <f>VLOOKUP(AU1,'Language &amp; Currency Data'!$1:$1048576,25)</f>
        <v>₨3,750,000 - ₨4,999,999</v>
      </c>
      <c r="AV21" s="32" t="str">
        <f>VLOOKUP(AV1,'Language &amp; Currency Data'!$1:$1048576,25)</f>
        <v>RM56,250,000 - RM74,999,999</v>
      </c>
      <c r="AW21" s="32" t="str">
        <f>VLOOKUP(AW1,'Language &amp; Currency Data'!$1:$1048576,25)</f>
        <v>₱1,500,000 - ₱1,999,999</v>
      </c>
    </row>
    <row r="22" spans="1:49" s="10" customFormat="1" x14ac:dyDescent="0.45">
      <c r="A22" s="10" t="s">
        <v>849</v>
      </c>
      <c r="B22" s="32" t="str">
        <f>VLOOKUP(B1,'Language &amp; Currency Data'!$1:$1048576,26)</f>
        <v>ARS$15,000,000 - ARS$22,499,999</v>
      </c>
      <c r="C22" s="32" t="str">
        <f>VLOOKUP(C1,'Language &amp; Currency Data'!$1:$1048576,26)</f>
        <v>AUD$200,000 - AUD$299,999</v>
      </c>
      <c r="D22" s="32" t="str">
        <f>VLOOKUP(D1,'Language &amp; Currency Data'!$1:$1048576,26)</f>
        <v>100 000 € - 149 999 €</v>
      </c>
      <c r="E22" s="32" t="str">
        <f>VLOOKUP(E1,'Language &amp; Currency Data'!$1:$1048576,26)</f>
        <v>R$500,000 - R$749,999</v>
      </c>
      <c r="F22" s="32" t="str">
        <f>VLOOKUP(F1,'Language &amp; Currency Data'!$1:$1048576,26)</f>
        <v>CA$200,000 - CA$299,999</v>
      </c>
      <c r="G22" s="32" t="str">
        <f>VLOOKUP(G1,'Language &amp; Currency Data'!$1:$1048576,26)</f>
        <v>¥500,000 - ¥749,999</v>
      </c>
      <c r="H22" s="32" t="str">
        <f>VLOOKUP(H1,'Language &amp; Currency Data'!$1:$1048576,26)</f>
        <v>CLP$50,000,000 - CLP$74,999,999</v>
      </c>
      <c r="I22" s="32" t="str">
        <f>VLOOKUP(I1,'Language &amp; Currency Data'!$1:$1048576,26)</f>
        <v>Col$150,000,000 - Col$224,999,999</v>
      </c>
      <c r="J22" s="32" t="str">
        <f>VLOOKUP(J1,'Language &amp; Currency Data'!$1:$1048576,26)</f>
        <v>1 500 000 Kč - 2 249 999 Kč</v>
      </c>
      <c r="K22" s="32" t="str">
        <f>VLOOKUP(K1,'Language &amp; Currency Data'!$1:$1048576,26)</f>
        <v>100 000 € - 149 999 €</v>
      </c>
      <c r="L22" s="32" t="str">
        <f>VLOOKUP(L1,'Language &amp; Currency Data'!$1:$1048576,26)</f>
        <v>100 000 € - 149 999 €</v>
      </c>
      <c r="M22" s="32" t="str">
        <f>VLOOKUP(M1,'Language &amp; Currency Data'!$1:$1048576,26)</f>
        <v>100,000 € - 149,999 €</v>
      </c>
      <c r="N22" s="32" t="str">
        <f>VLOOKUP(N1,'Language &amp; Currency Data'!$1:$1048576,26)</f>
        <v>100,000 € - 149,999 €</v>
      </c>
      <c r="O22" s="32" t="str">
        <f>VLOOKUP(O1,'Language &amp; Currency Data'!$1:$1048576,26)</f>
        <v>20 000 000 Ft - 29 999 999 Ft</v>
      </c>
      <c r="P22" s="32" t="str">
        <f>VLOOKUP(P1,'Language &amp; Currency Data'!$1:$1048576,26)</f>
        <v>₹2,000,000 - ₹2,999,999</v>
      </c>
      <c r="Q22" s="32" t="str">
        <f>VLOOKUP(Q1,'Language &amp; Currency Data'!$1:$1048576,26)</f>
        <v>Rp 500,000,000 - Rp 749,999,999</v>
      </c>
      <c r="R22" s="32" t="str">
        <f>VLOOKUP(R1,'Language &amp; Currency Data'!$1:$1048576,26)</f>
        <v>€100,000 - €149,999</v>
      </c>
      <c r="S22" s="32" t="str">
        <f>VLOOKUP(S1,'Language &amp; Currency Data'!$1:$1048576,26)</f>
        <v>100,000 € - 149,999 €</v>
      </c>
      <c r="T22" s="32" t="str">
        <f>VLOOKUP(T1,'Language &amp; Currency Data'!$1:$1048576,26)</f>
        <v>¥10,000,000 - ¥14,999,999</v>
      </c>
      <c r="U22" s="32" t="str">
        <f>VLOOKUP(U1,'Language &amp; Currency Data'!$1:$1048576,26)</f>
        <v>RM75,000,000 - RM112,499,999</v>
      </c>
      <c r="V22" s="32" t="str">
        <f>VLOOKUP(V1,'Language &amp; Currency Data'!$1:$1048576,26)</f>
        <v>Mex$200,000 - Mex$299,999</v>
      </c>
      <c r="W22" s="32" t="str">
        <f>VLOOKUP(W1,'Language &amp; Currency Data'!$1:$1048576,26)</f>
        <v>€100,000 - €149,999</v>
      </c>
      <c r="X22" s="32" t="str">
        <f>VLOOKUP(X1,'Language &amp; Currency Data'!$1:$1048576,26)</f>
        <v>NZ$200,000 - NZ$299,999</v>
      </c>
      <c r="Y22" s="32" t="str">
        <f>VLOOKUP(Y1,'Language &amp; Currency Data'!$1:$1048576,26)</f>
        <v>1 000 000 kr - 1 499 999 kr</v>
      </c>
      <c r="Z22" s="32" t="str">
        <f>VLOOKUP(Z1,'Language &amp; Currency Data'!$1:$1048576,26)</f>
        <v>₨5,000,000 - ₨7,499,999</v>
      </c>
      <c r="AA22" s="32" t="str">
        <f>VLOOKUP(AA1,'Language &amp; Currency Data'!$1:$1048576,26)</f>
        <v>₱2,000,000 - ₱2,999,999</v>
      </c>
      <c r="AB22" s="32" t="str">
        <f>VLOOKUP(AB1,'Language &amp; Currency Data'!$1:$1048576,26)</f>
        <v>200,000 zł - 299,999 zł</v>
      </c>
      <c r="AC22" s="32" t="str">
        <f>VLOOKUP(AC1,'Language &amp; Currency Data'!$1:$1048576,26)</f>
        <v>100,000 € - 149,999 €</v>
      </c>
      <c r="AD22" s="32" t="str">
        <f>VLOOKUP(AD1,'Language &amp; Currency Data'!$1:$1048576,26)</f>
        <v>500,000 lei - 749,999 lei</v>
      </c>
      <c r="AE22" s="32" t="str">
        <f>VLOOKUP(AE1,'Language &amp; Currency Data'!$1:$1048576,26)</f>
        <v>100 000 € - 149 999 €</v>
      </c>
      <c r="AF22" s="32" t="str">
        <f>VLOOKUP(AF1,'Language &amp; Currency Data'!$1:$1048576,26)</f>
        <v>R1,000,000 - R1,499,999</v>
      </c>
      <c r="AG22" s="32" t="str">
        <f>VLOOKUP(AG1,'Language &amp; Currency Data'!$1:$1048576,26)</f>
        <v>₩75,000,000 - ₩112,499,999</v>
      </c>
      <c r="AH22" s="32" t="str">
        <f>VLOOKUP(AH1,'Language &amp; Currency Data'!$1:$1048576,26)</f>
        <v>100,000 € - 149,999 €</v>
      </c>
      <c r="AI22" s="32" t="str">
        <f>VLOOKUP(AI1,'Language &amp; Currency Data'!$1:$1048576,26)</f>
        <v>1 000 000 kr - 1 499 999 kr</v>
      </c>
      <c r="AJ22" s="32" t="str">
        <f>VLOOKUP(AJ1,'Language &amp; Currency Data'!$1:$1048576,26)</f>
        <v>NT$1,000,000 - NT$1,499,999</v>
      </c>
      <c r="AK22" s="32" t="str">
        <f>VLOOKUP(AK1,'Language &amp; Currency Data'!$1:$1048576,26)</f>
        <v>฿1,000,000 - ฿1,499,999</v>
      </c>
      <c r="AL22" s="32" t="str">
        <f>VLOOKUP(AL1,'Language &amp; Currency Data'!$1:$1048576,26)</f>
        <v>1,000,000 ₺ - 1,499,999 ₺</v>
      </c>
      <c r="AM22" s="32" t="str">
        <f>VLOOKUP(AM1,'Language &amp; Currency Data'!$1:$1048576,26)</f>
        <v>£100,000 - £149,999</v>
      </c>
      <c r="AN22" s="32" t="str">
        <f>VLOOKUP(AN1,'Language &amp; Currency Data'!$1:$1048576,26)</f>
        <v>$100,000 - $149,999</v>
      </c>
      <c r="AO22" s="32" t="str">
        <f>VLOOKUP(AO1,'Language &amp; Currency Data'!$1:$1048576,26)</f>
        <v>750,000,000 ₫ - 1,124,999,999 ₫</v>
      </c>
      <c r="AP22" s="32" t="str">
        <f>VLOOKUP(AP1,'Language &amp; Currency Data'!$1:$1048576,26)</f>
        <v>₹2,000,000 - ₹2,999,999</v>
      </c>
      <c r="AQ22" s="32" t="str">
        <f>VLOOKUP(AQ1,'Language &amp; Currency Data'!$1:$1048576,26)</f>
        <v>Rp 500,000,000 - Rp 749,999,999</v>
      </c>
      <c r="AR22" s="32" t="str">
        <f>VLOOKUP(AR1,'Language &amp; Currency Data'!$1:$1048576,26)</f>
        <v>750,000,000 ₫ - 1,124,999,999 ₫</v>
      </c>
      <c r="AS22" s="32" t="str">
        <f>VLOOKUP(AS1,'Language &amp; Currency Data'!$1:$1048576,26)</f>
        <v>฿1,000,000 - ฿1,499,999</v>
      </c>
      <c r="AT22" s="32" t="str">
        <f>VLOOKUP(AT1,'Language &amp; Currency Data'!$1:$1048576,26)</f>
        <v>R1,000,000 - R1,499,999</v>
      </c>
      <c r="AU22" s="32" t="str">
        <f>VLOOKUP(AU1,'Language &amp; Currency Data'!$1:$1048576,26)</f>
        <v>₨5,000,000 - ₨7,499,999</v>
      </c>
      <c r="AV22" s="32" t="str">
        <f>VLOOKUP(AV1,'Language &amp; Currency Data'!$1:$1048576,26)</f>
        <v>RM75,000,000 - RM112,499,999</v>
      </c>
      <c r="AW22" s="32" t="str">
        <f>VLOOKUP(AW1,'Language &amp; Currency Data'!$1:$1048576,26)</f>
        <v>₱2,000,000 - ₱2,999,999</v>
      </c>
    </row>
    <row r="23" spans="1:49" s="10" customFormat="1" x14ac:dyDescent="0.45">
      <c r="A23" s="10" t="s">
        <v>850</v>
      </c>
      <c r="B23" s="32" t="str">
        <f>VLOOKUP(B1,'Language &amp; Currency Data'!$1:$1048576,27)</f>
        <v>ARS$22,500,000 - ARS$29,999,999</v>
      </c>
      <c r="C23" s="32" t="str">
        <f>VLOOKUP(C1,'Language &amp; Currency Data'!$1:$1048576,27)</f>
        <v>AUD$300,000 - AUD$399,999</v>
      </c>
      <c r="D23" s="32" t="str">
        <f>VLOOKUP(D1,'Language &amp; Currency Data'!$1:$1048576,27)</f>
        <v>150 000 € - 199 999 €</v>
      </c>
      <c r="E23" s="32" t="str">
        <f>VLOOKUP(E1,'Language &amp; Currency Data'!$1:$1048576,27)</f>
        <v>R$750,000 - R$999,999</v>
      </c>
      <c r="F23" s="32" t="str">
        <f>VLOOKUP(F1,'Language &amp; Currency Data'!$1:$1048576,27)</f>
        <v>CA$300,000 - CA$399,999</v>
      </c>
      <c r="G23" s="32" t="str">
        <f>VLOOKUP(G1,'Language &amp; Currency Data'!$1:$1048576,27)</f>
        <v>¥750,000 - ¥999,999</v>
      </c>
      <c r="H23" s="32" t="str">
        <f>VLOOKUP(H1,'Language &amp; Currency Data'!$1:$1048576,27)</f>
        <v>CLP$75,000,000 - CLP$99,999,999</v>
      </c>
      <c r="I23" s="32" t="str">
        <f>VLOOKUP(I1,'Language &amp; Currency Data'!$1:$1048576,27)</f>
        <v>Col$225,000,000 - Col$299,999,999</v>
      </c>
      <c r="J23" s="32" t="str">
        <f>VLOOKUP(J1,'Language &amp; Currency Data'!$1:$1048576,27)</f>
        <v>2 250 000 Kč - 2 999 999 Kč</v>
      </c>
      <c r="K23" s="32" t="str">
        <f>VLOOKUP(K1,'Language &amp; Currency Data'!$1:$1048576,27)</f>
        <v>150 000 € - 199 999 €</v>
      </c>
      <c r="L23" s="32" t="str">
        <f>VLOOKUP(L1,'Language &amp; Currency Data'!$1:$1048576,27)</f>
        <v>150 000 € - 199 999 €</v>
      </c>
      <c r="M23" s="32" t="str">
        <f>VLOOKUP(M1,'Language &amp; Currency Data'!$1:$1048576,27)</f>
        <v>150,000 € - 199,999 €</v>
      </c>
      <c r="N23" s="32" t="str">
        <f>VLOOKUP(N1,'Language &amp; Currency Data'!$1:$1048576,27)</f>
        <v>150,000 € - 199,999 €</v>
      </c>
      <c r="O23" s="32" t="str">
        <f>VLOOKUP(O1,'Language &amp; Currency Data'!$1:$1048576,27)</f>
        <v>30 000 000 Ft - 39 999 999 Ft</v>
      </c>
      <c r="P23" s="32" t="str">
        <f>VLOOKUP(P1,'Language &amp; Currency Data'!$1:$1048576,27)</f>
        <v>₹3,000,000 - ₹3,999,999</v>
      </c>
      <c r="Q23" s="32" t="str">
        <f>VLOOKUP(Q1,'Language &amp; Currency Data'!$1:$1048576,27)</f>
        <v>Rp 750,000,000 - Rp 999,999,999</v>
      </c>
      <c r="R23" s="32" t="str">
        <f>VLOOKUP(R1,'Language &amp; Currency Data'!$1:$1048576,27)</f>
        <v>€150,000 - €199,999</v>
      </c>
      <c r="S23" s="32" t="str">
        <f>VLOOKUP(S1,'Language &amp; Currency Data'!$1:$1048576,27)</f>
        <v>150,000 € - 199,999 €</v>
      </c>
      <c r="T23" s="32" t="str">
        <f>VLOOKUP(T1,'Language &amp; Currency Data'!$1:$1048576,27)</f>
        <v>¥15,000,000 - ¥19,999,999</v>
      </c>
      <c r="U23" s="32" t="str">
        <f>VLOOKUP(U1,'Language &amp; Currency Data'!$1:$1048576,27)</f>
        <v>RM112,500,000 - RM149,999,999</v>
      </c>
      <c r="V23" s="32" t="str">
        <f>VLOOKUP(V1,'Language &amp; Currency Data'!$1:$1048576,27)</f>
        <v>Mex$300,000 - Mex$399,999</v>
      </c>
      <c r="W23" s="32" t="str">
        <f>VLOOKUP(W1,'Language &amp; Currency Data'!$1:$1048576,27)</f>
        <v>€150,000 - €199,999</v>
      </c>
      <c r="X23" s="32" t="str">
        <f>VLOOKUP(X1,'Language &amp; Currency Data'!$1:$1048576,27)</f>
        <v>NZ$300,000 - NZ$399,999</v>
      </c>
      <c r="Y23" s="32" t="str">
        <f>VLOOKUP(Y1,'Language &amp; Currency Data'!$1:$1048576,27)</f>
        <v>1 500 000 kr - 1 999 999 kr</v>
      </c>
      <c r="Z23" s="32" t="str">
        <f>VLOOKUP(Z1,'Language &amp; Currency Data'!$1:$1048576,27)</f>
        <v>₨7,500,000 - ₨9,999,999</v>
      </c>
      <c r="AA23" s="32" t="str">
        <f>VLOOKUP(AA1,'Language &amp; Currency Data'!$1:$1048576,27)</f>
        <v>₱3,000,000 - ₱3,999,999</v>
      </c>
      <c r="AB23" s="32" t="str">
        <f>VLOOKUP(AB1,'Language &amp; Currency Data'!$1:$1048576,27)</f>
        <v>300,000 zł - 399,999 zł</v>
      </c>
      <c r="AC23" s="32" t="str">
        <f>VLOOKUP(AC1,'Language &amp; Currency Data'!$1:$1048576,27)</f>
        <v>150,000 € - 199,999 €</v>
      </c>
      <c r="AD23" s="32" t="str">
        <f>VLOOKUP(AD1,'Language &amp; Currency Data'!$1:$1048576,27)</f>
        <v>750,000 lei - 999,999 lei</v>
      </c>
      <c r="AE23" s="32" t="str">
        <f>VLOOKUP(AE1,'Language &amp; Currency Data'!$1:$1048576,27)</f>
        <v>150,000 € - 199 999 €</v>
      </c>
      <c r="AF23" s="32" t="str">
        <f>VLOOKUP(AF1,'Language &amp; Currency Data'!$1:$1048576,27)</f>
        <v>R1,500,000 - R1,999,999</v>
      </c>
      <c r="AG23" s="32" t="str">
        <f>VLOOKUP(AG1,'Language &amp; Currency Data'!$1:$1048576,27)</f>
        <v>₩112,500,000 - ₩149,999,999</v>
      </c>
      <c r="AH23" s="32" t="str">
        <f>VLOOKUP(AH1,'Language &amp; Currency Data'!$1:$1048576,27)</f>
        <v>150,000 € - 199,999 €</v>
      </c>
      <c r="AI23" s="32" t="str">
        <f>VLOOKUP(AI1,'Language &amp; Currency Data'!$1:$1048576,27)</f>
        <v>1 500 000 kr - 1 999 999 kr</v>
      </c>
      <c r="AJ23" s="32" t="str">
        <f>VLOOKUP(AJ1,'Language &amp; Currency Data'!$1:$1048576,27)</f>
        <v>NT$1,500,000 - NT$1,999,999</v>
      </c>
      <c r="AK23" s="32" t="str">
        <f>VLOOKUP(AK1,'Language &amp; Currency Data'!$1:$1048576,27)</f>
        <v>฿1,500,000 - ฿1,999,999</v>
      </c>
      <c r="AL23" s="32" t="str">
        <f>VLOOKUP(AL1,'Language &amp; Currency Data'!$1:$1048576,27)</f>
        <v>1,500,000 ₺ - 1,999,999 ₺</v>
      </c>
      <c r="AM23" s="32" t="str">
        <f>VLOOKUP(AM1,'Language &amp; Currency Data'!$1:$1048576,27)</f>
        <v>£150,000 - £199,999</v>
      </c>
      <c r="AN23" s="32" t="str">
        <f>VLOOKUP(AN1,'Language &amp; Currency Data'!$1:$1048576,27)</f>
        <v>$150,000 - $199,999</v>
      </c>
      <c r="AO23" s="32" t="str">
        <f>VLOOKUP(AO1,'Language &amp; Currency Data'!$1:$1048576,27)</f>
        <v>1,125,000,000 ₫ - 1,499,999,999 ₫</v>
      </c>
      <c r="AP23" s="32" t="str">
        <f>VLOOKUP(AP1,'Language &amp; Currency Data'!$1:$1048576,27)</f>
        <v>₹3,000,000 - ₹3,999,999</v>
      </c>
      <c r="AQ23" s="32" t="str">
        <f>VLOOKUP(AQ1,'Language &amp; Currency Data'!$1:$1048576,27)</f>
        <v>Rp 750,000,000 - Rp 999,999,999</v>
      </c>
      <c r="AR23" s="32" t="str">
        <f>VLOOKUP(AR1,'Language &amp; Currency Data'!$1:$1048576,27)</f>
        <v>1,125,000,000 ₫ - 1,499,999,999 ₫</v>
      </c>
      <c r="AS23" s="32" t="str">
        <f>VLOOKUP(AS1,'Language &amp; Currency Data'!$1:$1048576,27)</f>
        <v>฿1,500,000 - ฿1,999,999</v>
      </c>
      <c r="AT23" s="32" t="str">
        <f>VLOOKUP(AT1,'Language &amp; Currency Data'!$1:$1048576,27)</f>
        <v>R1,500,000 - R1,999,999</v>
      </c>
      <c r="AU23" s="32" t="str">
        <f>VLOOKUP(AU1,'Language &amp; Currency Data'!$1:$1048576,27)</f>
        <v>₨7,500,000 - ₨9,999,999</v>
      </c>
      <c r="AV23" s="32" t="str">
        <f>VLOOKUP(AV1,'Language &amp; Currency Data'!$1:$1048576,27)</f>
        <v>RM112,500,000 - RM149,999,999</v>
      </c>
      <c r="AW23" s="32" t="str">
        <f>VLOOKUP(AW1,'Language &amp; Currency Data'!$1:$1048576,27)</f>
        <v>₱3,000,000 - ₱3,999,999</v>
      </c>
    </row>
    <row r="24" spans="1:49" s="10" customFormat="1" x14ac:dyDescent="0.45">
      <c r="A24" s="10" t="s">
        <v>851</v>
      </c>
      <c r="B24" s="32" t="str">
        <f>VLOOKUP(B1,'Language &amp; Currency Data'!$1:$1048576,28)</f>
        <v>ARS$30,000,000 - ARS$149,999,999</v>
      </c>
      <c r="C24" s="32" t="str">
        <f>VLOOKUP(C1,'Language &amp; Currency Data'!$1:$1048576,28)</f>
        <v>AUD$400,000 - AUD$1,999,999</v>
      </c>
      <c r="D24" s="32" t="str">
        <f>VLOOKUP(D1,'Language &amp; Currency Data'!$1:$1048576,28)</f>
        <v>200 000 € - 999 999 €</v>
      </c>
      <c r="E24" s="32" t="str">
        <f>VLOOKUP(E1,'Language &amp; Currency Data'!$1:$1048576,28)</f>
        <v>R$1,000,000 - R$4,999,999</v>
      </c>
      <c r="F24" s="32" t="str">
        <f>VLOOKUP(F1,'Language &amp; Currency Data'!$1:$1048576,28)</f>
        <v>CA$400,000 - CA$1,999,999</v>
      </c>
      <c r="G24" s="32" t="str">
        <f>VLOOKUP(G1,'Language &amp; Currency Data'!$1:$1048576,28)</f>
        <v>¥1,000,000 - ¥4,999,999</v>
      </c>
      <c r="H24" s="32" t="str">
        <f>VLOOKUP(H1,'Language &amp; Currency Data'!$1:$1048576,28)</f>
        <v>CLP$100,000,000 - CLP$499,999,999</v>
      </c>
      <c r="I24" s="32" t="str">
        <f>VLOOKUP(I1,'Language &amp; Currency Data'!$1:$1048576,28)</f>
        <v>Col$300,000,000 - Col$1,499,999,999</v>
      </c>
      <c r="J24" s="32" t="str">
        <f>VLOOKUP(J1,'Language &amp; Currency Data'!$1:$1048576,28)</f>
        <v>3 000 000 Kč - 14 999 999 Kč</v>
      </c>
      <c r="K24" s="32" t="str">
        <f>VLOOKUP(K1,'Language &amp; Currency Data'!$1:$1048576,28)</f>
        <v>200 000 € - 999 999 €</v>
      </c>
      <c r="L24" s="32" t="str">
        <f>VLOOKUP(L1,'Language &amp; Currency Data'!$1:$1048576,28)</f>
        <v>200 000 € - 999 999 €</v>
      </c>
      <c r="M24" s="32" t="str">
        <f>VLOOKUP(M1,'Language &amp; Currency Data'!$1:$1048576,28)</f>
        <v>200,000 € - 999,999 €</v>
      </c>
      <c r="N24" s="32" t="str">
        <f>VLOOKUP(N1,'Language &amp; Currency Data'!$1:$1048576,28)</f>
        <v>200,000 € - 999,999 €</v>
      </c>
      <c r="O24" s="32" t="str">
        <f>VLOOKUP(O1,'Language &amp; Currency Data'!$1:$1048576,28)</f>
        <v>40 000 000 Ft - 199 999 999 Ft</v>
      </c>
      <c r="P24" s="32" t="str">
        <f>VLOOKUP(P1,'Language &amp; Currency Data'!$1:$1048576,28)</f>
        <v>₹4,000,000 - ₹19,999,999</v>
      </c>
      <c r="Q24" s="32" t="str">
        <f>VLOOKUP(Q1,'Language &amp; Currency Data'!$1:$1048576,28)</f>
        <v>Rp 1,000,000,000 - Rp 4,999,999,999</v>
      </c>
      <c r="R24" s="32" t="str">
        <f>VLOOKUP(R1,'Language &amp; Currency Data'!$1:$1048576,28)</f>
        <v>€200,000 - €999,999</v>
      </c>
      <c r="S24" s="32" t="str">
        <f>VLOOKUP(S1,'Language &amp; Currency Data'!$1:$1048576,28)</f>
        <v>200,000 € - 999,999 €</v>
      </c>
      <c r="T24" s="32" t="str">
        <f>VLOOKUP(T1,'Language &amp; Currency Data'!$1:$1048576,28)</f>
        <v>¥20,000,000 - ¥99,999,999</v>
      </c>
      <c r="U24" s="32" t="str">
        <f>VLOOKUP(U1,'Language &amp; Currency Data'!$1:$1048576,28)</f>
        <v>RM150,000,000 - RM749,999,999</v>
      </c>
      <c r="V24" s="32" t="str">
        <f>VLOOKUP(V1,'Language &amp; Currency Data'!$1:$1048576,28)</f>
        <v>Mex$400,000 - Mex$1,999,999</v>
      </c>
      <c r="W24" s="32" t="str">
        <f>VLOOKUP(W1,'Language &amp; Currency Data'!$1:$1048576,28)</f>
        <v>€200,000 - €999,999</v>
      </c>
      <c r="X24" s="32" t="str">
        <f>VLOOKUP(X1,'Language &amp; Currency Data'!$1:$1048576,28)</f>
        <v>NZ$400,000 - NZ$1,999,999</v>
      </c>
      <c r="Y24" s="32" t="str">
        <f>VLOOKUP(Y1,'Language &amp; Currency Data'!$1:$1048576,28)</f>
        <v>2 000 000 kr - 9 999 999 kr</v>
      </c>
      <c r="Z24" s="32" t="str">
        <f>VLOOKUP(Z1,'Language &amp; Currency Data'!$1:$1048576,28)</f>
        <v>₨10,000,000 - ₨49,999,999</v>
      </c>
      <c r="AA24" s="32" t="str">
        <f>VLOOKUP(AA1,'Language &amp; Currency Data'!$1:$1048576,28)</f>
        <v>₱4,000,000 - ₱19,999,999</v>
      </c>
      <c r="AB24" s="32" t="str">
        <f>VLOOKUP(AB1,'Language &amp; Currency Data'!$1:$1048576,28)</f>
        <v>400,000 zł - 1,999,999 zł</v>
      </c>
      <c r="AC24" s="32" t="str">
        <f>VLOOKUP(AC1,'Language &amp; Currency Data'!$1:$1048576,28)</f>
        <v>200,000 € - 999,999 €</v>
      </c>
      <c r="AD24" s="32" t="str">
        <f>VLOOKUP(AD1,'Language &amp; Currency Data'!$1:$1048576,28)</f>
        <v>1,000,000 lei - 4,999,999 lei</v>
      </c>
      <c r="AE24" s="32" t="str">
        <f>VLOOKUP(AE1,'Language &amp; Currency Data'!$1:$1048576,28)</f>
        <v>200 000 € - 999 999 €</v>
      </c>
      <c r="AF24" s="32" t="str">
        <f>VLOOKUP(AF1,'Language &amp; Currency Data'!$1:$1048576,28)</f>
        <v>R2,000,000 - R9,999,999</v>
      </c>
      <c r="AG24" s="32" t="str">
        <f>VLOOKUP(AG1,'Language &amp; Currency Data'!$1:$1048576,28)</f>
        <v>₩150,000,000 - ₩749,999,999</v>
      </c>
      <c r="AH24" s="32" t="str">
        <f>VLOOKUP(AH1,'Language &amp; Currency Data'!$1:$1048576,28)</f>
        <v>200,000 € - 999,999 €</v>
      </c>
      <c r="AI24" s="32" t="str">
        <f>VLOOKUP(AI1,'Language &amp; Currency Data'!$1:$1048576,28)</f>
        <v>2 000 000 kr - 9 999 999 kr</v>
      </c>
      <c r="AJ24" s="32" t="str">
        <f>VLOOKUP(AJ1,'Language &amp; Currency Data'!$1:$1048576,28)</f>
        <v>NT$2,000,000 - NT$9,999,999</v>
      </c>
      <c r="AK24" s="32" t="str">
        <f>VLOOKUP(AK1,'Language &amp; Currency Data'!$1:$1048576,28)</f>
        <v>฿2,000,000 - ฿9,999,999</v>
      </c>
      <c r="AL24" s="32" t="str">
        <f>VLOOKUP(AL1,'Language &amp; Currency Data'!$1:$1048576,28)</f>
        <v>2,000,000 ₺ - 9,999,999 ₺</v>
      </c>
      <c r="AM24" s="32" t="str">
        <f>VLOOKUP(AM1,'Language &amp; Currency Data'!$1:$1048576,28)</f>
        <v>£200,000 - £999,999</v>
      </c>
      <c r="AN24" s="32" t="str">
        <f>VLOOKUP(AN1,'Language &amp; Currency Data'!$1:$1048576,28)</f>
        <v>$200,000 - $999,999</v>
      </c>
      <c r="AO24" s="32" t="str">
        <f>VLOOKUP(AO1,'Language &amp; Currency Data'!$1:$1048576,28)</f>
        <v>1,500,000,000 ₫ - 7,499,999,999 ₫</v>
      </c>
      <c r="AP24" s="32" t="str">
        <f>VLOOKUP(AP1,'Language &amp; Currency Data'!$1:$1048576,28)</f>
        <v>₹4,000,000 - ₹19,999,999</v>
      </c>
      <c r="AQ24" s="32" t="str">
        <f>VLOOKUP(AQ1,'Language &amp; Currency Data'!$1:$1048576,28)</f>
        <v>Rp 1,000,000,000 - Rp 4,999,999,999</v>
      </c>
      <c r="AR24" s="32" t="str">
        <f>VLOOKUP(AR1,'Language &amp; Currency Data'!$1:$1048576,28)</f>
        <v>1,500,000,000 ₫ - 7,499,999,999 ₫</v>
      </c>
      <c r="AS24" s="32" t="str">
        <f>VLOOKUP(AS1,'Language &amp; Currency Data'!$1:$1048576,28)</f>
        <v>฿2,000,000 - ฿9,999,999</v>
      </c>
      <c r="AT24" s="32" t="str">
        <f>VLOOKUP(AT1,'Language &amp; Currency Data'!$1:$1048576,28)</f>
        <v>R2,000,000 - R9,999,999</v>
      </c>
      <c r="AU24" s="32" t="str">
        <f>VLOOKUP(AU1,'Language &amp; Currency Data'!$1:$1048576,28)</f>
        <v>₨10,000,000 - ₨49,999,999</v>
      </c>
      <c r="AV24" s="32" t="str">
        <f>VLOOKUP(AV1,'Language &amp; Currency Data'!$1:$1048576,28)</f>
        <v>RM150,000,000 - RM749,999,999</v>
      </c>
      <c r="AW24" s="32" t="str">
        <f>VLOOKUP(AW1,'Language &amp; Currency Data'!$1:$1048576,28)</f>
        <v>₱4,000,000 - ₱19,999,999</v>
      </c>
    </row>
    <row r="25" spans="1:49" s="10" customFormat="1" x14ac:dyDescent="0.45">
      <c r="A25" s="10" t="s">
        <v>852</v>
      </c>
      <c r="B25" s="32" t="str">
        <f>VLOOKUP(B1,'Language &amp; Currency Data'!$1:$1048576,29)</f>
        <v>ARS$150,000,000+</v>
      </c>
      <c r="C25" s="32" t="str">
        <f>VLOOKUP(C1,'Language &amp; Currency Data'!$1:$1048576,29)</f>
        <v>AUD$2,000,000+</v>
      </c>
      <c r="D25" s="32" t="str">
        <f>VLOOKUP(D1,'Language &amp; Currency Data'!$1:$1048576,29)</f>
        <v>1 000 000 €+</v>
      </c>
      <c r="E25" s="32" t="str">
        <f>VLOOKUP(E1,'Language &amp; Currency Data'!$1:$1048576,29)</f>
        <v>R$5,000,000+</v>
      </c>
      <c r="F25" s="32" t="str">
        <f>VLOOKUP(F1,'Language &amp; Currency Data'!$1:$1048576,29)</f>
        <v>CA$2,000,000+</v>
      </c>
      <c r="G25" s="32" t="str">
        <f>VLOOKUP(G1,'Language &amp; Currency Data'!$1:$1048576,29)</f>
        <v>¥5,000,000+</v>
      </c>
      <c r="H25" s="32" t="str">
        <f>VLOOKUP(H1,'Language &amp; Currency Data'!$1:$1048576,29)</f>
        <v>CLP$500,000,000+</v>
      </c>
      <c r="I25" s="32" t="str">
        <f>VLOOKUP(I1,'Language &amp; Currency Data'!$1:$1048576,29)</f>
        <v>Col$1,500,000,000+</v>
      </c>
      <c r="J25" s="32" t="str">
        <f>VLOOKUP(J1,'Language &amp; Currency Data'!$1:$1048576,29)</f>
        <v>15 000 000 Kč+</v>
      </c>
      <c r="K25" s="32" t="str">
        <f>VLOOKUP(K1,'Language &amp; Currency Data'!$1:$1048576,29)</f>
        <v>1 000 000 €+</v>
      </c>
      <c r="L25" s="32" t="str">
        <f>VLOOKUP(L1,'Language &amp; Currency Data'!$1:$1048576,29)</f>
        <v>1 000 000 €+</v>
      </c>
      <c r="M25" s="32" t="str">
        <f>VLOOKUP(M1,'Language &amp; Currency Data'!$1:$1048576,29)</f>
        <v>1,000,000 €+</v>
      </c>
      <c r="N25" s="32" t="str">
        <f>VLOOKUP(N1,'Language &amp; Currency Data'!$1:$1048576,29)</f>
        <v>1,000,000 €+</v>
      </c>
      <c r="O25" s="32" t="str">
        <f>VLOOKUP(O1,'Language &amp; Currency Data'!$1:$1048576,29)</f>
        <v>200 000 000 Ft+</v>
      </c>
      <c r="P25" s="32" t="str">
        <f>VLOOKUP(P1,'Language &amp; Currency Data'!$1:$1048576,29)</f>
        <v>₹20,000,000+</v>
      </c>
      <c r="Q25" s="32" t="str">
        <f>VLOOKUP(Q1,'Language &amp; Currency Data'!$1:$1048576,29)</f>
        <v>Rp 5,000,000,000+</v>
      </c>
      <c r="R25" s="32" t="str">
        <f>VLOOKUP(R1,'Language &amp; Currency Data'!$1:$1048576,29)</f>
        <v>€1,000,000+</v>
      </c>
      <c r="S25" s="32" t="str">
        <f>VLOOKUP(S1,'Language &amp; Currency Data'!$1:$1048576,29)</f>
        <v>1,000,000 €+</v>
      </c>
      <c r="T25" s="32" t="str">
        <f>VLOOKUP(T1,'Language &amp; Currency Data'!$1:$1048576,29)</f>
        <v>¥100,000,000+</v>
      </c>
      <c r="U25" s="32" t="str">
        <f>VLOOKUP(U1,'Language &amp; Currency Data'!$1:$1048576,29)</f>
        <v>RM750,000,000+</v>
      </c>
      <c r="V25" s="32" t="str">
        <f>VLOOKUP(V1,'Language &amp; Currency Data'!$1:$1048576,29)</f>
        <v>Mex$2,000,000+</v>
      </c>
      <c r="W25" s="32" t="str">
        <f>VLOOKUP(W1,'Language &amp; Currency Data'!$1:$1048576,29)</f>
        <v>€1,000,000+</v>
      </c>
      <c r="X25" s="32" t="str">
        <f>VLOOKUP(X1,'Language &amp; Currency Data'!$1:$1048576,29)</f>
        <v>NZ$2,000,000+</v>
      </c>
      <c r="Y25" s="32" t="str">
        <f>VLOOKUP(Y1,'Language &amp; Currency Data'!$1:$1048576,29)</f>
        <v>10 000 000 kr+</v>
      </c>
      <c r="Z25" s="32" t="str">
        <f>VLOOKUP(Z1,'Language &amp; Currency Data'!$1:$1048576,29)</f>
        <v>₨50,000,000+</v>
      </c>
      <c r="AA25" s="32" t="str">
        <f>VLOOKUP(AA1,'Language &amp; Currency Data'!$1:$1048576,29)</f>
        <v>₱20,000,000+</v>
      </c>
      <c r="AB25" s="32" t="str">
        <f>VLOOKUP(AB1,'Language &amp; Currency Data'!$1:$1048576,29)</f>
        <v>2,000,000 zł+</v>
      </c>
      <c r="AC25" s="32" t="str">
        <f>VLOOKUP(AC1,'Language &amp; Currency Data'!$1:$1048576,29)</f>
        <v>1,000,000 €+</v>
      </c>
      <c r="AD25" s="32" t="str">
        <f>VLOOKUP(AD1,'Language &amp; Currency Data'!$1:$1048576,29)</f>
        <v>5,000,000 lei+</v>
      </c>
      <c r="AE25" s="32" t="str">
        <f>VLOOKUP(AE1,'Language &amp; Currency Data'!$1:$1048576,29)</f>
        <v>1 000 000 €+</v>
      </c>
      <c r="AF25" s="32" t="str">
        <f>VLOOKUP(AF1,'Language &amp; Currency Data'!$1:$1048576,29)</f>
        <v>R10,000,000+</v>
      </c>
      <c r="AG25" s="32" t="str">
        <f>VLOOKUP(AG1,'Language &amp; Currency Data'!$1:$1048576,29)</f>
        <v>₩750,000,000+</v>
      </c>
      <c r="AH25" s="32" t="str">
        <f>VLOOKUP(AH1,'Language &amp; Currency Data'!$1:$1048576,29)</f>
        <v>1,000,000 €+</v>
      </c>
      <c r="AI25" s="32" t="str">
        <f>VLOOKUP(AI1,'Language &amp; Currency Data'!$1:$1048576,29)</f>
        <v>10 000 000 kr+</v>
      </c>
      <c r="AJ25" s="32" t="str">
        <f>VLOOKUP(AJ1,'Language &amp; Currency Data'!$1:$1048576,29)</f>
        <v>NT$10,000,000+</v>
      </c>
      <c r="AK25" s="32" t="str">
        <f>VLOOKUP(AK1,'Language &amp; Currency Data'!$1:$1048576,29)</f>
        <v>฿10,000,000+</v>
      </c>
      <c r="AL25" s="32" t="str">
        <f>VLOOKUP(AL1,'Language &amp; Currency Data'!$1:$1048576,29)</f>
        <v>10,000,000 ₺+</v>
      </c>
      <c r="AM25" s="32" t="str">
        <f>VLOOKUP(AM1,'Language &amp; Currency Data'!$1:$1048576,29)</f>
        <v>£1,000,000+</v>
      </c>
      <c r="AN25" s="32" t="str">
        <f>VLOOKUP(AN1,'Language &amp; Currency Data'!$1:$1048576,29)</f>
        <v>$1,000,000+</v>
      </c>
      <c r="AO25" s="32" t="str">
        <f>VLOOKUP(AO1,'Language &amp; Currency Data'!$1:$1048576,29)</f>
        <v>7,500,000,000 ₫+</v>
      </c>
      <c r="AP25" s="32" t="str">
        <f>VLOOKUP(AP1,'Language &amp; Currency Data'!$1:$1048576,29)</f>
        <v>₹20,000,000+</v>
      </c>
      <c r="AQ25" s="32" t="str">
        <f>VLOOKUP(AQ1,'Language &amp; Currency Data'!$1:$1048576,29)</f>
        <v>Rp 5,000,000,000+</v>
      </c>
      <c r="AR25" s="32" t="str">
        <f>VLOOKUP(AR1,'Language &amp; Currency Data'!$1:$1048576,29)</f>
        <v>7,500,000,000 ₫+</v>
      </c>
      <c r="AS25" s="32" t="str">
        <f>VLOOKUP(AS1,'Language &amp; Currency Data'!$1:$1048576,29)</f>
        <v>฿10,000,000+</v>
      </c>
      <c r="AT25" s="32" t="str">
        <f>VLOOKUP(AT1,'Language &amp; Currency Data'!$1:$1048576,29)</f>
        <v>R10,000,000+</v>
      </c>
      <c r="AU25" s="32" t="str">
        <f>VLOOKUP(AU1,'Language &amp; Currency Data'!$1:$1048576,29)</f>
        <v>₨50,000,000+</v>
      </c>
      <c r="AV25" s="32" t="str">
        <f>VLOOKUP(AV1,'Language &amp; Currency Data'!$1:$1048576,29)</f>
        <v>RM750,000,000+</v>
      </c>
      <c r="AW25" s="32" t="str">
        <f>VLOOKUP(AW1,'Language &amp; Currency Data'!$1:$1048576,29)</f>
        <v>₱20,000,000+</v>
      </c>
    </row>
    <row r="26" spans="1:49" s="21" customFormat="1" x14ac:dyDescent="0.45">
      <c r="A26" s="10" t="s">
        <v>853</v>
      </c>
      <c r="B26" s="10" t="str">
        <f>IF(VLOOKUP(B1,'Language &amp; Currency Data'!1:1048576,3)="Left",VLOOKUP(B1,'Language &amp; Currency Data'!1:1048576,4)&amp;"${e:\/\/Field\/Value1}", "${e:\/\/Field\/Value1}"&amp;" "&amp;VLOOKUP(B1,'Language &amp; Currency Data'!1:1048576,4))</f>
        <v>ARS$${e:\/\/Field\/Value1}</v>
      </c>
      <c r="C26" s="10" t="str">
        <f>IF(VLOOKUP(C1,'Language &amp; Currency Data'!1:1048576,3)="Left",VLOOKUP(C1,'Language &amp; Currency Data'!1:1048576,4)&amp;"${e:\/\/Field\/Value1}", "${e:\/\/Field\/Value1}"&amp;" "&amp;VLOOKUP(C1,'Language &amp; Currency Data'!1:1048576,4))</f>
        <v>AUD$${e:\/\/Field\/Value1}</v>
      </c>
      <c r="D26" s="10" t="str">
        <f>IF(VLOOKUP(D1,'Language &amp; Currency Data'!1:1048576,3)="Left",VLOOKUP(D1,'Language &amp; Currency Data'!1:1048576,4)&amp;"${e:\/\/Field\/Value1}", "${e:\/\/Field\/Value1}"&amp;" "&amp;VLOOKUP(D1,'Language &amp; Currency Data'!1:1048576,4))</f>
        <v>${e:\/\/Field\/Value1} €</v>
      </c>
      <c r="E26" s="10" t="str">
        <f>IF(VLOOKUP(E1,'Language &amp; Currency Data'!1:1048576,3)="Left",VLOOKUP(E1,'Language &amp; Currency Data'!1:1048576,4)&amp;"${e:\/\/Field\/Value1}", "${e:\/\/Field\/Value1}"&amp;" "&amp;VLOOKUP(E1,'Language &amp; Currency Data'!1:1048576,4))</f>
        <v>R$${e:\/\/Field\/Value1}</v>
      </c>
      <c r="F26" s="10" t="str">
        <f>IF(VLOOKUP(F1,'Language &amp; Currency Data'!1:1048576,3)="Left",VLOOKUP(F1,'Language &amp; Currency Data'!1:1048576,4)&amp;"${e:\/\/Field\/Value1}", "${e:\/\/Field\/Value1}"&amp;" "&amp;VLOOKUP(F1,'Language &amp; Currency Data'!1:1048576,4))</f>
        <v>CA$${e:\/\/Field\/Value1}</v>
      </c>
      <c r="G26" s="10" t="str">
        <f>IF(VLOOKUP(G1,'Language &amp; Currency Data'!1:1048576,3)="Left",VLOOKUP(G1,'Language &amp; Currency Data'!1:1048576,4)&amp;"${e:\/\/Field\/Value1}", "${e:\/\/Field\/Value1}"&amp;" "&amp;VLOOKUP(G1,'Language &amp; Currency Data'!1:1048576,4))</f>
        <v>¥${e:\/\/Field\/Value1}</v>
      </c>
      <c r="H26" s="10" t="str">
        <f>IF(VLOOKUP(H1,'Language &amp; Currency Data'!1:1048576,3)="Left",VLOOKUP(H1,'Language &amp; Currency Data'!1:1048576,4)&amp;"${e:\/\/Field\/Value1}", "${e:\/\/Field\/Value1}"&amp;" "&amp;VLOOKUP(H1,'Language &amp; Currency Data'!1:1048576,4))</f>
        <v>CLP$${e:\/\/Field\/Value1}</v>
      </c>
      <c r="I26" s="10" t="str">
        <f>IF(VLOOKUP(I1,'Language &amp; Currency Data'!1:1048576,3)="Left",VLOOKUP(I1,'Language &amp; Currency Data'!1:1048576,4)&amp;"${e:\/\/Field\/Value1}", "${e:\/\/Field\/Value1}"&amp;" "&amp;VLOOKUP(I1,'Language &amp; Currency Data'!1:1048576,4))</f>
        <v>Col$${e:\/\/Field\/Value1}</v>
      </c>
      <c r="J26" s="10" t="str">
        <f>IF(VLOOKUP(J1,'Language &amp; Currency Data'!1:1048576,3)="Left",VLOOKUP(J1,'Language &amp; Currency Data'!1:1048576,4)&amp;"${e:\/\/Field\/Value1}", "${e:\/\/Field\/Value1}"&amp;" "&amp;VLOOKUP(J1,'Language &amp; Currency Data'!1:1048576,4))</f>
        <v>${e:\/\/Field\/Value1} Kč</v>
      </c>
      <c r="K26" s="10" t="str">
        <f>IF(VLOOKUP(K1,'Language &amp; Currency Data'!1:1048576,3)="Left",VLOOKUP(K1,'Language &amp; Currency Data'!1:1048576,4)&amp;"${e:\/\/Field\/Value1}", "${e:\/\/Field\/Value1}"&amp;" "&amp;VLOOKUP(K1,'Language &amp; Currency Data'!1:1048576,4))</f>
        <v>${e:\/\/Field\/Value1} €</v>
      </c>
      <c r="L26" s="10" t="str">
        <f>IF(VLOOKUP(L1,'Language &amp; Currency Data'!1:1048576,3)="Left",VLOOKUP(L1,'Language &amp; Currency Data'!1:1048576,4)&amp;"${e:\/\/Field\/Value1}", "${e:\/\/Field\/Value1}"&amp;" "&amp;VLOOKUP(L1,'Language &amp; Currency Data'!1:1048576,4))</f>
        <v>${e:\/\/Field\/Value1} €</v>
      </c>
      <c r="M26" s="10" t="str">
        <f>IF(VLOOKUP(M1,'Language &amp; Currency Data'!1:1048576,3)="Left",VLOOKUP(M1,'Language &amp; Currency Data'!1:1048576,4)&amp;"${e:\/\/Field\/Value1}", "${e:\/\/Field\/Value1}"&amp;" "&amp;VLOOKUP(M1,'Language &amp; Currency Data'!1:1048576,4))</f>
        <v>${e:\/\/Field\/Value1} €</v>
      </c>
      <c r="N26" s="10" t="str">
        <f>IF(VLOOKUP(N1,'Language &amp; Currency Data'!1:1048576,3)="Left",VLOOKUP(N1,'Language &amp; Currency Data'!1:1048576,4)&amp;"${e:\/\/Field\/Value1}", "${e:\/\/Field\/Value1}"&amp;" "&amp;VLOOKUP(N1,'Language &amp; Currency Data'!1:1048576,4))</f>
        <v>${e:\/\/Field\/Value1} €</v>
      </c>
      <c r="O26" s="10" t="str">
        <f>IF(VLOOKUP(O1,'Language &amp; Currency Data'!1:1048576,3)="Left",VLOOKUP(O1,'Language &amp; Currency Data'!1:1048576,4)&amp;"${e:\/\/Field\/Value1}", "${e:\/\/Field\/Value1}"&amp;" "&amp;VLOOKUP(O1,'Language &amp; Currency Data'!1:1048576,4))</f>
        <v>${e:\/\/Field\/Value1} Ft</v>
      </c>
      <c r="P26" s="10" t="str">
        <f>IF(VLOOKUP(P1,'Language &amp; Currency Data'!1:1048576,3)="Left",VLOOKUP(P1,'Language &amp; Currency Data'!1:1048576,4)&amp;"${e:\/\/Field\/Value1}", "${e:\/\/Field\/Value1}"&amp;" "&amp;VLOOKUP(P1,'Language &amp; Currency Data'!1:1048576,4))</f>
        <v>₹${e:\/\/Field\/Value1}</v>
      </c>
      <c r="Q26" s="10" t="str">
        <f>IF(VLOOKUP(Q1,'Language &amp; Currency Data'!1:1048576,3)="Left",VLOOKUP(Q1,'Language &amp; Currency Data'!1:1048576,4)&amp;"${e:\/\/Field\/Value1}", "${e:\/\/Field\/Value1}"&amp;" "&amp;VLOOKUP(Q1,'Language &amp; Currency Data'!1:1048576,4))</f>
        <v>Rp ${e:\/\/Field\/Value1}</v>
      </c>
      <c r="R26" s="10" t="str">
        <f>IF(VLOOKUP(R1,'Language &amp; Currency Data'!1:1048576,3)="Left",VLOOKUP(R1,'Language &amp; Currency Data'!1:1048576,4)&amp;"${e:\/\/Field\/Value1}", "${e:\/\/Field\/Value1}"&amp;" "&amp;VLOOKUP(R1,'Language &amp; Currency Data'!1:1048576,4))</f>
        <v>€${e:\/\/Field\/Value1}</v>
      </c>
      <c r="S26" s="10" t="str">
        <f>IF(VLOOKUP(S1,'Language &amp; Currency Data'!1:1048576,3)="Left",VLOOKUP(S1,'Language &amp; Currency Data'!1:1048576,4)&amp;"${e:\/\/Field\/Value1}", "${e:\/\/Field\/Value1}"&amp;" "&amp;VLOOKUP(S1,'Language &amp; Currency Data'!1:1048576,4))</f>
        <v>${e:\/\/Field\/Value1} €</v>
      </c>
      <c r="T26" s="10" t="str">
        <f>IF(VLOOKUP(T1,'Language &amp; Currency Data'!1:1048576,3)="Left",VLOOKUP(T1,'Language &amp; Currency Data'!1:1048576,4)&amp;"${e:\/\/Field\/Value1}", "${e:\/\/Field\/Value1}"&amp;" "&amp;VLOOKUP(T1,'Language &amp; Currency Data'!1:1048576,4))</f>
        <v>¥${e:\/\/Field\/Value1}</v>
      </c>
      <c r="U26" s="10" t="str">
        <f>IF(VLOOKUP(U1,'Language &amp; Currency Data'!1:1048576,3)="Left",VLOOKUP(U1,'Language &amp; Currency Data'!1:1048576,4)&amp;"${e:\/\/Field\/Value1}", "${e:\/\/Field\/Value1}"&amp;" "&amp;VLOOKUP(U1,'Language &amp; Currency Data'!1:1048576,4))</f>
        <v>RM${e:\/\/Field\/Value1}</v>
      </c>
      <c r="V26" s="10" t="str">
        <f>IF(VLOOKUP(V1,'Language &amp; Currency Data'!1:1048576,3)="Left",VLOOKUP(V1,'Language &amp; Currency Data'!1:1048576,4)&amp;"${e:\/\/Field\/Value1}", "${e:\/\/Field\/Value1}"&amp;" "&amp;VLOOKUP(V1,'Language &amp; Currency Data'!1:1048576,4))</f>
        <v>Mex$${e:\/\/Field\/Value1}</v>
      </c>
      <c r="W26" s="10" t="str">
        <f>IF(VLOOKUP(W1,'Language &amp; Currency Data'!1:1048576,3)="Left",VLOOKUP(W1,'Language &amp; Currency Data'!1:1048576,4)&amp;"${e:\/\/Field\/Value1}", "${e:\/\/Field\/Value1}"&amp;" "&amp;VLOOKUP(W1,'Language &amp; Currency Data'!1:1048576,4))</f>
        <v>€${e:\/\/Field\/Value1}</v>
      </c>
      <c r="X26" s="10" t="str">
        <f>IF(VLOOKUP(X1,'Language &amp; Currency Data'!1:1048576,3)="Left",VLOOKUP(X1,'Language &amp; Currency Data'!1:1048576,4)&amp;"${e:\/\/Field\/Value1}", "${e:\/\/Field\/Value1}"&amp;" "&amp;VLOOKUP(X1,'Language &amp; Currency Data'!1:1048576,4))</f>
        <v>NZ$${e:\/\/Field\/Value1}</v>
      </c>
      <c r="Y26" s="10" t="str">
        <f>IF(VLOOKUP(Y1,'Language &amp; Currency Data'!1:1048576,3)="Left",VLOOKUP(Y1,'Language &amp; Currency Data'!1:1048576,4)&amp;"${e:\/\/Field\/Value1}", "${e:\/\/Field\/Value1}"&amp;" "&amp;VLOOKUP(Y1,'Language &amp; Currency Data'!1:1048576,4))</f>
        <v>${e:\/\/Field\/Value1} kr</v>
      </c>
      <c r="Z26" s="10" t="str">
        <f>IF(VLOOKUP(Z1,'Language &amp; Currency Data'!1:1048576,3)="Left",VLOOKUP(Z1,'Language &amp; Currency Data'!1:1048576,4)&amp;"${e:\/\/Field\/Value1}", "${e:\/\/Field\/Value1}"&amp;" "&amp;VLOOKUP(Z1,'Language &amp; Currency Data'!1:1048576,4))</f>
        <v>₨${e:\/\/Field\/Value1}</v>
      </c>
      <c r="AA26" s="10" t="str">
        <f>IF(VLOOKUP(AA1,'Language &amp; Currency Data'!1:1048576,3)="Left",VLOOKUP(AA1,'Language &amp; Currency Data'!1:1048576,4)&amp;"${e:\/\/Field\/Value1}", "${e:\/\/Field\/Value1}"&amp;" "&amp;VLOOKUP(AA1,'Language &amp; Currency Data'!1:1048576,4))</f>
        <v>₱${e:\/\/Field\/Value1}</v>
      </c>
      <c r="AB26" s="10" t="str">
        <f>IF(VLOOKUP(AB1,'Language &amp; Currency Data'!1:1048576,3)="Left",VLOOKUP(AB1,'Language &amp; Currency Data'!1:1048576,4)&amp;"${e:\/\/Field\/Value1}", "${e:\/\/Field\/Value1}"&amp;" "&amp;VLOOKUP(AB1,'Language &amp; Currency Data'!1:1048576,4))</f>
        <v>${e:\/\/Field\/Value1} zł</v>
      </c>
      <c r="AC26" s="10" t="str">
        <f>IF(VLOOKUP(AC1,'Language &amp; Currency Data'!1:1048576,3)="Left",VLOOKUP(AC1,'Language &amp; Currency Data'!1:1048576,4)&amp;"${e:\/\/Field\/Value1}", "${e:\/\/Field\/Value1}"&amp;" "&amp;VLOOKUP(AC1,'Language &amp; Currency Data'!1:1048576,4))</f>
        <v>${e:\/\/Field\/Value1} €</v>
      </c>
      <c r="AD26" s="10" t="str">
        <f>IF(VLOOKUP(AD1,'Language &amp; Currency Data'!1:1048576,3)="Left",VLOOKUP(AD1,'Language &amp; Currency Data'!1:1048576,4)&amp;"${e:\/\/Field\/Value1}", "${e:\/\/Field\/Value1}"&amp;" "&amp;VLOOKUP(AD1,'Language &amp; Currency Data'!1:1048576,4))</f>
        <v>${e:\/\/Field\/Value1} lei</v>
      </c>
      <c r="AE26" s="10" t="str">
        <f>IF(VLOOKUP(AE1,'Language &amp; Currency Data'!1:1048576,3)="Left",VLOOKUP(AE1,'Language &amp; Currency Data'!1:1048576,4)&amp;"${e:\/\/Field\/Value1}", "${e:\/\/Field\/Value1}"&amp;" "&amp;VLOOKUP(AE1,'Language &amp; Currency Data'!1:1048576,4))</f>
        <v>${e:\/\/Field\/Value1} €</v>
      </c>
      <c r="AF26" s="10" t="str">
        <f>IF(VLOOKUP(AF1,'Language &amp; Currency Data'!1:1048576,3)="Left",VLOOKUP(AF1,'Language &amp; Currency Data'!1:1048576,4)&amp;"${e:\/\/Field\/Value1}", "${e:\/\/Field\/Value1}"&amp;" "&amp;VLOOKUP(AF1,'Language &amp; Currency Data'!1:1048576,4))</f>
        <v>R${e:\/\/Field\/Value1}</v>
      </c>
      <c r="AG26" s="10" t="str">
        <f>IF(VLOOKUP(AG1,'Language &amp; Currency Data'!1:1048576,3)="Left",VLOOKUP(AG1,'Language &amp; Currency Data'!1:1048576,4)&amp;"${e:\/\/Field\/Value1}", "${e:\/\/Field\/Value1}"&amp;" "&amp;VLOOKUP(AG1,'Language &amp; Currency Data'!1:1048576,4))</f>
        <v>₩${e:\/\/Field\/Value1}</v>
      </c>
      <c r="AH26" s="10" t="str">
        <f>IF(VLOOKUP(AH1,'Language &amp; Currency Data'!1:1048576,3)="Left",VLOOKUP(AH1,'Language &amp; Currency Data'!1:1048576,4)&amp;"${e:\/\/Field\/Value1}", "${e:\/\/Field\/Value1}"&amp;" "&amp;VLOOKUP(AH1,'Language &amp; Currency Data'!1:1048576,4))</f>
        <v>${e:\/\/Field\/Value1} €</v>
      </c>
      <c r="AI26" s="10" t="str">
        <f>IF(VLOOKUP(AI1,'Language &amp; Currency Data'!1:1048576,3)="Left",VLOOKUP(AI1,'Language &amp; Currency Data'!1:1048576,4)&amp;"${e:\/\/Field\/Value1}", "${e:\/\/Field\/Value1}"&amp;" "&amp;VLOOKUP(AI1,'Language &amp; Currency Data'!1:1048576,4))</f>
        <v>${e:\/\/Field\/Value1} kr</v>
      </c>
      <c r="AJ26" s="10" t="str">
        <f>IF(VLOOKUP(AJ1,'Language &amp; Currency Data'!1:1048576,3)="Left",VLOOKUP(AJ1,'Language &amp; Currency Data'!1:1048576,4)&amp;"${e:\/\/Field\/Value1}", "${e:\/\/Field\/Value1}"&amp;" "&amp;VLOOKUP(AJ1,'Language &amp; Currency Data'!1:1048576,4))</f>
        <v>NT$${e:\/\/Field\/Value1}</v>
      </c>
      <c r="AK26" s="10" t="str">
        <f>IF(VLOOKUP(AK1,'Language &amp; Currency Data'!1:1048576,3)="Left",VLOOKUP(AK1,'Language &amp; Currency Data'!1:1048576,4)&amp;"${e:\/\/Field\/Value1}", "${e:\/\/Field\/Value1}"&amp;" "&amp;VLOOKUP(AK1,'Language &amp; Currency Data'!1:1048576,4))</f>
        <v>฿${e:\/\/Field\/Value1}</v>
      </c>
      <c r="AL26" s="10" t="str">
        <f>IF(VLOOKUP(AL1,'Language &amp; Currency Data'!1:1048576,3)="Left",VLOOKUP(AL1,'Language &amp; Currency Data'!1:1048576,4)&amp;"${e:\/\/Field\/Value1}", "${e:\/\/Field\/Value1}"&amp;" "&amp;VLOOKUP(AL1,'Language &amp; Currency Data'!1:1048576,4))</f>
        <v>${e:\/\/Field\/Value1} ₺</v>
      </c>
      <c r="AM26" s="10" t="str">
        <f>IF(VLOOKUP(AM1,'Language &amp; Currency Data'!1:1048576,3)="Left",VLOOKUP(AM1,'Language &amp; Currency Data'!1:1048576,4)&amp;"${e:\/\/Field\/Value1}", "${e:\/\/Field\/Value1}"&amp;" "&amp;VLOOKUP(AM1,'Language &amp; Currency Data'!1:1048576,4))</f>
        <v>£${e:\/\/Field\/Value1}</v>
      </c>
      <c r="AN26" s="10" t="str">
        <f>IF(VLOOKUP(AN1,'Language &amp; Currency Data'!1:1048576,3)="Left",VLOOKUP(AN1,'Language &amp; Currency Data'!1:1048576,4)&amp;"${e:\/\/Field\/Value1}", "${e:\/\/Field\/Value1}"&amp;" "&amp;VLOOKUP(AN1,'Language &amp; Currency Data'!1:1048576,4))</f>
        <v>$${e:\/\/Field\/Value1}</v>
      </c>
      <c r="AO26" s="10" t="str">
        <f>IF(VLOOKUP(AO1,'Language &amp; Currency Data'!1:1048576,3)="Left",VLOOKUP(AO1,'Language &amp; Currency Data'!1:1048576,4)&amp;"${e:\/\/Field\/Value1}", "${e:\/\/Field\/Value1}"&amp;" "&amp;VLOOKUP(AO1,'Language &amp; Currency Data'!1:1048576,4))</f>
        <v>${e:\/\/Field\/Value1} ₫</v>
      </c>
      <c r="AP26" s="10" t="str">
        <f>IF(VLOOKUP(AP1,'Language &amp; Currency Data'!1:1048576,3)="Left",VLOOKUP(AP1,'Language &amp; Currency Data'!1:1048576,4)&amp;"${e:\/\/Field\/Value1}", "${e:\/\/Field\/Value1}"&amp;" "&amp;VLOOKUP(AP1,'Language &amp; Currency Data'!1:1048576,4))</f>
        <v>₹${e:\/\/Field\/Value1}</v>
      </c>
      <c r="AQ26" s="10" t="str">
        <f>IF(VLOOKUP(AQ1,'Language &amp; Currency Data'!1:1048576,3)="Left",VLOOKUP(AQ1,'Language &amp; Currency Data'!1:1048576,4)&amp;"${e:\/\/Field\/Value1}", "${e:\/\/Field\/Value1}"&amp;" "&amp;VLOOKUP(AQ1,'Language &amp; Currency Data'!1:1048576,4))</f>
        <v>Rp ${e:\/\/Field\/Value1}</v>
      </c>
      <c r="AR26" s="10" t="str">
        <f>IF(VLOOKUP(AR1,'Language &amp; Currency Data'!1:1048576,3)="Left",VLOOKUP(AR1,'Language &amp; Currency Data'!1:1048576,4)&amp;"${e:\/\/Field\/Value1}", "${e:\/\/Field\/Value1}"&amp;" "&amp;VLOOKUP(AR1,'Language &amp; Currency Data'!1:1048576,4))</f>
        <v>${e:\/\/Field\/Value1} ₫</v>
      </c>
      <c r="AS26" s="10" t="str">
        <f>IF(VLOOKUP(AS1,'Language &amp; Currency Data'!1:1048576,3)="Left",VLOOKUP(AS1,'Language &amp; Currency Data'!1:1048576,4)&amp;"${e:\/\/Field\/Value1}", "${e:\/\/Field\/Value1}"&amp;" "&amp;VLOOKUP(AS1,'Language &amp; Currency Data'!1:1048576,4))</f>
        <v>฿${e:\/\/Field\/Value1}</v>
      </c>
      <c r="AT26" s="10" t="str">
        <f>IF(VLOOKUP(AT1,'Language &amp; Currency Data'!1:1048576,3)="Left",VLOOKUP(AT1,'Language &amp; Currency Data'!1:1048576,4)&amp;"${e:\/\/Field\/Value1}", "${e:\/\/Field\/Value1}"&amp;" "&amp;VLOOKUP(AT1,'Language &amp; Currency Data'!1:1048576,4))</f>
        <v>R${e:\/\/Field\/Value1}</v>
      </c>
      <c r="AU26" s="10" t="str">
        <f>IF(VLOOKUP(AU1,'Language &amp; Currency Data'!1:1048576,3)="Left",VLOOKUP(AU1,'Language &amp; Currency Data'!1:1048576,4)&amp;"${e:\/\/Field\/Value1}", "${e:\/\/Field\/Value1}"&amp;" "&amp;VLOOKUP(AU1,'Language &amp; Currency Data'!1:1048576,4))</f>
        <v>₨${e:\/\/Field\/Value1}</v>
      </c>
      <c r="AV26" s="10" t="str">
        <f>IF(VLOOKUP(AV1,'Language &amp; Currency Data'!1:1048576,3)="Left",VLOOKUP(AV1,'Language &amp; Currency Data'!1:1048576,4)&amp;"${e:\/\/Field\/Value1}", "${e:\/\/Field\/Value1}"&amp;" "&amp;VLOOKUP(AV1,'Language &amp; Currency Data'!1:1048576,4))</f>
        <v>RM${e:\/\/Field\/Value1}</v>
      </c>
      <c r="AW26" s="10" t="str">
        <f>IF(VLOOKUP(AW1,'Language &amp; Currency Data'!1:1048576,3)="Left",VLOOKUP(AW1,'Language &amp; Currency Data'!1:1048576,4)&amp;"${e:\/\/Field\/Value1}", "${e:\/\/Field\/Value1}"&amp;" "&amp;VLOOKUP(AW1,'Language &amp; Currency Data'!1:1048576,4))</f>
        <v>₱${e:\/\/Field\/Value1}</v>
      </c>
    </row>
    <row r="27" spans="1:49" s="21" customFormat="1" x14ac:dyDescent="0.45">
      <c r="A27" s="10" t="s">
        <v>854</v>
      </c>
      <c r="B27" s="10" t="str">
        <f>IF(VLOOKUP(B1,'Language &amp; Currency Data'!1:1048576,3)="Left",VLOOKUP(B1,'Language &amp; Currency Data'!1:1048576,4)&amp;"${e:\/\/Field\/Value3}", "${e:\/\/Field\/Value3}"&amp;" "&amp;VLOOKUP(B1,'Language &amp; Currency Data'!1:1048576,4))</f>
        <v>ARS$${e:\/\/Field\/Value3}</v>
      </c>
      <c r="C27" s="10" t="str">
        <f>IF(VLOOKUP(C1,'Language &amp; Currency Data'!1:1048576,3)="Left",VLOOKUP(C1,'Language &amp; Currency Data'!1:1048576,4)&amp;"${e:\/\/Field\/Value3}", "${e:\/\/Field\/Value3}"&amp;" "&amp;VLOOKUP(C1,'Language &amp; Currency Data'!1:1048576,4))</f>
        <v>AUD$${e:\/\/Field\/Value3}</v>
      </c>
      <c r="D27" s="10" t="str">
        <f>IF(VLOOKUP(D1,'Language &amp; Currency Data'!1:1048576,3)="Left",VLOOKUP(D1,'Language &amp; Currency Data'!1:1048576,4)&amp;"${e:\/\/Field\/Value3}", "${e:\/\/Field\/Value3}"&amp;" "&amp;VLOOKUP(D1,'Language &amp; Currency Data'!1:1048576,4))</f>
        <v>${e:\/\/Field\/Value3} €</v>
      </c>
      <c r="E27" s="10" t="str">
        <f>IF(VLOOKUP(E1,'Language &amp; Currency Data'!1:1048576,3)="Left",VLOOKUP(E1,'Language &amp; Currency Data'!1:1048576,4)&amp;"${e:\/\/Field\/Value3}", "${e:\/\/Field\/Value3}"&amp;" "&amp;VLOOKUP(E1,'Language &amp; Currency Data'!1:1048576,4))</f>
        <v>R$${e:\/\/Field\/Value3}</v>
      </c>
      <c r="F27" s="10" t="str">
        <f>IF(VLOOKUP(F1,'Language &amp; Currency Data'!1:1048576,3)="Left",VLOOKUP(F1,'Language &amp; Currency Data'!1:1048576,4)&amp;"${e:\/\/Field\/Value3}", "${e:\/\/Field\/Value3}"&amp;" "&amp;VLOOKUP(F1,'Language &amp; Currency Data'!1:1048576,4))</f>
        <v>CA$${e:\/\/Field\/Value3}</v>
      </c>
      <c r="G27" s="10" t="str">
        <f>IF(VLOOKUP(G1,'Language &amp; Currency Data'!1:1048576,3)="Left",VLOOKUP(G1,'Language &amp; Currency Data'!1:1048576,4)&amp;"${e:\/\/Field\/Value3}", "${e:\/\/Field\/Value3}"&amp;" "&amp;VLOOKUP(G1,'Language &amp; Currency Data'!1:1048576,4))</f>
        <v>¥${e:\/\/Field\/Value3}</v>
      </c>
      <c r="H27" s="10" t="str">
        <f>IF(VLOOKUP(H1,'Language &amp; Currency Data'!1:1048576,3)="Left",VLOOKUP(H1,'Language &amp; Currency Data'!1:1048576,4)&amp;"${e:\/\/Field\/Value3}", "${e:\/\/Field\/Value3}"&amp;" "&amp;VLOOKUP(H1,'Language &amp; Currency Data'!1:1048576,4))</f>
        <v>CLP$${e:\/\/Field\/Value3}</v>
      </c>
      <c r="I27" s="10" t="str">
        <f>IF(VLOOKUP(I1,'Language &amp; Currency Data'!1:1048576,3)="Left",VLOOKUP(I1,'Language &amp; Currency Data'!1:1048576,4)&amp;"${e:\/\/Field\/Value3}", "${e:\/\/Field\/Value3}"&amp;" "&amp;VLOOKUP(I1,'Language &amp; Currency Data'!1:1048576,4))</f>
        <v>Col$${e:\/\/Field\/Value3}</v>
      </c>
      <c r="J27" s="10" t="str">
        <f>IF(VLOOKUP(J1,'Language &amp; Currency Data'!1:1048576,3)="Left",VLOOKUP(J1,'Language &amp; Currency Data'!1:1048576,4)&amp;"${e:\/\/Field\/Value3}", "${e:\/\/Field\/Value3}"&amp;" "&amp;VLOOKUP(J1,'Language &amp; Currency Data'!1:1048576,4))</f>
        <v>${e:\/\/Field\/Value3} Kč</v>
      </c>
      <c r="K27" s="10" t="str">
        <f>IF(VLOOKUP(K1,'Language &amp; Currency Data'!1:1048576,3)="Left",VLOOKUP(K1,'Language &amp; Currency Data'!1:1048576,4)&amp;"${e:\/\/Field\/Value3}", "${e:\/\/Field\/Value3}"&amp;" "&amp;VLOOKUP(K1,'Language &amp; Currency Data'!1:1048576,4))</f>
        <v>${e:\/\/Field\/Value3} €</v>
      </c>
      <c r="L27" s="10" t="str">
        <f>IF(VLOOKUP(L1,'Language &amp; Currency Data'!1:1048576,3)="Left",VLOOKUP(L1,'Language &amp; Currency Data'!1:1048576,4)&amp;"${e:\/\/Field\/Value3}", "${e:\/\/Field\/Value3}"&amp;" "&amp;VLOOKUP(L1,'Language &amp; Currency Data'!1:1048576,4))</f>
        <v>${e:\/\/Field\/Value3} €</v>
      </c>
      <c r="M27" s="10" t="str">
        <f>IF(VLOOKUP(M1,'Language &amp; Currency Data'!1:1048576,3)="Left",VLOOKUP(M1,'Language &amp; Currency Data'!1:1048576,4)&amp;"${e:\/\/Field\/Value3}", "${e:\/\/Field\/Value3}"&amp;" "&amp;VLOOKUP(M1,'Language &amp; Currency Data'!1:1048576,4))</f>
        <v>${e:\/\/Field\/Value3} €</v>
      </c>
      <c r="N27" s="10" t="str">
        <f>IF(VLOOKUP(N1,'Language &amp; Currency Data'!1:1048576,3)="Left",VLOOKUP(N1,'Language &amp; Currency Data'!1:1048576,4)&amp;"${e:\/\/Field\/Value3}", "${e:\/\/Field\/Value3}"&amp;" "&amp;VLOOKUP(N1,'Language &amp; Currency Data'!1:1048576,4))</f>
        <v>${e:\/\/Field\/Value3} €</v>
      </c>
      <c r="O27" s="10" t="str">
        <f>IF(VLOOKUP(O1,'Language &amp; Currency Data'!1:1048576,3)="Left",VLOOKUP(O1,'Language &amp; Currency Data'!1:1048576,4)&amp;"${e:\/\/Field\/Value3}", "${e:\/\/Field\/Value3}"&amp;" "&amp;VLOOKUP(O1,'Language &amp; Currency Data'!1:1048576,4))</f>
        <v>${e:\/\/Field\/Value3} Ft</v>
      </c>
      <c r="P27" s="10" t="str">
        <f>IF(VLOOKUP(P1,'Language &amp; Currency Data'!1:1048576,3)="Left",VLOOKUP(P1,'Language &amp; Currency Data'!1:1048576,4)&amp;"${e:\/\/Field\/Value3}", "${e:\/\/Field\/Value3}"&amp;" "&amp;VLOOKUP(P1,'Language &amp; Currency Data'!1:1048576,4))</f>
        <v>₹${e:\/\/Field\/Value3}</v>
      </c>
      <c r="Q27" s="10" t="str">
        <f>IF(VLOOKUP(Q1,'Language &amp; Currency Data'!1:1048576,3)="Left",VLOOKUP(Q1,'Language &amp; Currency Data'!1:1048576,4)&amp;"${e:\/\/Field\/Value3}", "${e:\/\/Field\/Value3}"&amp;" "&amp;VLOOKUP(Q1,'Language &amp; Currency Data'!1:1048576,4))</f>
        <v>Rp ${e:\/\/Field\/Value3}</v>
      </c>
      <c r="R27" s="10" t="str">
        <f>IF(VLOOKUP(R1,'Language &amp; Currency Data'!1:1048576,3)="Left",VLOOKUP(R1,'Language &amp; Currency Data'!1:1048576,4)&amp;"${e:\/\/Field\/Value3}", "${e:\/\/Field\/Value3}"&amp;" "&amp;VLOOKUP(R1,'Language &amp; Currency Data'!1:1048576,4))</f>
        <v>€${e:\/\/Field\/Value3}</v>
      </c>
      <c r="S27" s="10" t="str">
        <f>IF(VLOOKUP(S1,'Language &amp; Currency Data'!1:1048576,3)="Left",VLOOKUP(S1,'Language &amp; Currency Data'!1:1048576,4)&amp;"${e:\/\/Field\/Value3}", "${e:\/\/Field\/Value3}"&amp;" "&amp;VLOOKUP(S1,'Language &amp; Currency Data'!1:1048576,4))</f>
        <v>${e:\/\/Field\/Value3} €</v>
      </c>
      <c r="T27" s="10" t="str">
        <f>IF(VLOOKUP(T1,'Language &amp; Currency Data'!1:1048576,3)="Left",VLOOKUP(T1,'Language &amp; Currency Data'!1:1048576,4)&amp;"${e:\/\/Field\/Value3}", "${e:\/\/Field\/Value3}"&amp;" "&amp;VLOOKUP(T1,'Language &amp; Currency Data'!1:1048576,4))</f>
        <v>¥${e:\/\/Field\/Value3}</v>
      </c>
      <c r="U27" s="10" t="str">
        <f>IF(VLOOKUP(U1,'Language &amp; Currency Data'!1:1048576,3)="Left",VLOOKUP(U1,'Language &amp; Currency Data'!1:1048576,4)&amp;"${e:\/\/Field\/Value3}", "${e:\/\/Field\/Value3}"&amp;" "&amp;VLOOKUP(U1,'Language &amp; Currency Data'!1:1048576,4))</f>
        <v>RM${e:\/\/Field\/Value3}</v>
      </c>
      <c r="V27" s="10" t="str">
        <f>IF(VLOOKUP(V1,'Language &amp; Currency Data'!1:1048576,3)="Left",VLOOKUP(V1,'Language &amp; Currency Data'!1:1048576,4)&amp;"${e:\/\/Field\/Value3}", "${e:\/\/Field\/Value3}"&amp;" "&amp;VLOOKUP(V1,'Language &amp; Currency Data'!1:1048576,4))</f>
        <v>Mex$${e:\/\/Field\/Value3}</v>
      </c>
      <c r="W27" s="10" t="str">
        <f>IF(VLOOKUP(W1,'Language &amp; Currency Data'!1:1048576,3)="Left",VLOOKUP(W1,'Language &amp; Currency Data'!1:1048576,4)&amp;"${e:\/\/Field\/Value3}", "${e:\/\/Field\/Value3}"&amp;" "&amp;VLOOKUP(W1,'Language &amp; Currency Data'!1:1048576,4))</f>
        <v>€${e:\/\/Field\/Value3}</v>
      </c>
      <c r="X27" s="10" t="str">
        <f>IF(VLOOKUP(X1,'Language &amp; Currency Data'!1:1048576,3)="Left",VLOOKUP(X1,'Language &amp; Currency Data'!1:1048576,4)&amp;"${e:\/\/Field\/Value3}", "${e:\/\/Field\/Value3}"&amp;" "&amp;VLOOKUP(X1,'Language &amp; Currency Data'!1:1048576,4))</f>
        <v>NZ$${e:\/\/Field\/Value3}</v>
      </c>
      <c r="Y27" s="10" t="str">
        <f>IF(VLOOKUP(Y1,'Language &amp; Currency Data'!1:1048576,3)="Left",VLOOKUP(Y1,'Language &amp; Currency Data'!1:1048576,4)&amp;"${e:\/\/Field\/Value3}", "${e:\/\/Field\/Value3}"&amp;" "&amp;VLOOKUP(Y1,'Language &amp; Currency Data'!1:1048576,4))</f>
        <v>${e:\/\/Field\/Value3} kr</v>
      </c>
      <c r="Z27" s="10" t="str">
        <f>IF(VLOOKUP(Z1,'Language &amp; Currency Data'!1:1048576,3)="Left",VLOOKUP(Z1,'Language &amp; Currency Data'!1:1048576,4)&amp;"${e:\/\/Field\/Value3}", "${e:\/\/Field\/Value3}"&amp;" "&amp;VLOOKUP(Z1,'Language &amp; Currency Data'!1:1048576,4))</f>
        <v>₨${e:\/\/Field\/Value3}</v>
      </c>
      <c r="AA27" s="10" t="str">
        <f>IF(VLOOKUP(AA1,'Language &amp; Currency Data'!1:1048576,3)="Left",VLOOKUP(AA1,'Language &amp; Currency Data'!1:1048576,4)&amp;"${e:\/\/Field\/Value3}", "${e:\/\/Field\/Value3}"&amp;" "&amp;VLOOKUP(AA1,'Language &amp; Currency Data'!1:1048576,4))</f>
        <v>₱${e:\/\/Field\/Value3}</v>
      </c>
      <c r="AB27" s="10" t="str">
        <f>IF(VLOOKUP(AB1,'Language &amp; Currency Data'!1:1048576,3)="Left",VLOOKUP(AB1,'Language &amp; Currency Data'!1:1048576,4)&amp;"${e:\/\/Field\/Value3}", "${e:\/\/Field\/Value3}"&amp;" "&amp;VLOOKUP(AB1,'Language &amp; Currency Data'!1:1048576,4))</f>
        <v>${e:\/\/Field\/Value3} zł</v>
      </c>
      <c r="AC27" s="10" t="str">
        <f>IF(VLOOKUP(AC1,'Language &amp; Currency Data'!1:1048576,3)="Left",VLOOKUP(AC1,'Language &amp; Currency Data'!1:1048576,4)&amp;"${e:\/\/Field\/Value3}", "${e:\/\/Field\/Value3}"&amp;" "&amp;VLOOKUP(AC1,'Language &amp; Currency Data'!1:1048576,4))</f>
        <v>${e:\/\/Field\/Value3} €</v>
      </c>
      <c r="AD27" s="10" t="str">
        <f>IF(VLOOKUP(AD1,'Language &amp; Currency Data'!1:1048576,3)="Left",VLOOKUP(AD1,'Language &amp; Currency Data'!1:1048576,4)&amp;"${e:\/\/Field\/Value3}", "${e:\/\/Field\/Value3}"&amp;" "&amp;VLOOKUP(AD1,'Language &amp; Currency Data'!1:1048576,4))</f>
        <v>${e:\/\/Field\/Value3} lei</v>
      </c>
      <c r="AE27" s="10" t="str">
        <f>IF(VLOOKUP(AE1,'Language &amp; Currency Data'!1:1048576,3)="Left",VLOOKUP(AE1,'Language &amp; Currency Data'!1:1048576,4)&amp;"${e:\/\/Field\/Value3}", "${e:\/\/Field\/Value3}"&amp;" "&amp;VLOOKUP(AE1,'Language &amp; Currency Data'!1:1048576,4))</f>
        <v>${e:\/\/Field\/Value3} €</v>
      </c>
      <c r="AF27" s="10" t="str">
        <f>IF(VLOOKUP(AF1,'Language &amp; Currency Data'!1:1048576,3)="Left",VLOOKUP(AF1,'Language &amp; Currency Data'!1:1048576,4)&amp;"${e:\/\/Field\/Value3}", "${e:\/\/Field\/Value3}"&amp;" "&amp;VLOOKUP(AF1,'Language &amp; Currency Data'!1:1048576,4))</f>
        <v>R${e:\/\/Field\/Value3}</v>
      </c>
      <c r="AG27" s="10" t="str">
        <f>IF(VLOOKUP(AG1,'Language &amp; Currency Data'!1:1048576,3)="Left",VLOOKUP(AG1,'Language &amp; Currency Data'!1:1048576,4)&amp;"${e:\/\/Field\/Value3}", "${e:\/\/Field\/Value3}"&amp;" "&amp;VLOOKUP(AG1,'Language &amp; Currency Data'!1:1048576,4))</f>
        <v>₩${e:\/\/Field\/Value3}</v>
      </c>
      <c r="AH27" s="10" t="str">
        <f>IF(VLOOKUP(AH1,'Language &amp; Currency Data'!1:1048576,3)="Left",VLOOKUP(AH1,'Language &amp; Currency Data'!1:1048576,4)&amp;"${e:\/\/Field\/Value3}", "${e:\/\/Field\/Value3}"&amp;" "&amp;VLOOKUP(AH1,'Language &amp; Currency Data'!1:1048576,4))</f>
        <v>${e:\/\/Field\/Value3} €</v>
      </c>
      <c r="AI27" s="10" t="str">
        <f>IF(VLOOKUP(AI1,'Language &amp; Currency Data'!1:1048576,3)="Left",VLOOKUP(AI1,'Language &amp; Currency Data'!1:1048576,4)&amp;"${e:\/\/Field\/Value3}", "${e:\/\/Field\/Value3}"&amp;" "&amp;VLOOKUP(AI1,'Language &amp; Currency Data'!1:1048576,4))</f>
        <v>${e:\/\/Field\/Value3} kr</v>
      </c>
      <c r="AJ27" s="10" t="str">
        <f>IF(VLOOKUP(AJ1,'Language &amp; Currency Data'!1:1048576,3)="Left",VLOOKUP(AJ1,'Language &amp; Currency Data'!1:1048576,4)&amp;"${e:\/\/Field\/Value3}", "${e:\/\/Field\/Value3}"&amp;" "&amp;VLOOKUP(AJ1,'Language &amp; Currency Data'!1:1048576,4))</f>
        <v>NT$${e:\/\/Field\/Value3}</v>
      </c>
      <c r="AK27" s="10" t="str">
        <f>IF(VLOOKUP(AK1,'Language &amp; Currency Data'!1:1048576,3)="Left",VLOOKUP(AK1,'Language &amp; Currency Data'!1:1048576,4)&amp;"${e:\/\/Field\/Value3}", "${e:\/\/Field\/Value3}"&amp;" "&amp;VLOOKUP(AK1,'Language &amp; Currency Data'!1:1048576,4))</f>
        <v>฿${e:\/\/Field\/Value3}</v>
      </c>
      <c r="AL27" s="10" t="str">
        <f>IF(VLOOKUP(AL1,'Language &amp; Currency Data'!1:1048576,3)="Left",VLOOKUP(AL1,'Language &amp; Currency Data'!1:1048576,4)&amp;"${e:\/\/Field\/Value3}", "${e:\/\/Field\/Value3}"&amp;" "&amp;VLOOKUP(AL1,'Language &amp; Currency Data'!1:1048576,4))</f>
        <v>${e:\/\/Field\/Value3} ₺</v>
      </c>
      <c r="AM27" s="10" t="str">
        <f>IF(VLOOKUP(AM1,'Language &amp; Currency Data'!1:1048576,3)="Left",VLOOKUP(AM1,'Language &amp; Currency Data'!1:1048576,4)&amp;"${e:\/\/Field\/Value3}", "${e:\/\/Field\/Value3}"&amp;" "&amp;VLOOKUP(AM1,'Language &amp; Currency Data'!1:1048576,4))</f>
        <v>£${e:\/\/Field\/Value3}</v>
      </c>
      <c r="AN27" s="10" t="str">
        <f>IF(VLOOKUP(AN1,'Language &amp; Currency Data'!1:1048576,3)="Left",VLOOKUP(AN1,'Language &amp; Currency Data'!1:1048576,4)&amp;"${e:\/\/Field\/Value3}", "${e:\/\/Field\/Value3}"&amp;" "&amp;VLOOKUP(AN1,'Language &amp; Currency Data'!1:1048576,4))</f>
        <v>$${e:\/\/Field\/Value3}</v>
      </c>
      <c r="AO27" s="10" t="str">
        <f>IF(VLOOKUP(AO1,'Language &amp; Currency Data'!1:1048576,3)="Left",VLOOKUP(AO1,'Language &amp; Currency Data'!1:1048576,4)&amp;"${e:\/\/Field\/Value3}", "${e:\/\/Field\/Value3}"&amp;" "&amp;VLOOKUP(AO1,'Language &amp; Currency Data'!1:1048576,4))</f>
        <v>${e:\/\/Field\/Value3} ₫</v>
      </c>
      <c r="AP27" s="10" t="str">
        <f>IF(VLOOKUP(AP1,'Language &amp; Currency Data'!1:1048576,3)="Left",VLOOKUP(AP1,'Language &amp; Currency Data'!1:1048576,4)&amp;"${e:\/\/Field\/Value3}", "${e:\/\/Field\/Value3}"&amp;" "&amp;VLOOKUP(AP1,'Language &amp; Currency Data'!1:1048576,4))</f>
        <v>₹${e:\/\/Field\/Value3}</v>
      </c>
      <c r="AQ27" s="10" t="str">
        <f>IF(VLOOKUP(AQ1,'Language &amp; Currency Data'!1:1048576,3)="Left",VLOOKUP(AQ1,'Language &amp; Currency Data'!1:1048576,4)&amp;"${e:\/\/Field\/Value3}", "${e:\/\/Field\/Value3}"&amp;" "&amp;VLOOKUP(AQ1,'Language &amp; Currency Data'!1:1048576,4))</f>
        <v>Rp ${e:\/\/Field\/Value3}</v>
      </c>
      <c r="AR27" s="10" t="str">
        <f>IF(VLOOKUP(AR1,'Language &amp; Currency Data'!1:1048576,3)="Left",VLOOKUP(AR1,'Language &amp; Currency Data'!1:1048576,4)&amp;"${e:\/\/Field\/Value3}", "${e:\/\/Field\/Value3}"&amp;" "&amp;VLOOKUP(AR1,'Language &amp; Currency Data'!1:1048576,4))</f>
        <v>${e:\/\/Field\/Value3} ₫</v>
      </c>
      <c r="AS27" s="10" t="str">
        <f>IF(VLOOKUP(AS1,'Language &amp; Currency Data'!1:1048576,3)="Left",VLOOKUP(AS1,'Language &amp; Currency Data'!1:1048576,4)&amp;"${e:\/\/Field\/Value3}", "${e:\/\/Field\/Value3}"&amp;" "&amp;VLOOKUP(AS1,'Language &amp; Currency Data'!1:1048576,4))</f>
        <v>฿${e:\/\/Field\/Value3}</v>
      </c>
      <c r="AT27" s="10" t="str">
        <f>IF(VLOOKUP(AT1,'Language &amp; Currency Data'!1:1048576,3)="Left",VLOOKUP(AT1,'Language &amp; Currency Data'!1:1048576,4)&amp;"${e:\/\/Field\/Value3}", "${e:\/\/Field\/Value3}"&amp;" "&amp;VLOOKUP(AT1,'Language &amp; Currency Data'!1:1048576,4))</f>
        <v>R${e:\/\/Field\/Value3}</v>
      </c>
      <c r="AU27" s="10" t="str">
        <f>IF(VLOOKUP(AU1,'Language &amp; Currency Data'!1:1048576,3)="Left",VLOOKUP(AU1,'Language &amp; Currency Data'!1:1048576,4)&amp;"${e:\/\/Field\/Value3}", "${e:\/\/Field\/Value3}"&amp;" "&amp;VLOOKUP(AU1,'Language &amp; Currency Data'!1:1048576,4))</f>
        <v>₨${e:\/\/Field\/Value3}</v>
      </c>
      <c r="AV27" s="10" t="str">
        <f>IF(VLOOKUP(AV1,'Language &amp; Currency Data'!1:1048576,3)="Left",VLOOKUP(AV1,'Language &amp; Currency Data'!1:1048576,4)&amp;"${e:\/\/Field\/Value3}", "${e:\/\/Field\/Value3}"&amp;" "&amp;VLOOKUP(AV1,'Language &amp; Currency Data'!1:1048576,4))</f>
        <v>RM${e:\/\/Field\/Value3}</v>
      </c>
      <c r="AW27" s="10" t="str">
        <f>IF(VLOOKUP(AW1,'Language &amp; Currency Data'!1:1048576,3)="Left",VLOOKUP(AW1,'Language &amp; Currency Data'!1:1048576,4)&amp;"${e:\/\/Field\/Value3}", "${e:\/\/Field\/Value3}"&amp;" "&amp;VLOOKUP(AW1,'Language &amp; Currency Data'!1:1048576,4))</f>
        <v>₱${e:\/\/Field\/Value3}</v>
      </c>
    </row>
    <row r="28" spans="1:49" s="21" customFormat="1" x14ac:dyDescent="0.45">
      <c r="A28" s="10" t="s">
        <v>855</v>
      </c>
      <c r="B28" s="10" t="str">
        <f>IF(VLOOKUP(B1,'Language &amp; Currency Data'!1:1048576,3)="Left",VLOOKUP(B1,'Language &amp; Currency Data'!1:1048576,4)&amp;"${e:\/\/Field\/Value5}", "${e:\/\/Field\/Value5}"&amp;" "&amp;VLOOKUP(B1,'Language &amp; Currency Data'!1:1048576,4))</f>
        <v>ARS$${e:\/\/Field\/Value5}</v>
      </c>
      <c r="C28" s="10" t="str">
        <f>IF(VLOOKUP(C1,'Language &amp; Currency Data'!1:1048576,3)="Left",VLOOKUP(C1,'Language &amp; Currency Data'!1:1048576,4)&amp;"${e:\/\/Field\/Value5}", "${e:\/\/Field\/Value5}"&amp;" "&amp;VLOOKUP(C1,'Language &amp; Currency Data'!1:1048576,4))</f>
        <v>AUD$${e:\/\/Field\/Value5}</v>
      </c>
      <c r="D28" s="10" t="str">
        <f>IF(VLOOKUP(D1,'Language &amp; Currency Data'!1:1048576,3)="Left",VLOOKUP(D1,'Language &amp; Currency Data'!1:1048576,4)&amp;"${e:\/\/Field\/Value5}", "${e:\/\/Field\/Value5}"&amp;" "&amp;VLOOKUP(D1,'Language &amp; Currency Data'!1:1048576,4))</f>
        <v>${e:\/\/Field\/Value5} €</v>
      </c>
      <c r="E28" s="10" t="str">
        <f>IF(VLOOKUP(E1,'Language &amp; Currency Data'!1:1048576,3)="Left",VLOOKUP(E1,'Language &amp; Currency Data'!1:1048576,4)&amp;"${e:\/\/Field\/Value5}", "${e:\/\/Field\/Value5}"&amp;" "&amp;VLOOKUP(E1,'Language &amp; Currency Data'!1:1048576,4))</f>
        <v>R$${e:\/\/Field\/Value5}</v>
      </c>
      <c r="F28" s="10" t="str">
        <f>IF(VLOOKUP(F1,'Language &amp; Currency Data'!1:1048576,3)="Left",VLOOKUP(F1,'Language &amp; Currency Data'!1:1048576,4)&amp;"${e:\/\/Field\/Value5}", "${e:\/\/Field\/Value5}"&amp;" "&amp;VLOOKUP(F1,'Language &amp; Currency Data'!1:1048576,4))</f>
        <v>CA$${e:\/\/Field\/Value5}</v>
      </c>
      <c r="G28" s="10" t="str">
        <f>IF(VLOOKUP(G1,'Language &amp; Currency Data'!1:1048576,3)="Left",VLOOKUP(G1,'Language &amp; Currency Data'!1:1048576,4)&amp;"${e:\/\/Field\/Value5}", "${e:\/\/Field\/Value5}"&amp;" "&amp;VLOOKUP(G1,'Language &amp; Currency Data'!1:1048576,4))</f>
        <v>¥${e:\/\/Field\/Value5}</v>
      </c>
      <c r="H28" s="10" t="str">
        <f>IF(VLOOKUP(H1,'Language &amp; Currency Data'!1:1048576,3)="Left",VLOOKUP(H1,'Language &amp; Currency Data'!1:1048576,4)&amp;"${e:\/\/Field\/Value5}", "${e:\/\/Field\/Value5}"&amp;" "&amp;VLOOKUP(H1,'Language &amp; Currency Data'!1:1048576,4))</f>
        <v>CLP$${e:\/\/Field\/Value5}</v>
      </c>
      <c r="I28" s="10" t="str">
        <f>IF(VLOOKUP(I1,'Language &amp; Currency Data'!1:1048576,3)="Left",VLOOKUP(I1,'Language &amp; Currency Data'!1:1048576,4)&amp;"${e:\/\/Field\/Value5}", "${e:\/\/Field\/Value5}"&amp;" "&amp;VLOOKUP(I1,'Language &amp; Currency Data'!1:1048576,4))</f>
        <v>Col$${e:\/\/Field\/Value5}</v>
      </c>
      <c r="J28" s="10" t="str">
        <f>IF(VLOOKUP(J1,'Language &amp; Currency Data'!1:1048576,3)="Left",VLOOKUP(J1,'Language &amp; Currency Data'!1:1048576,4)&amp;"${e:\/\/Field\/Value5}", "${e:\/\/Field\/Value5}"&amp;" "&amp;VLOOKUP(J1,'Language &amp; Currency Data'!1:1048576,4))</f>
        <v>${e:\/\/Field\/Value5} Kč</v>
      </c>
      <c r="K28" s="10" t="str">
        <f>IF(VLOOKUP(K1,'Language &amp; Currency Data'!1:1048576,3)="Left",VLOOKUP(K1,'Language &amp; Currency Data'!1:1048576,4)&amp;"${e:\/\/Field\/Value5}", "${e:\/\/Field\/Value5}"&amp;" "&amp;VLOOKUP(K1,'Language &amp; Currency Data'!1:1048576,4))</f>
        <v>${e:\/\/Field\/Value5} €</v>
      </c>
      <c r="L28" s="10" t="str">
        <f>IF(VLOOKUP(L1,'Language &amp; Currency Data'!1:1048576,3)="Left",VLOOKUP(L1,'Language &amp; Currency Data'!1:1048576,4)&amp;"${e:\/\/Field\/Value5}", "${e:\/\/Field\/Value5}"&amp;" "&amp;VLOOKUP(L1,'Language &amp; Currency Data'!1:1048576,4))</f>
        <v>${e:\/\/Field\/Value5} €</v>
      </c>
      <c r="M28" s="10" t="str">
        <f>IF(VLOOKUP(M1,'Language &amp; Currency Data'!1:1048576,3)="Left",VLOOKUP(M1,'Language &amp; Currency Data'!1:1048576,4)&amp;"${e:\/\/Field\/Value5}", "${e:\/\/Field\/Value5}"&amp;" "&amp;VLOOKUP(M1,'Language &amp; Currency Data'!1:1048576,4))</f>
        <v>${e:\/\/Field\/Value5} €</v>
      </c>
      <c r="N28" s="10" t="str">
        <f>IF(VLOOKUP(N1,'Language &amp; Currency Data'!1:1048576,3)="Left",VLOOKUP(N1,'Language &amp; Currency Data'!1:1048576,4)&amp;"${e:\/\/Field\/Value5}", "${e:\/\/Field\/Value5}"&amp;" "&amp;VLOOKUP(N1,'Language &amp; Currency Data'!1:1048576,4))</f>
        <v>${e:\/\/Field\/Value5} €</v>
      </c>
      <c r="O28" s="10" t="str">
        <f>IF(VLOOKUP(O1,'Language &amp; Currency Data'!1:1048576,3)="Left",VLOOKUP(O1,'Language &amp; Currency Data'!1:1048576,4)&amp;"${e:\/\/Field\/Value5}", "${e:\/\/Field\/Value5}"&amp;" "&amp;VLOOKUP(O1,'Language &amp; Currency Data'!1:1048576,4))</f>
        <v>${e:\/\/Field\/Value5} Ft</v>
      </c>
      <c r="P28" s="10" t="str">
        <f>IF(VLOOKUP(P1,'Language &amp; Currency Data'!1:1048576,3)="Left",VLOOKUP(P1,'Language &amp; Currency Data'!1:1048576,4)&amp;"${e:\/\/Field\/Value5}", "${e:\/\/Field\/Value5}"&amp;" "&amp;VLOOKUP(P1,'Language &amp; Currency Data'!1:1048576,4))</f>
        <v>₹${e:\/\/Field\/Value5}</v>
      </c>
      <c r="Q28" s="10" t="str">
        <f>IF(VLOOKUP(Q1,'Language &amp; Currency Data'!1:1048576,3)="Left",VLOOKUP(Q1,'Language &amp; Currency Data'!1:1048576,4)&amp;"${e:\/\/Field\/Value5}", "${e:\/\/Field\/Value5}"&amp;" "&amp;VLOOKUP(Q1,'Language &amp; Currency Data'!1:1048576,4))</f>
        <v>Rp ${e:\/\/Field\/Value5}</v>
      </c>
      <c r="R28" s="10" t="str">
        <f>IF(VLOOKUP(R1,'Language &amp; Currency Data'!1:1048576,3)="Left",VLOOKUP(R1,'Language &amp; Currency Data'!1:1048576,4)&amp;"${e:\/\/Field\/Value5}", "${e:\/\/Field\/Value5}"&amp;" "&amp;VLOOKUP(R1,'Language &amp; Currency Data'!1:1048576,4))</f>
        <v>€${e:\/\/Field\/Value5}</v>
      </c>
      <c r="S28" s="10" t="str">
        <f>IF(VLOOKUP(S1,'Language &amp; Currency Data'!1:1048576,3)="Left",VLOOKUP(S1,'Language &amp; Currency Data'!1:1048576,4)&amp;"${e:\/\/Field\/Value5}", "${e:\/\/Field\/Value5}"&amp;" "&amp;VLOOKUP(S1,'Language &amp; Currency Data'!1:1048576,4))</f>
        <v>${e:\/\/Field\/Value5} €</v>
      </c>
      <c r="T28" s="10" t="str">
        <f>IF(VLOOKUP(T1,'Language &amp; Currency Data'!1:1048576,3)="Left",VLOOKUP(T1,'Language &amp; Currency Data'!1:1048576,4)&amp;"${e:\/\/Field\/Value5}", "${e:\/\/Field\/Value5}"&amp;" "&amp;VLOOKUP(T1,'Language &amp; Currency Data'!1:1048576,4))</f>
        <v>¥${e:\/\/Field\/Value5}</v>
      </c>
      <c r="U28" s="10" t="str">
        <f>IF(VLOOKUP(U1,'Language &amp; Currency Data'!1:1048576,3)="Left",VLOOKUP(U1,'Language &amp; Currency Data'!1:1048576,4)&amp;"${e:\/\/Field\/Value5}", "${e:\/\/Field\/Value5}"&amp;" "&amp;VLOOKUP(U1,'Language &amp; Currency Data'!1:1048576,4))</f>
        <v>RM${e:\/\/Field\/Value5}</v>
      </c>
      <c r="V28" s="10" t="str">
        <f>IF(VLOOKUP(V1,'Language &amp; Currency Data'!1:1048576,3)="Left",VLOOKUP(V1,'Language &amp; Currency Data'!1:1048576,4)&amp;"${e:\/\/Field\/Value5}", "${e:\/\/Field\/Value5}"&amp;" "&amp;VLOOKUP(V1,'Language &amp; Currency Data'!1:1048576,4))</f>
        <v>Mex$${e:\/\/Field\/Value5}</v>
      </c>
      <c r="W28" s="10" t="str">
        <f>IF(VLOOKUP(W1,'Language &amp; Currency Data'!1:1048576,3)="Left",VLOOKUP(W1,'Language &amp; Currency Data'!1:1048576,4)&amp;"${e:\/\/Field\/Value5}", "${e:\/\/Field\/Value5}"&amp;" "&amp;VLOOKUP(W1,'Language &amp; Currency Data'!1:1048576,4))</f>
        <v>€${e:\/\/Field\/Value5}</v>
      </c>
      <c r="X28" s="10" t="str">
        <f>IF(VLOOKUP(X1,'Language &amp; Currency Data'!1:1048576,3)="Left",VLOOKUP(X1,'Language &amp; Currency Data'!1:1048576,4)&amp;"${e:\/\/Field\/Value5}", "${e:\/\/Field\/Value5}"&amp;" "&amp;VLOOKUP(X1,'Language &amp; Currency Data'!1:1048576,4))</f>
        <v>NZ$${e:\/\/Field\/Value5}</v>
      </c>
      <c r="Y28" s="10" t="str">
        <f>IF(VLOOKUP(Y1,'Language &amp; Currency Data'!1:1048576,3)="Left",VLOOKUP(Y1,'Language &amp; Currency Data'!1:1048576,4)&amp;"${e:\/\/Field\/Value5}", "${e:\/\/Field\/Value5}"&amp;" "&amp;VLOOKUP(Y1,'Language &amp; Currency Data'!1:1048576,4))</f>
        <v>${e:\/\/Field\/Value5} kr</v>
      </c>
      <c r="Z28" s="10" t="str">
        <f>IF(VLOOKUP(Z1,'Language &amp; Currency Data'!1:1048576,3)="Left",VLOOKUP(Z1,'Language &amp; Currency Data'!1:1048576,4)&amp;"${e:\/\/Field\/Value5}", "${e:\/\/Field\/Value5}"&amp;" "&amp;VLOOKUP(Z1,'Language &amp; Currency Data'!1:1048576,4))</f>
        <v>₨${e:\/\/Field\/Value5}</v>
      </c>
      <c r="AA28" s="10" t="str">
        <f>IF(VLOOKUP(AA1,'Language &amp; Currency Data'!1:1048576,3)="Left",VLOOKUP(AA1,'Language &amp; Currency Data'!1:1048576,4)&amp;"${e:\/\/Field\/Value5}", "${e:\/\/Field\/Value5}"&amp;" "&amp;VLOOKUP(AA1,'Language &amp; Currency Data'!1:1048576,4))</f>
        <v>₱${e:\/\/Field\/Value5}</v>
      </c>
      <c r="AB28" s="10" t="str">
        <f>IF(VLOOKUP(AB1,'Language &amp; Currency Data'!1:1048576,3)="Left",VLOOKUP(AB1,'Language &amp; Currency Data'!1:1048576,4)&amp;"${e:\/\/Field\/Value5}", "${e:\/\/Field\/Value5}"&amp;" "&amp;VLOOKUP(AB1,'Language &amp; Currency Data'!1:1048576,4))</f>
        <v>${e:\/\/Field\/Value5} zł</v>
      </c>
      <c r="AC28" s="10" t="str">
        <f>IF(VLOOKUP(AC1,'Language &amp; Currency Data'!1:1048576,3)="Left",VLOOKUP(AC1,'Language &amp; Currency Data'!1:1048576,4)&amp;"${e:\/\/Field\/Value5}", "${e:\/\/Field\/Value5}"&amp;" "&amp;VLOOKUP(AC1,'Language &amp; Currency Data'!1:1048576,4))</f>
        <v>${e:\/\/Field\/Value5} €</v>
      </c>
      <c r="AD28" s="10" t="str">
        <f>IF(VLOOKUP(AD1,'Language &amp; Currency Data'!1:1048576,3)="Left",VLOOKUP(AD1,'Language &amp; Currency Data'!1:1048576,4)&amp;"${e:\/\/Field\/Value5}", "${e:\/\/Field\/Value5}"&amp;" "&amp;VLOOKUP(AD1,'Language &amp; Currency Data'!1:1048576,4))</f>
        <v>${e:\/\/Field\/Value5} lei</v>
      </c>
      <c r="AE28" s="10" t="str">
        <f>IF(VLOOKUP(AE1,'Language &amp; Currency Data'!1:1048576,3)="Left",VLOOKUP(AE1,'Language &amp; Currency Data'!1:1048576,4)&amp;"${e:\/\/Field\/Value5}", "${e:\/\/Field\/Value5}"&amp;" "&amp;VLOOKUP(AE1,'Language &amp; Currency Data'!1:1048576,4))</f>
        <v>${e:\/\/Field\/Value5} €</v>
      </c>
      <c r="AF28" s="10" t="str">
        <f>IF(VLOOKUP(AF1,'Language &amp; Currency Data'!1:1048576,3)="Left",VLOOKUP(AF1,'Language &amp; Currency Data'!1:1048576,4)&amp;"${e:\/\/Field\/Value5}", "${e:\/\/Field\/Value5}"&amp;" "&amp;VLOOKUP(AF1,'Language &amp; Currency Data'!1:1048576,4))</f>
        <v>R${e:\/\/Field\/Value5}</v>
      </c>
      <c r="AG28" s="10" t="str">
        <f>IF(VLOOKUP(AG1,'Language &amp; Currency Data'!1:1048576,3)="Left",VLOOKUP(AG1,'Language &amp; Currency Data'!1:1048576,4)&amp;"${e:\/\/Field\/Value5}", "${e:\/\/Field\/Value5}"&amp;" "&amp;VLOOKUP(AG1,'Language &amp; Currency Data'!1:1048576,4))</f>
        <v>₩${e:\/\/Field\/Value5}</v>
      </c>
      <c r="AH28" s="10" t="str">
        <f>IF(VLOOKUP(AH1,'Language &amp; Currency Data'!1:1048576,3)="Left",VLOOKUP(AH1,'Language &amp; Currency Data'!1:1048576,4)&amp;"${e:\/\/Field\/Value5}", "${e:\/\/Field\/Value5}"&amp;" "&amp;VLOOKUP(AH1,'Language &amp; Currency Data'!1:1048576,4))</f>
        <v>${e:\/\/Field\/Value5} €</v>
      </c>
      <c r="AI28" s="10" t="str">
        <f>IF(VLOOKUP(AI1,'Language &amp; Currency Data'!1:1048576,3)="Left",VLOOKUP(AI1,'Language &amp; Currency Data'!1:1048576,4)&amp;"${e:\/\/Field\/Value5}", "${e:\/\/Field\/Value5}"&amp;" "&amp;VLOOKUP(AI1,'Language &amp; Currency Data'!1:1048576,4))</f>
        <v>${e:\/\/Field\/Value5} kr</v>
      </c>
      <c r="AJ28" s="10" t="str">
        <f>IF(VLOOKUP(AJ1,'Language &amp; Currency Data'!1:1048576,3)="Left",VLOOKUP(AJ1,'Language &amp; Currency Data'!1:1048576,4)&amp;"${e:\/\/Field\/Value5}", "${e:\/\/Field\/Value5}"&amp;" "&amp;VLOOKUP(AJ1,'Language &amp; Currency Data'!1:1048576,4))</f>
        <v>NT$${e:\/\/Field\/Value5}</v>
      </c>
      <c r="AK28" s="10" t="str">
        <f>IF(VLOOKUP(AK1,'Language &amp; Currency Data'!1:1048576,3)="Left",VLOOKUP(AK1,'Language &amp; Currency Data'!1:1048576,4)&amp;"${e:\/\/Field\/Value5}", "${e:\/\/Field\/Value5}"&amp;" "&amp;VLOOKUP(AK1,'Language &amp; Currency Data'!1:1048576,4))</f>
        <v>฿${e:\/\/Field\/Value5}</v>
      </c>
      <c r="AL28" s="10" t="str">
        <f>IF(VLOOKUP(AL1,'Language &amp; Currency Data'!1:1048576,3)="Left",VLOOKUP(AL1,'Language &amp; Currency Data'!1:1048576,4)&amp;"${e:\/\/Field\/Value5}", "${e:\/\/Field\/Value5}"&amp;" "&amp;VLOOKUP(AL1,'Language &amp; Currency Data'!1:1048576,4))</f>
        <v>${e:\/\/Field\/Value5} ₺</v>
      </c>
      <c r="AM28" s="10" t="str">
        <f>IF(VLOOKUP(AM1,'Language &amp; Currency Data'!1:1048576,3)="Left",VLOOKUP(AM1,'Language &amp; Currency Data'!1:1048576,4)&amp;"${e:\/\/Field\/Value5}", "${e:\/\/Field\/Value5}"&amp;" "&amp;VLOOKUP(AM1,'Language &amp; Currency Data'!1:1048576,4))</f>
        <v>£${e:\/\/Field\/Value5}</v>
      </c>
      <c r="AN28" s="10" t="str">
        <f>IF(VLOOKUP(AN1,'Language &amp; Currency Data'!1:1048576,3)="Left",VLOOKUP(AN1,'Language &amp; Currency Data'!1:1048576,4)&amp;"${e:\/\/Field\/Value5}", "${e:\/\/Field\/Value5}"&amp;" "&amp;VLOOKUP(AN1,'Language &amp; Currency Data'!1:1048576,4))</f>
        <v>$${e:\/\/Field\/Value5}</v>
      </c>
      <c r="AO28" s="10" t="str">
        <f>IF(VLOOKUP(AO1,'Language &amp; Currency Data'!1:1048576,3)="Left",VLOOKUP(AO1,'Language &amp; Currency Data'!1:1048576,4)&amp;"${e:\/\/Field\/Value5}", "${e:\/\/Field\/Value5}"&amp;" "&amp;VLOOKUP(AO1,'Language &amp; Currency Data'!1:1048576,4))</f>
        <v>${e:\/\/Field\/Value5} ₫</v>
      </c>
      <c r="AP28" s="10" t="str">
        <f>IF(VLOOKUP(AP1,'Language &amp; Currency Data'!1:1048576,3)="Left",VLOOKUP(AP1,'Language &amp; Currency Data'!1:1048576,4)&amp;"${e:\/\/Field\/Value5}", "${e:\/\/Field\/Value5}"&amp;" "&amp;VLOOKUP(AP1,'Language &amp; Currency Data'!1:1048576,4))</f>
        <v>₹${e:\/\/Field\/Value5}</v>
      </c>
      <c r="AQ28" s="10" t="str">
        <f>IF(VLOOKUP(AQ1,'Language &amp; Currency Data'!1:1048576,3)="Left",VLOOKUP(AQ1,'Language &amp; Currency Data'!1:1048576,4)&amp;"${e:\/\/Field\/Value5}", "${e:\/\/Field\/Value5}"&amp;" "&amp;VLOOKUP(AQ1,'Language &amp; Currency Data'!1:1048576,4))</f>
        <v>Rp ${e:\/\/Field\/Value5}</v>
      </c>
      <c r="AR28" s="10" t="str">
        <f>IF(VLOOKUP(AR1,'Language &amp; Currency Data'!1:1048576,3)="Left",VLOOKUP(AR1,'Language &amp; Currency Data'!1:1048576,4)&amp;"${e:\/\/Field\/Value5}", "${e:\/\/Field\/Value5}"&amp;" "&amp;VLOOKUP(AR1,'Language &amp; Currency Data'!1:1048576,4))</f>
        <v>${e:\/\/Field\/Value5} ₫</v>
      </c>
      <c r="AS28" s="10" t="str">
        <f>IF(VLOOKUP(AS1,'Language &amp; Currency Data'!1:1048576,3)="Left",VLOOKUP(AS1,'Language &amp; Currency Data'!1:1048576,4)&amp;"${e:\/\/Field\/Value5}", "${e:\/\/Field\/Value5}"&amp;" "&amp;VLOOKUP(AS1,'Language &amp; Currency Data'!1:1048576,4))</f>
        <v>฿${e:\/\/Field\/Value5}</v>
      </c>
      <c r="AT28" s="10" t="str">
        <f>IF(VLOOKUP(AT1,'Language &amp; Currency Data'!1:1048576,3)="Left",VLOOKUP(AT1,'Language &amp; Currency Data'!1:1048576,4)&amp;"${e:\/\/Field\/Value5}", "${e:\/\/Field\/Value5}"&amp;" "&amp;VLOOKUP(AT1,'Language &amp; Currency Data'!1:1048576,4))</f>
        <v>R${e:\/\/Field\/Value5}</v>
      </c>
      <c r="AU28" s="10" t="str">
        <f>IF(VLOOKUP(AU1,'Language &amp; Currency Data'!1:1048576,3)="Left",VLOOKUP(AU1,'Language &amp; Currency Data'!1:1048576,4)&amp;"${e:\/\/Field\/Value5}", "${e:\/\/Field\/Value5}"&amp;" "&amp;VLOOKUP(AU1,'Language &amp; Currency Data'!1:1048576,4))</f>
        <v>₨${e:\/\/Field\/Value5}</v>
      </c>
      <c r="AV28" s="10" t="str">
        <f>IF(VLOOKUP(AV1,'Language &amp; Currency Data'!1:1048576,3)="Left",VLOOKUP(AV1,'Language &amp; Currency Data'!1:1048576,4)&amp;"${e:\/\/Field\/Value5}", "${e:\/\/Field\/Value5}"&amp;" "&amp;VLOOKUP(AV1,'Language &amp; Currency Data'!1:1048576,4))</f>
        <v>RM${e:\/\/Field\/Value5}</v>
      </c>
      <c r="AW28" s="10" t="str">
        <f>IF(VLOOKUP(AW1,'Language &amp; Currency Data'!1:1048576,3)="Left",VLOOKUP(AW1,'Language &amp; Currency Data'!1:1048576,4)&amp;"${e:\/\/Field\/Value5}", "${e:\/\/Field\/Value5}"&amp;" "&amp;VLOOKUP(AW1,'Language &amp; Currency Data'!1:1048576,4))</f>
        <v>₱${e:\/\/Field\/Value5}</v>
      </c>
    </row>
    <row r="29" spans="1:49" s="21" customFormat="1" x14ac:dyDescent="0.45">
      <c r="A29" s="10" t="s">
        <v>856</v>
      </c>
      <c r="B29" s="10" t="str">
        <f>IF(VLOOKUP(B1,'Language &amp; Currency Data'!1:1048576,3)="Left",VLOOKUP(B1,'Language &amp; Currency Data'!1:1048576,4)&amp;"${e:\/\/Field\/Value6}", "${e:\/\/Field\/Value6}"&amp;" "&amp;VLOOKUP(B1,'Language &amp; Currency Data'!1:1048576,4))</f>
        <v>ARS$${e:\/\/Field\/Value6}</v>
      </c>
      <c r="C29" s="10" t="str">
        <f>IF(VLOOKUP(C1,'Language &amp; Currency Data'!1:1048576,3)="Left",VLOOKUP(C1,'Language &amp; Currency Data'!1:1048576,4)&amp;"${e:\/\/Field\/Value6}", "${e:\/\/Field\/Value6}"&amp;" "&amp;VLOOKUP(C1,'Language &amp; Currency Data'!1:1048576,4))</f>
        <v>AUD$${e:\/\/Field\/Value6}</v>
      </c>
      <c r="D29" s="10" t="str">
        <f>IF(VLOOKUP(D1,'Language &amp; Currency Data'!1:1048576,3)="Left",VLOOKUP(D1,'Language &amp; Currency Data'!1:1048576,4)&amp;"${e:\/\/Field\/Value6}", "${e:\/\/Field\/Value6}"&amp;" "&amp;VLOOKUP(D1,'Language &amp; Currency Data'!1:1048576,4))</f>
        <v>${e:\/\/Field\/Value6} €</v>
      </c>
      <c r="E29" s="10" t="str">
        <f>IF(VLOOKUP(E1,'Language &amp; Currency Data'!1:1048576,3)="Left",VLOOKUP(E1,'Language &amp; Currency Data'!1:1048576,4)&amp;"${e:\/\/Field\/Value6}", "${e:\/\/Field\/Value6}"&amp;" "&amp;VLOOKUP(E1,'Language &amp; Currency Data'!1:1048576,4))</f>
        <v>R$${e:\/\/Field\/Value6}</v>
      </c>
      <c r="F29" s="10" t="str">
        <f>IF(VLOOKUP(F1,'Language &amp; Currency Data'!1:1048576,3)="Left",VLOOKUP(F1,'Language &amp; Currency Data'!1:1048576,4)&amp;"${e:\/\/Field\/Value6}", "${e:\/\/Field\/Value6}"&amp;" "&amp;VLOOKUP(F1,'Language &amp; Currency Data'!1:1048576,4))</f>
        <v>CA$${e:\/\/Field\/Value6}</v>
      </c>
      <c r="G29" s="10" t="str">
        <f>IF(VLOOKUP(G1,'Language &amp; Currency Data'!1:1048576,3)="Left",VLOOKUP(G1,'Language &amp; Currency Data'!1:1048576,4)&amp;"${e:\/\/Field\/Value6}", "${e:\/\/Field\/Value6}"&amp;" "&amp;VLOOKUP(G1,'Language &amp; Currency Data'!1:1048576,4))</f>
        <v>¥${e:\/\/Field\/Value6}</v>
      </c>
      <c r="H29" s="10" t="str">
        <f>IF(VLOOKUP(H1,'Language &amp; Currency Data'!1:1048576,3)="Left",VLOOKUP(H1,'Language &amp; Currency Data'!1:1048576,4)&amp;"${e:\/\/Field\/Value6}", "${e:\/\/Field\/Value6}"&amp;" "&amp;VLOOKUP(H1,'Language &amp; Currency Data'!1:1048576,4))</f>
        <v>CLP$${e:\/\/Field\/Value6}</v>
      </c>
      <c r="I29" s="10" t="str">
        <f>IF(VLOOKUP(I1,'Language &amp; Currency Data'!1:1048576,3)="Left",VLOOKUP(I1,'Language &amp; Currency Data'!1:1048576,4)&amp;"${e:\/\/Field\/Value6}", "${e:\/\/Field\/Value6}"&amp;" "&amp;VLOOKUP(I1,'Language &amp; Currency Data'!1:1048576,4))</f>
        <v>Col$${e:\/\/Field\/Value6}</v>
      </c>
      <c r="J29" s="10" t="str">
        <f>IF(VLOOKUP(J1,'Language &amp; Currency Data'!1:1048576,3)="Left",VLOOKUP(J1,'Language &amp; Currency Data'!1:1048576,4)&amp;"${e:\/\/Field\/Value6}", "${e:\/\/Field\/Value6}"&amp;" "&amp;VLOOKUP(J1,'Language &amp; Currency Data'!1:1048576,4))</f>
        <v>${e:\/\/Field\/Value6} Kč</v>
      </c>
      <c r="K29" s="10" t="str">
        <f>IF(VLOOKUP(K1,'Language &amp; Currency Data'!1:1048576,3)="Left",VLOOKUP(K1,'Language &amp; Currency Data'!1:1048576,4)&amp;"${e:\/\/Field\/Value6}", "${e:\/\/Field\/Value6}"&amp;" "&amp;VLOOKUP(K1,'Language &amp; Currency Data'!1:1048576,4))</f>
        <v>${e:\/\/Field\/Value6} €</v>
      </c>
      <c r="L29" s="10" t="str">
        <f>IF(VLOOKUP(L1,'Language &amp; Currency Data'!1:1048576,3)="Left",VLOOKUP(L1,'Language &amp; Currency Data'!1:1048576,4)&amp;"${e:\/\/Field\/Value6}", "${e:\/\/Field\/Value6}"&amp;" "&amp;VLOOKUP(L1,'Language &amp; Currency Data'!1:1048576,4))</f>
        <v>${e:\/\/Field\/Value6} €</v>
      </c>
      <c r="M29" s="10" t="str">
        <f>IF(VLOOKUP(M1,'Language &amp; Currency Data'!1:1048576,3)="Left",VLOOKUP(M1,'Language &amp; Currency Data'!1:1048576,4)&amp;"${e:\/\/Field\/Value6}", "${e:\/\/Field\/Value6}"&amp;" "&amp;VLOOKUP(M1,'Language &amp; Currency Data'!1:1048576,4))</f>
        <v>${e:\/\/Field\/Value6} €</v>
      </c>
      <c r="N29" s="10" t="str">
        <f>IF(VLOOKUP(N1,'Language &amp; Currency Data'!1:1048576,3)="Left",VLOOKUP(N1,'Language &amp; Currency Data'!1:1048576,4)&amp;"${e:\/\/Field\/Value6}", "${e:\/\/Field\/Value6}"&amp;" "&amp;VLOOKUP(N1,'Language &amp; Currency Data'!1:1048576,4))</f>
        <v>${e:\/\/Field\/Value6} €</v>
      </c>
      <c r="O29" s="10" t="str">
        <f>IF(VLOOKUP(O1,'Language &amp; Currency Data'!1:1048576,3)="Left",VLOOKUP(O1,'Language &amp; Currency Data'!1:1048576,4)&amp;"${e:\/\/Field\/Value6}", "${e:\/\/Field\/Value6}"&amp;" "&amp;VLOOKUP(O1,'Language &amp; Currency Data'!1:1048576,4))</f>
        <v>${e:\/\/Field\/Value6} Ft</v>
      </c>
      <c r="P29" s="10" t="str">
        <f>IF(VLOOKUP(P1,'Language &amp; Currency Data'!1:1048576,3)="Left",VLOOKUP(P1,'Language &amp; Currency Data'!1:1048576,4)&amp;"${e:\/\/Field\/Value6}", "${e:\/\/Field\/Value6}"&amp;" "&amp;VLOOKUP(P1,'Language &amp; Currency Data'!1:1048576,4))</f>
        <v>₹${e:\/\/Field\/Value6}</v>
      </c>
      <c r="Q29" s="10" t="str">
        <f>IF(VLOOKUP(Q1,'Language &amp; Currency Data'!1:1048576,3)="Left",VLOOKUP(Q1,'Language &amp; Currency Data'!1:1048576,4)&amp;"${e:\/\/Field\/Value6}", "${e:\/\/Field\/Value6}"&amp;" "&amp;VLOOKUP(Q1,'Language &amp; Currency Data'!1:1048576,4))</f>
        <v>Rp ${e:\/\/Field\/Value6}</v>
      </c>
      <c r="R29" s="10" t="str">
        <f>IF(VLOOKUP(R1,'Language &amp; Currency Data'!1:1048576,3)="Left",VLOOKUP(R1,'Language &amp; Currency Data'!1:1048576,4)&amp;"${e:\/\/Field\/Value6}", "${e:\/\/Field\/Value6}"&amp;" "&amp;VLOOKUP(R1,'Language &amp; Currency Data'!1:1048576,4))</f>
        <v>€${e:\/\/Field\/Value6}</v>
      </c>
      <c r="S29" s="10" t="str">
        <f>IF(VLOOKUP(S1,'Language &amp; Currency Data'!1:1048576,3)="Left",VLOOKUP(S1,'Language &amp; Currency Data'!1:1048576,4)&amp;"${e:\/\/Field\/Value6}", "${e:\/\/Field\/Value6}"&amp;" "&amp;VLOOKUP(S1,'Language &amp; Currency Data'!1:1048576,4))</f>
        <v>${e:\/\/Field\/Value6} €</v>
      </c>
      <c r="T29" s="10" t="str">
        <f>IF(VLOOKUP(T1,'Language &amp; Currency Data'!1:1048576,3)="Left",VLOOKUP(T1,'Language &amp; Currency Data'!1:1048576,4)&amp;"${e:\/\/Field\/Value6}", "${e:\/\/Field\/Value6}"&amp;" "&amp;VLOOKUP(T1,'Language &amp; Currency Data'!1:1048576,4))</f>
        <v>¥${e:\/\/Field\/Value6}</v>
      </c>
      <c r="U29" s="10" t="str">
        <f>IF(VLOOKUP(U1,'Language &amp; Currency Data'!1:1048576,3)="Left",VLOOKUP(U1,'Language &amp; Currency Data'!1:1048576,4)&amp;"${e:\/\/Field\/Value6}", "${e:\/\/Field\/Value6}"&amp;" "&amp;VLOOKUP(U1,'Language &amp; Currency Data'!1:1048576,4))</f>
        <v>RM${e:\/\/Field\/Value6}</v>
      </c>
      <c r="V29" s="10" t="str">
        <f>IF(VLOOKUP(V1,'Language &amp; Currency Data'!1:1048576,3)="Left",VLOOKUP(V1,'Language &amp; Currency Data'!1:1048576,4)&amp;"${e:\/\/Field\/Value6}", "${e:\/\/Field\/Value6}"&amp;" "&amp;VLOOKUP(V1,'Language &amp; Currency Data'!1:1048576,4))</f>
        <v>Mex$${e:\/\/Field\/Value6}</v>
      </c>
      <c r="W29" s="10" t="str">
        <f>IF(VLOOKUP(W1,'Language &amp; Currency Data'!1:1048576,3)="Left",VLOOKUP(W1,'Language &amp; Currency Data'!1:1048576,4)&amp;"${e:\/\/Field\/Value6}", "${e:\/\/Field\/Value6}"&amp;" "&amp;VLOOKUP(W1,'Language &amp; Currency Data'!1:1048576,4))</f>
        <v>€${e:\/\/Field\/Value6}</v>
      </c>
      <c r="X29" s="10" t="str">
        <f>IF(VLOOKUP(X1,'Language &amp; Currency Data'!1:1048576,3)="Left",VLOOKUP(X1,'Language &amp; Currency Data'!1:1048576,4)&amp;"${e:\/\/Field\/Value6}", "${e:\/\/Field\/Value6}"&amp;" "&amp;VLOOKUP(X1,'Language &amp; Currency Data'!1:1048576,4))</f>
        <v>NZ$${e:\/\/Field\/Value6}</v>
      </c>
      <c r="Y29" s="10" t="str">
        <f>IF(VLOOKUP(Y1,'Language &amp; Currency Data'!1:1048576,3)="Left",VLOOKUP(Y1,'Language &amp; Currency Data'!1:1048576,4)&amp;"${e:\/\/Field\/Value6}", "${e:\/\/Field\/Value6}"&amp;" "&amp;VLOOKUP(Y1,'Language &amp; Currency Data'!1:1048576,4))</f>
        <v>${e:\/\/Field\/Value6} kr</v>
      </c>
      <c r="Z29" s="10" t="str">
        <f>IF(VLOOKUP(Z1,'Language &amp; Currency Data'!1:1048576,3)="Left",VLOOKUP(Z1,'Language &amp; Currency Data'!1:1048576,4)&amp;"${e:\/\/Field\/Value6}", "${e:\/\/Field\/Value6}"&amp;" "&amp;VLOOKUP(Z1,'Language &amp; Currency Data'!1:1048576,4))</f>
        <v>₨${e:\/\/Field\/Value6}</v>
      </c>
      <c r="AA29" s="10" t="str">
        <f>IF(VLOOKUP(AA1,'Language &amp; Currency Data'!1:1048576,3)="Left",VLOOKUP(AA1,'Language &amp; Currency Data'!1:1048576,4)&amp;"${e:\/\/Field\/Value6}", "${e:\/\/Field\/Value6}"&amp;" "&amp;VLOOKUP(AA1,'Language &amp; Currency Data'!1:1048576,4))</f>
        <v>₱${e:\/\/Field\/Value6}</v>
      </c>
      <c r="AB29" s="10" t="str">
        <f>IF(VLOOKUP(AB1,'Language &amp; Currency Data'!1:1048576,3)="Left",VLOOKUP(AB1,'Language &amp; Currency Data'!1:1048576,4)&amp;"${e:\/\/Field\/Value6}", "${e:\/\/Field\/Value6}"&amp;" "&amp;VLOOKUP(AB1,'Language &amp; Currency Data'!1:1048576,4))</f>
        <v>${e:\/\/Field\/Value6} zł</v>
      </c>
      <c r="AC29" s="10" t="str">
        <f>IF(VLOOKUP(AC1,'Language &amp; Currency Data'!1:1048576,3)="Left",VLOOKUP(AC1,'Language &amp; Currency Data'!1:1048576,4)&amp;"${e:\/\/Field\/Value6}", "${e:\/\/Field\/Value6}"&amp;" "&amp;VLOOKUP(AC1,'Language &amp; Currency Data'!1:1048576,4))</f>
        <v>${e:\/\/Field\/Value6} €</v>
      </c>
      <c r="AD29" s="10" t="str">
        <f>IF(VLOOKUP(AD1,'Language &amp; Currency Data'!1:1048576,3)="Left",VLOOKUP(AD1,'Language &amp; Currency Data'!1:1048576,4)&amp;"${e:\/\/Field\/Value6}", "${e:\/\/Field\/Value6}"&amp;" "&amp;VLOOKUP(AD1,'Language &amp; Currency Data'!1:1048576,4))</f>
        <v>${e:\/\/Field\/Value6} lei</v>
      </c>
      <c r="AE29" s="10" t="str">
        <f>IF(VLOOKUP(AE1,'Language &amp; Currency Data'!1:1048576,3)="Left",VLOOKUP(AE1,'Language &amp; Currency Data'!1:1048576,4)&amp;"${e:\/\/Field\/Value6}", "${e:\/\/Field\/Value6}"&amp;" "&amp;VLOOKUP(AE1,'Language &amp; Currency Data'!1:1048576,4))</f>
        <v>${e:\/\/Field\/Value6} €</v>
      </c>
      <c r="AF29" s="10" t="str">
        <f>IF(VLOOKUP(AF1,'Language &amp; Currency Data'!1:1048576,3)="Left",VLOOKUP(AF1,'Language &amp; Currency Data'!1:1048576,4)&amp;"${e:\/\/Field\/Value6}", "${e:\/\/Field\/Value6}"&amp;" "&amp;VLOOKUP(AF1,'Language &amp; Currency Data'!1:1048576,4))</f>
        <v>R${e:\/\/Field\/Value6}</v>
      </c>
      <c r="AG29" s="10" t="str">
        <f>IF(VLOOKUP(AG1,'Language &amp; Currency Data'!1:1048576,3)="Left",VLOOKUP(AG1,'Language &amp; Currency Data'!1:1048576,4)&amp;"${e:\/\/Field\/Value6}", "${e:\/\/Field\/Value6}"&amp;" "&amp;VLOOKUP(AG1,'Language &amp; Currency Data'!1:1048576,4))</f>
        <v>₩${e:\/\/Field\/Value6}</v>
      </c>
      <c r="AH29" s="10" t="str">
        <f>IF(VLOOKUP(AH1,'Language &amp; Currency Data'!1:1048576,3)="Left",VLOOKUP(AH1,'Language &amp; Currency Data'!1:1048576,4)&amp;"${e:\/\/Field\/Value6}", "${e:\/\/Field\/Value6}"&amp;" "&amp;VLOOKUP(AH1,'Language &amp; Currency Data'!1:1048576,4))</f>
        <v>${e:\/\/Field\/Value6} €</v>
      </c>
      <c r="AI29" s="10" t="str">
        <f>IF(VLOOKUP(AI1,'Language &amp; Currency Data'!1:1048576,3)="Left",VLOOKUP(AI1,'Language &amp; Currency Data'!1:1048576,4)&amp;"${e:\/\/Field\/Value6}", "${e:\/\/Field\/Value6}"&amp;" "&amp;VLOOKUP(AI1,'Language &amp; Currency Data'!1:1048576,4))</f>
        <v>${e:\/\/Field\/Value6} kr</v>
      </c>
      <c r="AJ29" s="10" t="str">
        <f>IF(VLOOKUP(AJ1,'Language &amp; Currency Data'!1:1048576,3)="Left",VLOOKUP(AJ1,'Language &amp; Currency Data'!1:1048576,4)&amp;"${e:\/\/Field\/Value6}", "${e:\/\/Field\/Value6}"&amp;" "&amp;VLOOKUP(AJ1,'Language &amp; Currency Data'!1:1048576,4))</f>
        <v>NT$${e:\/\/Field\/Value6}</v>
      </c>
      <c r="AK29" s="10" t="str">
        <f>IF(VLOOKUP(AK1,'Language &amp; Currency Data'!1:1048576,3)="Left",VLOOKUP(AK1,'Language &amp; Currency Data'!1:1048576,4)&amp;"${e:\/\/Field\/Value6}", "${e:\/\/Field\/Value6}"&amp;" "&amp;VLOOKUP(AK1,'Language &amp; Currency Data'!1:1048576,4))</f>
        <v>฿${e:\/\/Field\/Value6}</v>
      </c>
      <c r="AL29" s="10" t="str">
        <f>IF(VLOOKUP(AL1,'Language &amp; Currency Data'!1:1048576,3)="Left",VLOOKUP(AL1,'Language &amp; Currency Data'!1:1048576,4)&amp;"${e:\/\/Field\/Value6}", "${e:\/\/Field\/Value6}"&amp;" "&amp;VLOOKUP(AL1,'Language &amp; Currency Data'!1:1048576,4))</f>
        <v>${e:\/\/Field\/Value6} ₺</v>
      </c>
      <c r="AM29" s="10" t="str">
        <f>IF(VLOOKUP(AM1,'Language &amp; Currency Data'!1:1048576,3)="Left",VLOOKUP(AM1,'Language &amp; Currency Data'!1:1048576,4)&amp;"${e:\/\/Field\/Value6}", "${e:\/\/Field\/Value6}"&amp;" "&amp;VLOOKUP(AM1,'Language &amp; Currency Data'!1:1048576,4))</f>
        <v>£${e:\/\/Field\/Value6}</v>
      </c>
      <c r="AN29" s="10" t="str">
        <f>IF(VLOOKUP(AN1,'Language &amp; Currency Data'!1:1048576,3)="Left",VLOOKUP(AN1,'Language &amp; Currency Data'!1:1048576,4)&amp;"${e:\/\/Field\/Value6}", "${e:\/\/Field\/Value6}"&amp;" "&amp;VLOOKUP(AN1,'Language &amp; Currency Data'!1:1048576,4))</f>
        <v>$${e:\/\/Field\/Value6}</v>
      </c>
      <c r="AO29" s="10" t="str">
        <f>IF(VLOOKUP(AO1,'Language &amp; Currency Data'!1:1048576,3)="Left",VLOOKUP(AO1,'Language &amp; Currency Data'!1:1048576,4)&amp;"${e:\/\/Field\/Value6}", "${e:\/\/Field\/Value6}"&amp;" "&amp;VLOOKUP(AO1,'Language &amp; Currency Data'!1:1048576,4))</f>
        <v>${e:\/\/Field\/Value6} ₫</v>
      </c>
      <c r="AP29" s="10" t="str">
        <f>IF(VLOOKUP(AP1,'Language &amp; Currency Data'!1:1048576,3)="Left",VLOOKUP(AP1,'Language &amp; Currency Data'!1:1048576,4)&amp;"${e:\/\/Field\/Value6}", "${e:\/\/Field\/Value6}"&amp;" "&amp;VLOOKUP(AP1,'Language &amp; Currency Data'!1:1048576,4))</f>
        <v>₹${e:\/\/Field\/Value6}</v>
      </c>
      <c r="AQ29" s="10" t="str">
        <f>IF(VLOOKUP(AQ1,'Language &amp; Currency Data'!1:1048576,3)="Left",VLOOKUP(AQ1,'Language &amp; Currency Data'!1:1048576,4)&amp;"${e:\/\/Field\/Value6}", "${e:\/\/Field\/Value6}"&amp;" "&amp;VLOOKUP(AQ1,'Language &amp; Currency Data'!1:1048576,4))</f>
        <v>Rp ${e:\/\/Field\/Value6}</v>
      </c>
      <c r="AR29" s="10" t="str">
        <f>IF(VLOOKUP(AR1,'Language &amp; Currency Data'!1:1048576,3)="Left",VLOOKUP(AR1,'Language &amp; Currency Data'!1:1048576,4)&amp;"${e:\/\/Field\/Value6}", "${e:\/\/Field\/Value6}"&amp;" "&amp;VLOOKUP(AR1,'Language &amp; Currency Data'!1:1048576,4))</f>
        <v>${e:\/\/Field\/Value6} ₫</v>
      </c>
      <c r="AS29" s="10" t="str">
        <f>IF(VLOOKUP(AS1,'Language &amp; Currency Data'!1:1048576,3)="Left",VLOOKUP(AS1,'Language &amp; Currency Data'!1:1048576,4)&amp;"${e:\/\/Field\/Value6}", "${e:\/\/Field\/Value6}"&amp;" "&amp;VLOOKUP(AS1,'Language &amp; Currency Data'!1:1048576,4))</f>
        <v>฿${e:\/\/Field\/Value6}</v>
      </c>
      <c r="AT29" s="10" t="str">
        <f>IF(VLOOKUP(AT1,'Language &amp; Currency Data'!1:1048576,3)="Left",VLOOKUP(AT1,'Language &amp; Currency Data'!1:1048576,4)&amp;"${e:\/\/Field\/Value6}", "${e:\/\/Field\/Value6}"&amp;" "&amp;VLOOKUP(AT1,'Language &amp; Currency Data'!1:1048576,4))</f>
        <v>R${e:\/\/Field\/Value6}</v>
      </c>
      <c r="AU29" s="10" t="str">
        <f>IF(VLOOKUP(AU1,'Language &amp; Currency Data'!1:1048576,3)="Left",VLOOKUP(AU1,'Language &amp; Currency Data'!1:1048576,4)&amp;"${e:\/\/Field\/Value6}", "${e:\/\/Field\/Value6}"&amp;" "&amp;VLOOKUP(AU1,'Language &amp; Currency Data'!1:1048576,4))</f>
        <v>₨${e:\/\/Field\/Value6}</v>
      </c>
      <c r="AV29" s="10" t="str">
        <f>IF(VLOOKUP(AV1,'Language &amp; Currency Data'!1:1048576,3)="Left",VLOOKUP(AV1,'Language &amp; Currency Data'!1:1048576,4)&amp;"${e:\/\/Field\/Value6}", "${e:\/\/Field\/Value6}"&amp;" "&amp;VLOOKUP(AV1,'Language &amp; Currency Data'!1:1048576,4))</f>
        <v>RM${e:\/\/Field\/Value6}</v>
      </c>
      <c r="AW29" s="10" t="str">
        <f>IF(VLOOKUP(AW1,'Language &amp; Currency Data'!1:1048576,3)="Left",VLOOKUP(AW1,'Language &amp; Currency Data'!1:1048576,4)&amp;"${e:\/\/Field\/Value6}", "${e:\/\/Field\/Value6}"&amp;" "&amp;VLOOKUP(AW1,'Language &amp; Currency Data'!1:1048576,4))</f>
        <v>₱${e:\/\/Field\/Value6}</v>
      </c>
    </row>
    <row r="30" spans="1:49" s="21" customFormat="1" x14ac:dyDescent="0.45">
      <c r="A30" s="10" t="s">
        <v>857</v>
      </c>
      <c r="B30" s="10" t="str">
        <f>IF(VLOOKUP(B1,'Language &amp; Currency Data'!1:1048576,3)="Left",VLOOKUP(B1,'Language &amp; Currency Data'!1:1048576,4)&amp;"${e:\/\/Field\/Value15}", "${e:\/\/Field\/Value15}"&amp;" "&amp;VLOOKUP(B1,'Language &amp; Currency Data'!1:1048576,4))</f>
        <v>ARS$${e:\/\/Field\/Value15}</v>
      </c>
      <c r="C30" s="10" t="str">
        <f>IF(VLOOKUP(C1,'Language &amp; Currency Data'!1:1048576,3)="Left",VLOOKUP(C1,'Language &amp; Currency Data'!1:1048576,4)&amp;"${e:\/\/Field\/Value15}", "${e:\/\/Field\/Value15}"&amp;" "&amp;VLOOKUP(C1,'Language &amp; Currency Data'!1:1048576,4))</f>
        <v>AUD$${e:\/\/Field\/Value15}</v>
      </c>
      <c r="D30" s="10" t="str">
        <f>IF(VLOOKUP(D1,'Language &amp; Currency Data'!1:1048576,3)="Left",VLOOKUP(D1,'Language &amp; Currency Data'!1:1048576,4)&amp;"${e:\/\/Field\/Value15}", "${e:\/\/Field\/Value15}"&amp;" "&amp;VLOOKUP(D1,'Language &amp; Currency Data'!1:1048576,4))</f>
        <v>${e:\/\/Field\/Value15} €</v>
      </c>
      <c r="E30" s="10" t="str">
        <f>IF(VLOOKUP(E1,'Language &amp; Currency Data'!1:1048576,3)="Left",VLOOKUP(E1,'Language &amp; Currency Data'!1:1048576,4)&amp;"${e:\/\/Field\/Value15}", "${e:\/\/Field\/Value15}"&amp;" "&amp;VLOOKUP(E1,'Language &amp; Currency Data'!1:1048576,4))</f>
        <v>R$${e:\/\/Field\/Value15}</v>
      </c>
      <c r="F30" s="10" t="str">
        <f>IF(VLOOKUP(F1,'Language &amp; Currency Data'!1:1048576,3)="Left",VLOOKUP(F1,'Language &amp; Currency Data'!1:1048576,4)&amp;"${e:\/\/Field\/Value15}", "${e:\/\/Field\/Value15}"&amp;" "&amp;VLOOKUP(F1,'Language &amp; Currency Data'!1:1048576,4))</f>
        <v>CA$${e:\/\/Field\/Value15}</v>
      </c>
      <c r="G30" s="10" t="str">
        <f>IF(VLOOKUP(G1,'Language &amp; Currency Data'!1:1048576,3)="Left",VLOOKUP(G1,'Language &amp; Currency Data'!1:1048576,4)&amp;"${e:\/\/Field\/Value15}", "${e:\/\/Field\/Value15}"&amp;" "&amp;VLOOKUP(G1,'Language &amp; Currency Data'!1:1048576,4))</f>
        <v>¥${e:\/\/Field\/Value15}</v>
      </c>
      <c r="H30" s="10" t="str">
        <f>IF(VLOOKUP(H1,'Language &amp; Currency Data'!1:1048576,3)="Left",VLOOKUP(H1,'Language &amp; Currency Data'!1:1048576,4)&amp;"${e:\/\/Field\/Value15}", "${e:\/\/Field\/Value15}"&amp;" "&amp;VLOOKUP(H1,'Language &amp; Currency Data'!1:1048576,4))</f>
        <v>CLP$${e:\/\/Field\/Value15}</v>
      </c>
      <c r="I30" s="10" t="str">
        <f>IF(VLOOKUP(I1,'Language &amp; Currency Data'!1:1048576,3)="Left",VLOOKUP(I1,'Language &amp; Currency Data'!1:1048576,4)&amp;"${e:\/\/Field\/Value15}", "${e:\/\/Field\/Value15}"&amp;" "&amp;VLOOKUP(I1,'Language &amp; Currency Data'!1:1048576,4))</f>
        <v>Col$${e:\/\/Field\/Value15}</v>
      </c>
      <c r="J30" s="10" t="str">
        <f>IF(VLOOKUP(J1,'Language &amp; Currency Data'!1:1048576,3)="Left",VLOOKUP(J1,'Language &amp; Currency Data'!1:1048576,4)&amp;"${e:\/\/Field\/Value15}", "${e:\/\/Field\/Value15}"&amp;" "&amp;VLOOKUP(J1,'Language &amp; Currency Data'!1:1048576,4))</f>
        <v>${e:\/\/Field\/Value15} Kč</v>
      </c>
      <c r="K30" s="10" t="str">
        <f>IF(VLOOKUP(K1,'Language &amp; Currency Data'!1:1048576,3)="Left",VLOOKUP(K1,'Language &amp; Currency Data'!1:1048576,4)&amp;"${e:\/\/Field\/Value15}", "${e:\/\/Field\/Value15}"&amp;" "&amp;VLOOKUP(K1,'Language &amp; Currency Data'!1:1048576,4))</f>
        <v>${e:\/\/Field\/Value15} €</v>
      </c>
      <c r="L30" s="10" t="str">
        <f>IF(VLOOKUP(L1,'Language &amp; Currency Data'!1:1048576,3)="Left",VLOOKUP(L1,'Language &amp; Currency Data'!1:1048576,4)&amp;"${e:\/\/Field\/Value15}", "${e:\/\/Field\/Value15}"&amp;" "&amp;VLOOKUP(L1,'Language &amp; Currency Data'!1:1048576,4))</f>
        <v>${e:\/\/Field\/Value15} €</v>
      </c>
      <c r="M30" s="10" t="str">
        <f>IF(VLOOKUP(M1,'Language &amp; Currency Data'!1:1048576,3)="Left",VLOOKUP(M1,'Language &amp; Currency Data'!1:1048576,4)&amp;"${e:\/\/Field\/Value15}", "${e:\/\/Field\/Value15}"&amp;" "&amp;VLOOKUP(M1,'Language &amp; Currency Data'!1:1048576,4))</f>
        <v>${e:\/\/Field\/Value15} €</v>
      </c>
      <c r="N30" s="10" t="str">
        <f>IF(VLOOKUP(N1,'Language &amp; Currency Data'!1:1048576,3)="Left",VLOOKUP(N1,'Language &amp; Currency Data'!1:1048576,4)&amp;"${e:\/\/Field\/Value15}", "${e:\/\/Field\/Value15}"&amp;" "&amp;VLOOKUP(N1,'Language &amp; Currency Data'!1:1048576,4))</f>
        <v>${e:\/\/Field\/Value15} €</v>
      </c>
      <c r="O30" s="10" t="str">
        <f>IF(VLOOKUP(O1,'Language &amp; Currency Data'!1:1048576,3)="Left",VLOOKUP(O1,'Language &amp; Currency Data'!1:1048576,4)&amp;"${e:\/\/Field\/Value15}", "${e:\/\/Field\/Value15}"&amp;" "&amp;VLOOKUP(O1,'Language &amp; Currency Data'!1:1048576,4))</f>
        <v>${e:\/\/Field\/Value15} Ft</v>
      </c>
      <c r="P30" s="10" t="str">
        <f>IF(VLOOKUP(P1,'Language &amp; Currency Data'!1:1048576,3)="Left",VLOOKUP(P1,'Language &amp; Currency Data'!1:1048576,4)&amp;"${e:\/\/Field\/Value15}", "${e:\/\/Field\/Value15}"&amp;" "&amp;VLOOKUP(P1,'Language &amp; Currency Data'!1:1048576,4))</f>
        <v>₹${e:\/\/Field\/Value15}</v>
      </c>
      <c r="Q30" s="10" t="str">
        <f>IF(VLOOKUP(Q1,'Language &amp; Currency Data'!1:1048576,3)="Left",VLOOKUP(Q1,'Language &amp; Currency Data'!1:1048576,4)&amp;"${e:\/\/Field\/Value15}", "${e:\/\/Field\/Value15}"&amp;" "&amp;VLOOKUP(Q1,'Language &amp; Currency Data'!1:1048576,4))</f>
        <v>Rp ${e:\/\/Field\/Value15}</v>
      </c>
      <c r="R30" s="10" t="str">
        <f>IF(VLOOKUP(R1,'Language &amp; Currency Data'!1:1048576,3)="Left",VLOOKUP(R1,'Language &amp; Currency Data'!1:1048576,4)&amp;"${e:\/\/Field\/Value15}", "${e:\/\/Field\/Value15}"&amp;" "&amp;VLOOKUP(R1,'Language &amp; Currency Data'!1:1048576,4))</f>
        <v>€${e:\/\/Field\/Value15}</v>
      </c>
      <c r="S30" s="10" t="str">
        <f>IF(VLOOKUP(S1,'Language &amp; Currency Data'!1:1048576,3)="Left",VLOOKUP(S1,'Language &amp; Currency Data'!1:1048576,4)&amp;"${e:\/\/Field\/Value15}", "${e:\/\/Field\/Value15}"&amp;" "&amp;VLOOKUP(S1,'Language &amp; Currency Data'!1:1048576,4))</f>
        <v>${e:\/\/Field\/Value15} €</v>
      </c>
      <c r="T30" s="10" t="str">
        <f>IF(VLOOKUP(T1,'Language &amp; Currency Data'!1:1048576,3)="Left",VLOOKUP(T1,'Language &amp; Currency Data'!1:1048576,4)&amp;"${e:\/\/Field\/Value15}", "${e:\/\/Field\/Value15}"&amp;" "&amp;VLOOKUP(T1,'Language &amp; Currency Data'!1:1048576,4))</f>
        <v>¥${e:\/\/Field\/Value15}</v>
      </c>
      <c r="U30" s="10" t="str">
        <f>IF(VLOOKUP(U1,'Language &amp; Currency Data'!1:1048576,3)="Left",VLOOKUP(U1,'Language &amp; Currency Data'!1:1048576,4)&amp;"${e:\/\/Field\/Value15}", "${e:\/\/Field\/Value15}"&amp;" "&amp;VLOOKUP(U1,'Language &amp; Currency Data'!1:1048576,4))</f>
        <v>RM${e:\/\/Field\/Value15}</v>
      </c>
      <c r="V30" s="10" t="str">
        <f>IF(VLOOKUP(V1,'Language &amp; Currency Data'!1:1048576,3)="Left",VLOOKUP(V1,'Language &amp; Currency Data'!1:1048576,4)&amp;"${e:\/\/Field\/Value15}", "${e:\/\/Field\/Value15}"&amp;" "&amp;VLOOKUP(V1,'Language &amp; Currency Data'!1:1048576,4))</f>
        <v>Mex$${e:\/\/Field\/Value15}</v>
      </c>
      <c r="W30" s="10" t="str">
        <f>IF(VLOOKUP(W1,'Language &amp; Currency Data'!1:1048576,3)="Left",VLOOKUP(W1,'Language &amp; Currency Data'!1:1048576,4)&amp;"${e:\/\/Field\/Value15}", "${e:\/\/Field\/Value15}"&amp;" "&amp;VLOOKUP(W1,'Language &amp; Currency Data'!1:1048576,4))</f>
        <v>€${e:\/\/Field\/Value15}</v>
      </c>
      <c r="X30" s="10" t="str">
        <f>IF(VLOOKUP(X1,'Language &amp; Currency Data'!1:1048576,3)="Left",VLOOKUP(X1,'Language &amp; Currency Data'!1:1048576,4)&amp;"${e:\/\/Field\/Value15}", "${e:\/\/Field\/Value15}"&amp;" "&amp;VLOOKUP(X1,'Language &amp; Currency Data'!1:1048576,4))</f>
        <v>NZ$${e:\/\/Field\/Value15}</v>
      </c>
      <c r="Y30" s="10" t="str">
        <f>IF(VLOOKUP(Y1,'Language &amp; Currency Data'!1:1048576,3)="Left",VLOOKUP(Y1,'Language &amp; Currency Data'!1:1048576,4)&amp;"${e:\/\/Field\/Value15}", "${e:\/\/Field\/Value15}"&amp;" "&amp;VLOOKUP(Y1,'Language &amp; Currency Data'!1:1048576,4))</f>
        <v>${e:\/\/Field\/Value15} kr</v>
      </c>
      <c r="Z30" s="10" t="str">
        <f>IF(VLOOKUP(Z1,'Language &amp; Currency Data'!1:1048576,3)="Left",VLOOKUP(Z1,'Language &amp; Currency Data'!1:1048576,4)&amp;"${e:\/\/Field\/Value15}", "${e:\/\/Field\/Value15}"&amp;" "&amp;VLOOKUP(Z1,'Language &amp; Currency Data'!1:1048576,4))</f>
        <v>₨${e:\/\/Field\/Value15}</v>
      </c>
      <c r="AA30" s="10" t="str">
        <f>IF(VLOOKUP(AA1,'Language &amp; Currency Data'!1:1048576,3)="Left",VLOOKUP(AA1,'Language &amp; Currency Data'!1:1048576,4)&amp;"${e:\/\/Field\/Value15}", "${e:\/\/Field\/Value15}"&amp;" "&amp;VLOOKUP(AA1,'Language &amp; Currency Data'!1:1048576,4))</f>
        <v>₱${e:\/\/Field\/Value15}</v>
      </c>
      <c r="AB30" s="10" t="str">
        <f>IF(VLOOKUP(AB1,'Language &amp; Currency Data'!1:1048576,3)="Left",VLOOKUP(AB1,'Language &amp; Currency Data'!1:1048576,4)&amp;"${e:\/\/Field\/Value15}", "${e:\/\/Field\/Value15}"&amp;" "&amp;VLOOKUP(AB1,'Language &amp; Currency Data'!1:1048576,4))</f>
        <v>${e:\/\/Field\/Value15} zł</v>
      </c>
      <c r="AC30" s="10" t="str">
        <f>IF(VLOOKUP(AC1,'Language &amp; Currency Data'!1:1048576,3)="Left",VLOOKUP(AC1,'Language &amp; Currency Data'!1:1048576,4)&amp;"${e:\/\/Field\/Value15}", "${e:\/\/Field\/Value15}"&amp;" "&amp;VLOOKUP(AC1,'Language &amp; Currency Data'!1:1048576,4))</f>
        <v>${e:\/\/Field\/Value15} €</v>
      </c>
      <c r="AD30" s="10" t="str">
        <f>IF(VLOOKUP(AD1,'Language &amp; Currency Data'!1:1048576,3)="Left",VLOOKUP(AD1,'Language &amp; Currency Data'!1:1048576,4)&amp;"${e:\/\/Field\/Value15}", "${e:\/\/Field\/Value15}"&amp;" "&amp;VLOOKUP(AD1,'Language &amp; Currency Data'!1:1048576,4))</f>
        <v>${e:\/\/Field\/Value15} lei</v>
      </c>
      <c r="AE30" s="10" t="str">
        <f>IF(VLOOKUP(AE1,'Language &amp; Currency Data'!1:1048576,3)="Left",VLOOKUP(AE1,'Language &amp; Currency Data'!1:1048576,4)&amp;"${e:\/\/Field\/Value15}", "${e:\/\/Field\/Value15}"&amp;" "&amp;VLOOKUP(AE1,'Language &amp; Currency Data'!1:1048576,4))</f>
        <v>${e:\/\/Field\/Value15} €</v>
      </c>
      <c r="AF30" s="10" t="str">
        <f>IF(VLOOKUP(AF1,'Language &amp; Currency Data'!1:1048576,3)="Left",VLOOKUP(AF1,'Language &amp; Currency Data'!1:1048576,4)&amp;"${e:\/\/Field\/Value15}", "${e:\/\/Field\/Value15}"&amp;" "&amp;VLOOKUP(AF1,'Language &amp; Currency Data'!1:1048576,4))</f>
        <v>R${e:\/\/Field\/Value15}</v>
      </c>
      <c r="AG30" s="10" t="str">
        <f>IF(VLOOKUP(AG1,'Language &amp; Currency Data'!1:1048576,3)="Left",VLOOKUP(AG1,'Language &amp; Currency Data'!1:1048576,4)&amp;"${e:\/\/Field\/Value15}", "${e:\/\/Field\/Value15}"&amp;" "&amp;VLOOKUP(AG1,'Language &amp; Currency Data'!1:1048576,4))</f>
        <v>₩${e:\/\/Field\/Value15}</v>
      </c>
      <c r="AH30" s="10" t="str">
        <f>IF(VLOOKUP(AH1,'Language &amp; Currency Data'!1:1048576,3)="Left",VLOOKUP(AH1,'Language &amp; Currency Data'!1:1048576,4)&amp;"${e:\/\/Field\/Value15}", "${e:\/\/Field\/Value15}"&amp;" "&amp;VLOOKUP(AH1,'Language &amp; Currency Data'!1:1048576,4))</f>
        <v>${e:\/\/Field\/Value15} €</v>
      </c>
      <c r="AI30" s="10" t="str">
        <f>IF(VLOOKUP(AI1,'Language &amp; Currency Data'!1:1048576,3)="Left",VLOOKUP(AI1,'Language &amp; Currency Data'!1:1048576,4)&amp;"${e:\/\/Field\/Value15}", "${e:\/\/Field\/Value15}"&amp;" "&amp;VLOOKUP(AI1,'Language &amp; Currency Data'!1:1048576,4))</f>
        <v>${e:\/\/Field\/Value15} kr</v>
      </c>
      <c r="AJ30" s="10" t="str">
        <f>IF(VLOOKUP(AJ1,'Language &amp; Currency Data'!1:1048576,3)="Left",VLOOKUP(AJ1,'Language &amp; Currency Data'!1:1048576,4)&amp;"${e:\/\/Field\/Value15}", "${e:\/\/Field\/Value15}"&amp;" "&amp;VLOOKUP(AJ1,'Language &amp; Currency Data'!1:1048576,4))</f>
        <v>NT$${e:\/\/Field\/Value15}</v>
      </c>
      <c r="AK30" s="10" t="str">
        <f>IF(VLOOKUP(AK1,'Language &amp; Currency Data'!1:1048576,3)="Left",VLOOKUP(AK1,'Language &amp; Currency Data'!1:1048576,4)&amp;"${e:\/\/Field\/Value15}", "${e:\/\/Field\/Value15}"&amp;" "&amp;VLOOKUP(AK1,'Language &amp; Currency Data'!1:1048576,4))</f>
        <v>฿${e:\/\/Field\/Value15}</v>
      </c>
      <c r="AL30" s="10" t="str">
        <f>IF(VLOOKUP(AL1,'Language &amp; Currency Data'!1:1048576,3)="Left",VLOOKUP(AL1,'Language &amp; Currency Data'!1:1048576,4)&amp;"${e:\/\/Field\/Value15}", "${e:\/\/Field\/Value15}"&amp;" "&amp;VLOOKUP(AL1,'Language &amp; Currency Data'!1:1048576,4))</f>
        <v>${e:\/\/Field\/Value15} ₺</v>
      </c>
      <c r="AM30" s="10" t="str">
        <f>IF(VLOOKUP(AM1,'Language &amp; Currency Data'!1:1048576,3)="Left",VLOOKUP(AM1,'Language &amp; Currency Data'!1:1048576,4)&amp;"${e:\/\/Field\/Value15}", "${e:\/\/Field\/Value15}"&amp;" "&amp;VLOOKUP(AM1,'Language &amp; Currency Data'!1:1048576,4))</f>
        <v>£${e:\/\/Field\/Value15}</v>
      </c>
      <c r="AN30" s="10" t="str">
        <f>IF(VLOOKUP(AN1,'Language &amp; Currency Data'!1:1048576,3)="Left",VLOOKUP(AN1,'Language &amp; Currency Data'!1:1048576,4)&amp;"${e:\/\/Field\/Value15}", "${e:\/\/Field\/Value15}"&amp;" "&amp;VLOOKUP(AN1,'Language &amp; Currency Data'!1:1048576,4))</f>
        <v>$${e:\/\/Field\/Value15}</v>
      </c>
      <c r="AO30" s="10" t="str">
        <f>IF(VLOOKUP(AO1,'Language &amp; Currency Data'!1:1048576,3)="Left",VLOOKUP(AO1,'Language &amp; Currency Data'!1:1048576,4)&amp;"${e:\/\/Field\/Value15}", "${e:\/\/Field\/Value15}"&amp;" "&amp;VLOOKUP(AO1,'Language &amp; Currency Data'!1:1048576,4))</f>
        <v>${e:\/\/Field\/Value15} ₫</v>
      </c>
      <c r="AP30" s="10" t="str">
        <f>IF(VLOOKUP(AP1,'Language &amp; Currency Data'!1:1048576,3)="Left",VLOOKUP(AP1,'Language &amp; Currency Data'!1:1048576,4)&amp;"${e:\/\/Field\/Value15}", "${e:\/\/Field\/Value15}"&amp;" "&amp;VLOOKUP(AP1,'Language &amp; Currency Data'!1:1048576,4))</f>
        <v>₹${e:\/\/Field\/Value15}</v>
      </c>
      <c r="AQ30" s="10" t="str">
        <f>IF(VLOOKUP(AQ1,'Language &amp; Currency Data'!1:1048576,3)="Left",VLOOKUP(AQ1,'Language &amp; Currency Data'!1:1048576,4)&amp;"${e:\/\/Field\/Value15}", "${e:\/\/Field\/Value15}"&amp;" "&amp;VLOOKUP(AQ1,'Language &amp; Currency Data'!1:1048576,4))</f>
        <v>Rp ${e:\/\/Field\/Value15}</v>
      </c>
      <c r="AR30" s="10" t="str">
        <f>IF(VLOOKUP(AR1,'Language &amp; Currency Data'!1:1048576,3)="Left",VLOOKUP(AR1,'Language &amp; Currency Data'!1:1048576,4)&amp;"${e:\/\/Field\/Value15}", "${e:\/\/Field\/Value15}"&amp;" "&amp;VLOOKUP(AR1,'Language &amp; Currency Data'!1:1048576,4))</f>
        <v>${e:\/\/Field\/Value15} ₫</v>
      </c>
      <c r="AS30" s="10" t="str">
        <f>IF(VLOOKUP(AS1,'Language &amp; Currency Data'!1:1048576,3)="Left",VLOOKUP(AS1,'Language &amp; Currency Data'!1:1048576,4)&amp;"${e:\/\/Field\/Value15}", "${e:\/\/Field\/Value15}"&amp;" "&amp;VLOOKUP(AS1,'Language &amp; Currency Data'!1:1048576,4))</f>
        <v>฿${e:\/\/Field\/Value15}</v>
      </c>
      <c r="AT30" s="10" t="str">
        <f>IF(VLOOKUP(AT1,'Language &amp; Currency Data'!1:1048576,3)="Left",VLOOKUP(AT1,'Language &amp; Currency Data'!1:1048576,4)&amp;"${e:\/\/Field\/Value15}", "${e:\/\/Field\/Value15}"&amp;" "&amp;VLOOKUP(AT1,'Language &amp; Currency Data'!1:1048576,4))</f>
        <v>R${e:\/\/Field\/Value15}</v>
      </c>
      <c r="AU30" s="10" t="str">
        <f>IF(VLOOKUP(AU1,'Language &amp; Currency Data'!1:1048576,3)="Left",VLOOKUP(AU1,'Language &amp; Currency Data'!1:1048576,4)&amp;"${e:\/\/Field\/Value15}", "${e:\/\/Field\/Value15}"&amp;" "&amp;VLOOKUP(AU1,'Language &amp; Currency Data'!1:1048576,4))</f>
        <v>₨${e:\/\/Field\/Value15}</v>
      </c>
      <c r="AV30" s="10" t="str">
        <f>IF(VLOOKUP(AV1,'Language &amp; Currency Data'!1:1048576,3)="Left",VLOOKUP(AV1,'Language &amp; Currency Data'!1:1048576,4)&amp;"${e:\/\/Field\/Value15}", "${e:\/\/Field\/Value15}"&amp;" "&amp;VLOOKUP(AV1,'Language &amp; Currency Data'!1:1048576,4))</f>
        <v>RM${e:\/\/Field\/Value15}</v>
      </c>
      <c r="AW30" s="10" t="str">
        <f>IF(VLOOKUP(AW1,'Language &amp; Currency Data'!1:1048576,3)="Left",VLOOKUP(AW1,'Language &amp; Currency Data'!1:1048576,4)&amp;"${e:\/\/Field\/Value15}", "${e:\/\/Field\/Value15}"&amp;" "&amp;VLOOKUP(AW1,'Language &amp; Currency Data'!1:1048576,4))</f>
        <v>₱${e:\/\/Field\/Value15}</v>
      </c>
    </row>
    <row r="31" spans="1:49" s="21" customFormat="1" x14ac:dyDescent="0.45">
      <c r="A31" s="10" t="s">
        <v>858</v>
      </c>
      <c r="B31" s="10" t="str">
        <f>IF(VLOOKUP(B1,'Language &amp; Currency Data'!1:1048576,3)="Left",VLOOKUP(B1,'Language &amp; Currency Data'!1:1048576,4)&amp;"${e:\/\/Field\/SelfishM}", "${e:\/\/Field\/SelfishM}"&amp;" "&amp;VLOOKUP(B1,'Language &amp; Currency Data'!1:1048576,4))</f>
        <v>ARS$${e:\/\/Field\/SelfishM}</v>
      </c>
      <c r="C31" s="10" t="str">
        <f>IF(VLOOKUP(C1,'Language &amp; Currency Data'!1:1048576,3)="Left",VLOOKUP(C1,'Language &amp; Currency Data'!1:1048576,4)&amp;"${e:\/\/Field\/SelfishM}", "${e:\/\/Field\/SelfishM}"&amp;" "&amp;VLOOKUP(C1,'Language &amp; Currency Data'!1:1048576,4))</f>
        <v>AUD$${e:\/\/Field\/SelfishM}</v>
      </c>
      <c r="D31" s="10" t="str">
        <f>IF(VLOOKUP(D1,'Language &amp; Currency Data'!1:1048576,3)="Left",VLOOKUP(D1,'Language &amp; Currency Data'!1:1048576,4)&amp;"${e:\/\/Field\/SelfishM}", "${e:\/\/Field\/SelfishM}"&amp;" "&amp;VLOOKUP(D1,'Language &amp; Currency Data'!1:1048576,4))</f>
        <v>${e:\/\/Field\/SelfishM} €</v>
      </c>
      <c r="E31" s="10" t="str">
        <f>IF(VLOOKUP(E1,'Language &amp; Currency Data'!1:1048576,3)="Left",VLOOKUP(E1,'Language &amp; Currency Data'!1:1048576,4)&amp;"${e:\/\/Field\/SelfishM}", "${e:\/\/Field\/SelfishM}"&amp;" "&amp;VLOOKUP(E1,'Language &amp; Currency Data'!1:1048576,4))</f>
        <v>R$${e:\/\/Field\/SelfishM}</v>
      </c>
      <c r="F31" s="10" t="str">
        <f>IF(VLOOKUP(F1,'Language &amp; Currency Data'!1:1048576,3)="Left",VLOOKUP(F1,'Language &amp; Currency Data'!1:1048576,4)&amp;"${e:\/\/Field\/SelfishM}", "${e:\/\/Field\/SelfishM}"&amp;" "&amp;VLOOKUP(F1,'Language &amp; Currency Data'!1:1048576,4))</f>
        <v>CA$${e:\/\/Field\/SelfishM}</v>
      </c>
      <c r="G31" s="10" t="str">
        <f>IF(VLOOKUP(G1,'Language &amp; Currency Data'!1:1048576,3)="Left",VLOOKUP(G1,'Language &amp; Currency Data'!1:1048576,4)&amp;"${e:\/\/Field\/SelfishM}", "${e:\/\/Field\/SelfishM}"&amp;" "&amp;VLOOKUP(G1,'Language &amp; Currency Data'!1:1048576,4))</f>
        <v>¥${e:\/\/Field\/SelfishM}</v>
      </c>
      <c r="H31" s="10" t="str">
        <f>IF(VLOOKUP(H1,'Language &amp; Currency Data'!1:1048576,3)="Left",VLOOKUP(H1,'Language &amp; Currency Data'!1:1048576,4)&amp;"${e:\/\/Field\/SelfishM}", "${e:\/\/Field\/SelfishM}"&amp;" "&amp;VLOOKUP(H1,'Language &amp; Currency Data'!1:1048576,4))</f>
        <v>CLP$${e:\/\/Field\/SelfishM}</v>
      </c>
      <c r="I31" s="10" t="str">
        <f>IF(VLOOKUP(I1,'Language &amp; Currency Data'!1:1048576,3)="Left",VLOOKUP(I1,'Language &amp; Currency Data'!1:1048576,4)&amp;"${e:\/\/Field\/SelfishM}", "${e:\/\/Field\/SelfishM}"&amp;" "&amp;VLOOKUP(I1,'Language &amp; Currency Data'!1:1048576,4))</f>
        <v>Col$${e:\/\/Field\/SelfishM}</v>
      </c>
      <c r="J31" s="10" t="str">
        <f>IF(VLOOKUP(J1,'Language &amp; Currency Data'!1:1048576,3)="Left",VLOOKUP(J1,'Language &amp; Currency Data'!1:1048576,4)&amp;"${e:\/\/Field\/SelfishM}", "${e:\/\/Field\/SelfishM}"&amp;" "&amp;VLOOKUP(J1,'Language &amp; Currency Data'!1:1048576,4))</f>
        <v>${e:\/\/Field\/SelfishM} Kč</v>
      </c>
      <c r="K31" s="10" t="str">
        <f>IF(VLOOKUP(K1,'Language &amp; Currency Data'!1:1048576,3)="Left",VLOOKUP(K1,'Language &amp; Currency Data'!1:1048576,4)&amp;"${e:\/\/Field\/SelfishM}", "${e:\/\/Field\/SelfishM}"&amp;" "&amp;VLOOKUP(K1,'Language &amp; Currency Data'!1:1048576,4))</f>
        <v>${e:\/\/Field\/SelfishM} €</v>
      </c>
      <c r="L31" s="10" t="str">
        <f>IF(VLOOKUP(L1,'Language &amp; Currency Data'!1:1048576,3)="Left",VLOOKUP(L1,'Language &amp; Currency Data'!1:1048576,4)&amp;"${e:\/\/Field\/SelfishM}", "${e:\/\/Field\/SelfishM}"&amp;" "&amp;VLOOKUP(L1,'Language &amp; Currency Data'!1:1048576,4))</f>
        <v>${e:\/\/Field\/SelfishM} €</v>
      </c>
      <c r="M31" s="10" t="str">
        <f>IF(VLOOKUP(M1,'Language &amp; Currency Data'!1:1048576,3)="Left",VLOOKUP(M1,'Language &amp; Currency Data'!1:1048576,4)&amp;"${e:\/\/Field\/SelfishM}", "${e:\/\/Field\/SelfishM}"&amp;" "&amp;VLOOKUP(M1,'Language &amp; Currency Data'!1:1048576,4))</f>
        <v>${e:\/\/Field\/SelfishM} €</v>
      </c>
      <c r="N31" s="10" t="str">
        <f>IF(VLOOKUP(N1,'Language &amp; Currency Data'!1:1048576,3)="Left",VLOOKUP(N1,'Language &amp; Currency Data'!1:1048576,4)&amp;"${e:\/\/Field\/SelfishM}", "${e:\/\/Field\/SelfishM}"&amp;" "&amp;VLOOKUP(N1,'Language &amp; Currency Data'!1:1048576,4))</f>
        <v>${e:\/\/Field\/SelfishM} €</v>
      </c>
      <c r="O31" s="10" t="str">
        <f>IF(VLOOKUP(O1,'Language &amp; Currency Data'!1:1048576,3)="Left",VLOOKUP(O1,'Language &amp; Currency Data'!1:1048576,4)&amp;"${e:\/\/Field\/SelfishM}", "${e:\/\/Field\/SelfishM}"&amp;" "&amp;VLOOKUP(O1,'Language &amp; Currency Data'!1:1048576,4))</f>
        <v>${e:\/\/Field\/SelfishM} Ft</v>
      </c>
      <c r="P31" s="10" t="str">
        <f>IF(VLOOKUP(P1,'Language &amp; Currency Data'!1:1048576,3)="Left",VLOOKUP(P1,'Language &amp; Currency Data'!1:1048576,4)&amp;"${e:\/\/Field\/SelfishM}", "${e:\/\/Field\/SelfishM}"&amp;" "&amp;VLOOKUP(P1,'Language &amp; Currency Data'!1:1048576,4))</f>
        <v>₹${e:\/\/Field\/SelfishM}</v>
      </c>
      <c r="Q31" s="10" t="str">
        <f>IF(VLOOKUP(Q1,'Language &amp; Currency Data'!1:1048576,3)="Left",VLOOKUP(Q1,'Language &amp; Currency Data'!1:1048576,4)&amp;"${e:\/\/Field\/SelfishM}", "${e:\/\/Field\/SelfishM}"&amp;" "&amp;VLOOKUP(Q1,'Language &amp; Currency Data'!1:1048576,4))</f>
        <v>Rp ${e:\/\/Field\/SelfishM}</v>
      </c>
      <c r="R31" s="10" t="str">
        <f>IF(VLOOKUP(R1,'Language &amp; Currency Data'!1:1048576,3)="Left",VLOOKUP(R1,'Language &amp; Currency Data'!1:1048576,4)&amp;"${e:\/\/Field\/SelfishM}", "${e:\/\/Field\/SelfishM}"&amp;" "&amp;VLOOKUP(R1,'Language &amp; Currency Data'!1:1048576,4))</f>
        <v>€${e:\/\/Field\/SelfishM}</v>
      </c>
      <c r="S31" s="10" t="str">
        <f>IF(VLOOKUP(S1,'Language &amp; Currency Data'!1:1048576,3)="Left",VLOOKUP(S1,'Language &amp; Currency Data'!1:1048576,4)&amp;"${e:\/\/Field\/SelfishM}", "${e:\/\/Field\/SelfishM}"&amp;" "&amp;VLOOKUP(S1,'Language &amp; Currency Data'!1:1048576,4))</f>
        <v>${e:\/\/Field\/SelfishM} €</v>
      </c>
      <c r="T31" s="10" t="str">
        <f>IF(VLOOKUP(T1,'Language &amp; Currency Data'!1:1048576,3)="Left",VLOOKUP(T1,'Language &amp; Currency Data'!1:1048576,4)&amp;"${e:\/\/Field\/SelfishM}", "${e:\/\/Field\/SelfishM}"&amp;" "&amp;VLOOKUP(T1,'Language &amp; Currency Data'!1:1048576,4))</f>
        <v>¥${e:\/\/Field\/SelfishM}</v>
      </c>
      <c r="U31" s="10" t="str">
        <f>IF(VLOOKUP(U1,'Language &amp; Currency Data'!1:1048576,3)="Left",VLOOKUP(U1,'Language &amp; Currency Data'!1:1048576,4)&amp;"${e:\/\/Field\/SelfishM}", "${e:\/\/Field\/SelfishM}"&amp;" "&amp;VLOOKUP(U1,'Language &amp; Currency Data'!1:1048576,4))</f>
        <v>RM${e:\/\/Field\/SelfishM}</v>
      </c>
      <c r="V31" s="10" t="str">
        <f>IF(VLOOKUP(V1,'Language &amp; Currency Data'!1:1048576,3)="Left",VLOOKUP(V1,'Language &amp; Currency Data'!1:1048576,4)&amp;"${e:\/\/Field\/SelfishM}", "${e:\/\/Field\/SelfishM}"&amp;" "&amp;VLOOKUP(V1,'Language &amp; Currency Data'!1:1048576,4))</f>
        <v>Mex$${e:\/\/Field\/SelfishM}</v>
      </c>
      <c r="W31" s="10" t="str">
        <f>IF(VLOOKUP(W1,'Language &amp; Currency Data'!1:1048576,3)="Left",VLOOKUP(W1,'Language &amp; Currency Data'!1:1048576,4)&amp;"${e:\/\/Field\/SelfishM}", "${e:\/\/Field\/SelfishM}"&amp;" "&amp;VLOOKUP(W1,'Language &amp; Currency Data'!1:1048576,4))</f>
        <v>€${e:\/\/Field\/SelfishM}</v>
      </c>
      <c r="X31" s="10" t="str">
        <f>IF(VLOOKUP(X1,'Language &amp; Currency Data'!1:1048576,3)="Left",VLOOKUP(X1,'Language &amp; Currency Data'!1:1048576,4)&amp;"${e:\/\/Field\/SelfishM}", "${e:\/\/Field\/SelfishM}"&amp;" "&amp;VLOOKUP(X1,'Language &amp; Currency Data'!1:1048576,4))</f>
        <v>NZ$${e:\/\/Field\/SelfishM}</v>
      </c>
      <c r="Y31" s="10" t="str">
        <f>IF(VLOOKUP(Y1,'Language &amp; Currency Data'!1:1048576,3)="Left",VLOOKUP(Y1,'Language &amp; Currency Data'!1:1048576,4)&amp;"${e:\/\/Field\/SelfishM}", "${e:\/\/Field\/SelfishM}"&amp;" "&amp;VLOOKUP(Y1,'Language &amp; Currency Data'!1:1048576,4))</f>
        <v>${e:\/\/Field\/SelfishM} kr</v>
      </c>
      <c r="Z31" s="10" t="str">
        <f>IF(VLOOKUP(Z1,'Language &amp; Currency Data'!1:1048576,3)="Left",VLOOKUP(Z1,'Language &amp; Currency Data'!1:1048576,4)&amp;"${e:\/\/Field\/SelfishM}", "${e:\/\/Field\/SelfishM}"&amp;" "&amp;VLOOKUP(Z1,'Language &amp; Currency Data'!1:1048576,4))</f>
        <v>₨${e:\/\/Field\/SelfishM}</v>
      </c>
      <c r="AA31" s="10" t="str">
        <f>IF(VLOOKUP(AA1,'Language &amp; Currency Data'!1:1048576,3)="Left",VLOOKUP(AA1,'Language &amp; Currency Data'!1:1048576,4)&amp;"${e:\/\/Field\/SelfishM}", "${e:\/\/Field\/SelfishM}"&amp;" "&amp;VLOOKUP(AA1,'Language &amp; Currency Data'!1:1048576,4))</f>
        <v>₱${e:\/\/Field\/SelfishM}</v>
      </c>
      <c r="AB31" s="10" t="str">
        <f>IF(VLOOKUP(AB1,'Language &amp; Currency Data'!1:1048576,3)="Left",VLOOKUP(AB1,'Language &amp; Currency Data'!1:1048576,4)&amp;"${e:\/\/Field\/SelfishM}", "${e:\/\/Field\/SelfishM}"&amp;" "&amp;VLOOKUP(AB1,'Language &amp; Currency Data'!1:1048576,4))</f>
        <v>${e:\/\/Field\/SelfishM} zł</v>
      </c>
      <c r="AC31" s="10" t="str">
        <f>IF(VLOOKUP(AC1,'Language &amp; Currency Data'!1:1048576,3)="Left",VLOOKUP(AC1,'Language &amp; Currency Data'!1:1048576,4)&amp;"${e:\/\/Field\/SelfishM}", "${e:\/\/Field\/SelfishM}"&amp;" "&amp;VLOOKUP(AC1,'Language &amp; Currency Data'!1:1048576,4))</f>
        <v>${e:\/\/Field\/SelfishM} €</v>
      </c>
      <c r="AD31" s="10" t="str">
        <f>IF(VLOOKUP(AD1,'Language &amp; Currency Data'!1:1048576,3)="Left",VLOOKUP(AD1,'Language &amp; Currency Data'!1:1048576,4)&amp;"${e:\/\/Field\/SelfishM}", "${e:\/\/Field\/SelfishM}"&amp;" "&amp;VLOOKUP(AD1,'Language &amp; Currency Data'!1:1048576,4))</f>
        <v>${e:\/\/Field\/SelfishM} lei</v>
      </c>
      <c r="AE31" s="10" t="str">
        <f>IF(VLOOKUP(AE1,'Language &amp; Currency Data'!1:1048576,3)="Left",VLOOKUP(AE1,'Language &amp; Currency Data'!1:1048576,4)&amp;"${e:\/\/Field\/SelfishM}", "${e:\/\/Field\/SelfishM}"&amp;" "&amp;VLOOKUP(AE1,'Language &amp; Currency Data'!1:1048576,4))</f>
        <v>${e:\/\/Field\/SelfishM} €</v>
      </c>
      <c r="AF31" s="10" t="str">
        <f>IF(VLOOKUP(AF1,'Language &amp; Currency Data'!1:1048576,3)="Left",VLOOKUP(AF1,'Language &amp; Currency Data'!1:1048576,4)&amp;"${e:\/\/Field\/SelfishM}", "${e:\/\/Field\/SelfishM}"&amp;" "&amp;VLOOKUP(AF1,'Language &amp; Currency Data'!1:1048576,4))</f>
        <v>R${e:\/\/Field\/SelfishM}</v>
      </c>
      <c r="AG31" s="10" t="str">
        <f>IF(VLOOKUP(AG1,'Language &amp; Currency Data'!1:1048576,3)="Left",VLOOKUP(AG1,'Language &amp; Currency Data'!1:1048576,4)&amp;"${e:\/\/Field\/SelfishM}", "${e:\/\/Field\/SelfishM}"&amp;" "&amp;VLOOKUP(AG1,'Language &amp; Currency Data'!1:1048576,4))</f>
        <v>₩${e:\/\/Field\/SelfishM}</v>
      </c>
      <c r="AH31" s="10" t="str">
        <f>IF(VLOOKUP(AH1,'Language &amp; Currency Data'!1:1048576,3)="Left",VLOOKUP(AH1,'Language &amp; Currency Data'!1:1048576,4)&amp;"${e:\/\/Field\/SelfishM}", "${e:\/\/Field\/SelfishM}"&amp;" "&amp;VLOOKUP(AH1,'Language &amp; Currency Data'!1:1048576,4))</f>
        <v>${e:\/\/Field\/SelfishM} €</v>
      </c>
      <c r="AI31" s="10" t="str">
        <f>IF(VLOOKUP(AI1,'Language &amp; Currency Data'!1:1048576,3)="Left",VLOOKUP(AI1,'Language &amp; Currency Data'!1:1048576,4)&amp;"${e:\/\/Field\/SelfishM}", "${e:\/\/Field\/SelfishM}"&amp;" "&amp;VLOOKUP(AI1,'Language &amp; Currency Data'!1:1048576,4))</f>
        <v>${e:\/\/Field\/SelfishM} kr</v>
      </c>
      <c r="AJ31" s="10" t="str">
        <f>IF(VLOOKUP(AJ1,'Language &amp; Currency Data'!1:1048576,3)="Left",VLOOKUP(AJ1,'Language &amp; Currency Data'!1:1048576,4)&amp;"${e:\/\/Field\/SelfishM}", "${e:\/\/Field\/SelfishM}"&amp;" "&amp;VLOOKUP(AJ1,'Language &amp; Currency Data'!1:1048576,4))</f>
        <v>NT$${e:\/\/Field\/SelfishM}</v>
      </c>
      <c r="AK31" s="10" t="str">
        <f>IF(VLOOKUP(AK1,'Language &amp; Currency Data'!1:1048576,3)="Left",VLOOKUP(AK1,'Language &amp; Currency Data'!1:1048576,4)&amp;"${e:\/\/Field\/SelfishM}", "${e:\/\/Field\/SelfishM}"&amp;" "&amp;VLOOKUP(AK1,'Language &amp; Currency Data'!1:1048576,4))</f>
        <v>฿${e:\/\/Field\/SelfishM}</v>
      </c>
      <c r="AL31" s="10" t="str">
        <f>IF(VLOOKUP(AL1,'Language &amp; Currency Data'!1:1048576,3)="Left",VLOOKUP(AL1,'Language &amp; Currency Data'!1:1048576,4)&amp;"${e:\/\/Field\/SelfishM}", "${e:\/\/Field\/SelfishM}"&amp;" "&amp;VLOOKUP(AL1,'Language &amp; Currency Data'!1:1048576,4))</f>
        <v>${e:\/\/Field\/SelfishM} ₺</v>
      </c>
      <c r="AM31" s="10" t="str">
        <f>IF(VLOOKUP(AM1,'Language &amp; Currency Data'!1:1048576,3)="Left",VLOOKUP(AM1,'Language &amp; Currency Data'!1:1048576,4)&amp;"${e:\/\/Field\/SelfishM}", "${e:\/\/Field\/SelfishM}"&amp;" "&amp;VLOOKUP(AM1,'Language &amp; Currency Data'!1:1048576,4))</f>
        <v>£${e:\/\/Field\/SelfishM}</v>
      </c>
      <c r="AN31" s="10" t="str">
        <f>IF(VLOOKUP(AN1,'Language &amp; Currency Data'!1:1048576,3)="Left",VLOOKUP(AN1,'Language &amp; Currency Data'!1:1048576,4)&amp;"${e:\/\/Field\/SelfishM}", "${e:\/\/Field\/SelfishM}"&amp;" "&amp;VLOOKUP(AN1,'Language &amp; Currency Data'!1:1048576,4))</f>
        <v>$${e:\/\/Field\/SelfishM}</v>
      </c>
      <c r="AO31" s="10" t="str">
        <f>IF(VLOOKUP(AO1,'Language &amp; Currency Data'!1:1048576,3)="Left",VLOOKUP(AO1,'Language &amp; Currency Data'!1:1048576,4)&amp;"${e:\/\/Field\/SelfishM}", "${e:\/\/Field\/SelfishM}"&amp;" "&amp;VLOOKUP(AO1,'Language &amp; Currency Data'!1:1048576,4))</f>
        <v>${e:\/\/Field\/SelfishM} ₫</v>
      </c>
      <c r="AP31" s="10" t="str">
        <f>IF(VLOOKUP(AP1,'Language &amp; Currency Data'!1:1048576,3)="Left",VLOOKUP(AP1,'Language &amp; Currency Data'!1:1048576,4)&amp;"${e:\/\/Field\/SelfishM}", "${e:\/\/Field\/SelfishM}"&amp;" "&amp;VLOOKUP(AP1,'Language &amp; Currency Data'!1:1048576,4))</f>
        <v>₹${e:\/\/Field\/SelfishM}</v>
      </c>
      <c r="AQ31" s="10" t="str">
        <f>IF(VLOOKUP(AQ1,'Language &amp; Currency Data'!1:1048576,3)="Left",VLOOKUP(AQ1,'Language &amp; Currency Data'!1:1048576,4)&amp;"${e:\/\/Field\/SelfishM}", "${e:\/\/Field\/SelfishM}"&amp;" "&amp;VLOOKUP(AQ1,'Language &amp; Currency Data'!1:1048576,4))</f>
        <v>Rp ${e:\/\/Field\/SelfishM}</v>
      </c>
      <c r="AR31" s="10" t="str">
        <f>IF(VLOOKUP(AR1,'Language &amp; Currency Data'!1:1048576,3)="Left",VLOOKUP(AR1,'Language &amp; Currency Data'!1:1048576,4)&amp;"${e:\/\/Field\/SelfishM}", "${e:\/\/Field\/SelfishM}"&amp;" "&amp;VLOOKUP(AR1,'Language &amp; Currency Data'!1:1048576,4))</f>
        <v>${e:\/\/Field\/SelfishM} ₫</v>
      </c>
      <c r="AS31" s="10" t="str">
        <f>IF(VLOOKUP(AS1,'Language &amp; Currency Data'!1:1048576,3)="Left",VLOOKUP(AS1,'Language &amp; Currency Data'!1:1048576,4)&amp;"${e:\/\/Field\/SelfishM}", "${e:\/\/Field\/SelfishM}"&amp;" "&amp;VLOOKUP(AS1,'Language &amp; Currency Data'!1:1048576,4))</f>
        <v>฿${e:\/\/Field\/SelfishM}</v>
      </c>
      <c r="AT31" s="10" t="str">
        <f>IF(VLOOKUP(AT1,'Language &amp; Currency Data'!1:1048576,3)="Left",VLOOKUP(AT1,'Language &amp; Currency Data'!1:1048576,4)&amp;"${e:\/\/Field\/SelfishM}", "${e:\/\/Field\/SelfishM}"&amp;" "&amp;VLOOKUP(AT1,'Language &amp; Currency Data'!1:1048576,4))</f>
        <v>R${e:\/\/Field\/SelfishM}</v>
      </c>
      <c r="AU31" s="10" t="str">
        <f>IF(VLOOKUP(AU1,'Language &amp; Currency Data'!1:1048576,3)="Left",VLOOKUP(AU1,'Language &amp; Currency Data'!1:1048576,4)&amp;"${e:\/\/Field\/SelfishM}", "${e:\/\/Field\/SelfishM}"&amp;" "&amp;VLOOKUP(AU1,'Language &amp; Currency Data'!1:1048576,4))</f>
        <v>₨${e:\/\/Field\/SelfishM}</v>
      </c>
      <c r="AV31" s="10" t="str">
        <f>IF(VLOOKUP(AV1,'Language &amp; Currency Data'!1:1048576,3)="Left",VLOOKUP(AV1,'Language &amp; Currency Data'!1:1048576,4)&amp;"${e:\/\/Field\/SelfishM}", "${e:\/\/Field\/SelfishM}"&amp;" "&amp;VLOOKUP(AV1,'Language &amp; Currency Data'!1:1048576,4))</f>
        <v>RM${e:\/\/Field\/SelfishM}</v>
      </c>
      <c r="AW31" s="10" t="str">
        <f>IF(VLOOKUP(AW1,'Language &amp; Currency Data'!1:1048576,3)="Left",VLOOKUP(AW1,'Language &amp; Currency Data'!1:1048576,4)&amp;"${e:\/\/Field\/SelfishM}", "${e:\/\/Field\/SelfishM}"&amp;" "&amp;VLOOKUP(AW1,'Language &amp; Currency Data'!1:1048576,4))</f>
        <v>₱${e:\/\/Field\/SelfishM}</v>
      </c>
    </row>
    <row r="32" spans="1:49" s="21" customFormat="1" x14ac:dyDescent="0.45">
      <c r="A32" s="10" t="s">
        <v>859</v>
      </c>
      <c r="B32" s="10" t="str">
        <f>IF(VLOOKUP(B1,'Language &amp; Currency Data'!1:1048576,3)="Left",VLOOKUP(B1,'Language &amp; Currency Data'!1:1048576,4)&amp;"${e:\/\/Field\/SelfishH}", "${e:\/\/Field\/SelfishH}"&amp;" "&amp;VLOOKUP(B1,'Language &amp; Currency Data'!1:1048576,4))</f>
        <v>ARS$${e:\/\/Field\/SelfishH}</v>
      </c>
      <c r="C32" s="10" t="str">
        <f>IF(VLOOKUP(C1,'Language &amp; Currency Data'!1:1048576,3)="Left",VLOOKUP(C1,'Language &amp; Currency Data'!1:1048576,4)&amp;"${e:\/\/Field\/SelfishH}", "${e:\/\/Field\/SelfishH}"&amp;" "&amp;VLOOKUP(C1,'Language &amp; Currency Data'!1:1048576,4))</f>
        <v>AUD$${e:\/\/Field\/SelfishH}</v>
      </c>
      <c r="D32" s="10" t="str">
        <f>IF(VLOOKUP(D1,'Language &amp; Currency Data'!1:1048576,3)="Left",VLOOKUP(D1,'Language &amp; Currency Data'!1:1048576,4)&amp;"${e:\/\/Field\/SelfishH}", "${e:\/\/Field\/SelfishH}"&amp;" "&amp;VLOOKUP(D1,'Language &amp; Currency Data'!1:1048576,4))</f>
        <v>${e:\/\/Field\/SelfishH} €</v>
      </c>
      <c r="E32" s="10" t="str">
        <f>IF(VLOOKUP(E1,'Language &amp; Currency Data'!1:1048576,3)="Left",VLOOKUP(E1,'Language &amp; Currency Data'!1:1048576,4)&amp;"${e:\/\/Field\/SelfishH}", "${e:\/\/Field\/SelfishH}"&amp;" "&amp;VLOOKUP(E1,'Language &amp; Currency Data'!1:1048576,4))</f>
        <v>R$${e:\/\/Field\/SelfishH}</v>
      </c>
      <c r="F32" s="10" t="str">
        <f>IF(VLOOKUP(F1,'Language &amp; Currency Data'!1:1048576,3)="Left",VLOOKUP(F1,'Language &amp; Currency Data'!1:1048576,4)&amp;"${e:\/\/Field\/SelfishH}", "${e:\/\/Field\/SelfishH}"&amp;" "&amp;VLOOKUP(F1,'Language &amp; Currency Data'!1:1048576,4))</f>
        <v>CA$${e:\/\/Field\/SelfishH}</v>
      </c>
      <c r="G32" s="10" t="str">
        <f>IF(VLOOKUP(G1,'Language &amp; Currency Data'!1:1048576,3)="Left",VLOOKUP(G1,'Language &amp; Currency Data'!1:1048576,4)&amp;"${e:\/\/Field\/SelfishH}", "${e:\/\/Field\/SelfishH}"&amp;" "&amp;VLOOKUP(G1,'Language &amp; Currency Data'!1:1048576,4))</f>
        <v>¥${e:\/\/Field\/SelfishH}</v>
      </c>
      <c r="H32" s="10" t="str">
        <f>IF(VLOOKUP(H1,'Language &amp; Currency Data'!1:1048576,3)="Left",VLOOKUP(H1,'Language &amp; Currency Data'!1:1048576,4)&amp;"${e:\/\/Field\/SelfishH}", "${e:\/\/Field\/SelfishH}"&amp;" "&amp;VLOOKUP(H1,'Language &amp; Currency Data'!1:1048576,4))</f>
        <v>CLP$${e:\/\/Field\/SelfishH}</v>
      </c>
      <c r="I32" s="10" t="str">
        <f>IF(VLOOKUP(I1,'Language &amp; Currency Data'!1:1048576,3)="Left",VLOOKUP(I1,'Language &amp; Currency Data'!1:1048576,4)&amp;"${e:\/\/Field\/SelfishH}", "${e:\/\/Field\/SelfishH}"&amp;" "&amp;VLOOKUP(I1,'Language &amp; Currency Data'!1:1048576,4))</f>
        <v>Col$${e:\/\/Field\/SelfishH}</v>
      </c>
      <c r="J32" s="10" t="str">
        <f>IF(VLOOKUP(J1,'Language &amp; Currency Data'!1:1048576,3)="Left",VLOOKUP(J1,'Language &amp; Currency Data'!1:1048576,4)&amp;"${e:\/\/Field\/SelfishH}", "${e:\/\/Field\/SelfishH}"&amp;" "&amp;VLOOKUP(J1,'Language &amp; Currency Data'!1:1048576,4))</f>
        <v>${e:\/\/Field\/SelfishH} Kč</v>
      </c>
      <c r="K32" s="10" t="str">
        <f>IF(VLOOKUP(K1,'Language &amp; Currency Data'!1:1048576,3)="Left",VLOOKUP(K1,'Language &amp; Currency Data'!1:1048576,4)&amp;"${e:\/\/Field\/SelfishH}", "${e:\/\/Field\/SelfishH}"&amp;" "&amp;VLOOKUP(K1,'Language &amp; Currency Data'!1:1048576,4))</f>
        <v>${e:\/\/Field\/SelfishH} €</v>
      </c>
      <c r="L32" s="10" t="str">
        <f>IF(VLOOKUP(L1,'Language &amp; Currency Data'!1:1048576,3)="Left",VLOOKUP(L1,'Language &amp; Currency Data'!1:1048576,4)&amp;"${e:\/\/Field\/SelfishH}", "${e:\/\/Field\/SelfishH}"&amp;" "&amp;VLOOKUP(L1,'Language &amp; Currency Data'!1:1048576,4))</f>
        <v>${e:\/\/Field\/SelfishH} €</v>
      </c>
      <c r="M32" s="10" t="str">
        <f>IF(VLOOKUP(M1,'Language &amp; Currency Data'!1:1048576,3)="Left",VLOOKUP(M1,'Language &amp; Currency Data'!1:1048576,4)&amp;"${e:\/\/Field\/SelfishH}", "${e:\/\/Field\/SelfishH}"&amp;" "&amp;VLOOKUP(M1,'Language &amp; Currency Data'!1:1048576,4))</f>
        <v>${e:\/\/Field\/SelfishH} €</v>
      </c>
      <c r="N32" s="10" t="str">
        <f>IF(VLOOKUP(N1,'Language &amp; Currency Data'!1:1048576,3)="Left",VLOOKUP(N1,'Language &amp; Currency Data'!1:1048576,4)&amp;"${e:\/\/Field\/SelfishH}", "${e:\/\/Field\/SelfishH}"&amp;" "&amp;VLOOKUP(N1,'Language &amp; Currency Data'!1:1048576,4))</f>
        <v>${e:\/\/Field\/SelfishH} €</v>
      </c>
      <c r="O32" s="10" t="str">
        <f>IF(VLOOKUP(O1,'Language &amp; Currency Data'!1:1048576,3)="Left",VLOOKUP(O1,'Language &amp; Currency Data'!1:1048576,4)&amp;"${e:\/\/Field\/SelfishH}", "${e:\/\/Field\/SelfishH}"&amp;" "&amp;VLOOKUP(O1,'Language &amp; Currency Data'!1:1048576,4))</f>
        <v>${e:\/\/Field\/SelfishH} Ft</v>
      </c>
      <c r="P32" s="10" t="str">
        <f>IF(VLOOKUP(P1,'Language &amp; Currency Data'!1:1048576,3)="Left",VLOOKUP(P1,'Language &amp; Currency Data'!1:1048576,4)&amp;"${e:\/\/Field\/SelfishH}", "${e:\/\/Field\/SelfishH}"&amp;" "&amp;VLOOKUP(P1,'Language &amp; Currency Data'!1:1048576,4))</f>
        <v>₹${e:\/\/Field\/SelfishH}</v>
      </c>
      <c r="Q32" s="10" t="str">
        <f>IF(VLOOKUP(Q1,'Language &amp; Currency Data'!1:1048576,3)="Left",VLOOKUP(Q1,'Language &amp; Currency Data'!1:1048576,4)&amp;"${e:\/\/Field\/SelfishH}", "${e:\/\/Field\/SelfishH}"&amp;" "&amp;VLOOKUP(Q1,'Language &amp; Currency Data'!1:1048576,4))</f>
        <v>Rp ${e:\/\/Field\/SelfishH}</v>
      </c>
      <c r="R32" s="10" t="str">
        <f>IF(VLOOKUP(R1,'Language &amp; Currency Data'!1:1048576,3)="Left",VLOOKUP(R1,'Language &amp; Currency Data'!1:1048576,4)&amp;"${e:\/\/Field\/SelfishH}", "${e:\/\/Field\/SelfishH}"&amp;" "&amp;VLOOKUP(R1,'Language &amp; Currency Data'!1:1048576,4))</f>
        <v>€${e:\/\/Field\/SelfishH}</v>
      </c>
      <c r="S32" s="10" t="str">
        <f>IF(VLOOKUP(S1,'Language &amp; Currency Data'!1:1048576,3)="Left",VLOOKUP(S1,'Language &amp; Currency Data'!1:1048576,4)&amp;"${e:\/\/Field\/SelfishH}", "${e:\/\/Field\/SelfishH}"&amp;" "&amp;VLOOKUP(S1,'Language &amp; Currency Data'!1:1048576,4))</f>
        <v>${e:\/\/Field\/SelfishH} €</v>
      </c>
      <c r="T32" s="10" t="str">
        <f>IF(VLOOKUP(T1,'Language &amp; Currency Data'!1:1048576,3)="Left",VLOOKUP(T1,'Language &amp; Currency Data'!1:1048576,4)&amp;"${e:\/\/Field\/SelfishH}", "${e:\/\/Field\/SelfishH}"&amp;" "&amp;VLOOKUP(T1,'Language &amp; Currency Data'!1:1048576,4))</f>
        <v>¥${e:\/\/Field\/SelfishH}</v>
      </c>
      <c r="U32" s="10" t="str">
        <f>IF(VLOOKUP(U1,'Language &amp; Currency Data'!1:1048576,3)="Left",VLOOKUP(U1,'Language &amp; Currency Data'!1:1048576,4)&amp;"${e:\/\/Field\/SelfishH}", "${e:\/\/Field\/SelfishH}"&amp;" "&amp;VLOOKUP(U1,'Language &amp; Currency Data'!1:1048576,4))</f>
        <v>RM${e:\/\/Field\/SelfishH}</v>
      </c>
      <c r="V32" s="10" t="str">
        <f>IF(VLOOKUP(V1,'Language &amp; Currency Data'!1:1048576,3)="Left",VLOOKUP(V1,'Language &amp; Currency Data'!1:1048576,4)&amp;"${e:\/\/Field\/SelfishH}", "${e:\/\/Field\/SelfishH}"&amp;" "&amp;VLOOKUP(V1,'Language &amp; Currency Data'!1:1048576,4))</f>
        <v>Mex$${e:\/\/Field\/SelfishH}</v>
      </c>
      <c r="W32" s="10" t="str">
        <f>IF(VLOOKUP(W1,'Language &amp; Currency Data'!1:1048576,3)="Left",VLOOKUP(W1,'Language &amp; Currency Data'!1:1048576,4)&amp;"${e:\/\/Field\/SelfishH}", "${e:\/\/Field\/SelfishH}"&amp;" "&amp;VLOOKUP(W1,'Language &amp; Currency Data'!1:1048576,4))</f>
        <v>€${e:\/\/Field\/SelfishH}</v>
      </c>
      <c r="X32" s="10" t="str">
        <f>IF(VLOOKUP(X1,'Language &amp; Currency Data'!1:1048576,3)="Left",VLOOKUP(X1,'Language &amp; Currency Data'!1:1048576,4)&amp;"${e:\/\/Field\/SelfishH}", "${e:\/\/Field\/SelfishH}"&amp;" "&amp;VLOOKUP(X1,'Language &amp; Currency Data'!1:1048576,4))</f>
        <v>NZ$${e:\/\/Field\/SelfishH}</v>
      </c>
      <c r="Y32" s="10" t="str">
        <f>IF(VLOOKUP(Y1,'Language &amp; Currency Data'!1:1048576,3)="Left",VLOOKUP(Y1,'Language &amp; Currency Data'!1:1048576,4)&amp;"${e:\/\/Field\/SelfishH}", "${e:\/\/Field\/SelfishH}"&amp;" "&amp;VLOOKUP(Y1,'Language &amp; Currency Data'!1:1048576,4))</f>
        <v>${e:\/\/Field\/SelfishH} kr</v>
      </c>
      <c r="Z32" s="10" t="str">
        <f>IF(VLOOKUP(Z1,'Language &amp; Currency Data'!1:1048576,3)="Left",VLOOKUP(Z1,'Language &amp; Currency Data'!1:1048576,4)&amp;"${e:\/\/Field\/SelfishH}", "${e:\/\/Field\/SelfishH}"&amp;" "&amp;VLOOKUP(Z1,'Language &amp; Currency Data'!1:1048576,4))</f>
        <v>₨${e:\/\/Field\/SelfishH}</v>
      </c>
      <c r="AA32" s="10" t="str">
        <f>IF(VLOOKUP(AA1,'Language &amp; Currency Data'!1:1048576,3)="Left",VLOOKUP(AA1,'Language &amp; Currency Data'!1:1048576,4)&amp;"${e:\/\/Field\/SelfishH}", "${e:\/\/Field\/SelfishH}"&amp;" "&amp;VLOOKUP(AA1,'Language &amp; Currency Data'!1:1048576,4))</f>
        <v>₱${e:\/\/Field\/SelfishH}</v>
      </c>
      <c r="AB32" s="10" t="str">
        <f>IF(VLOOKUP(AB1,'Language &amp; Currency Data'!1:1048576,3)="Left",VLOOKUP(AB1,'Language &amp; Currency Data'!1:1048576,4)&amp;"${e:\/\/Field\/SelfishH}", "${e:\/\/Field\/SelfishH}"&amp;" "&amp;VLOOKUP(AB1,'Language &amp; Currency Data'!1:1048576,4))</f>
        <v>${e:\/\/Field\/SelfishH} zł</v>
      </c>
      <c r="AC32" s="10" t="str">
        <f>IF(VLOOKUP(AC1,'Language &amp; Currency Data'!1:1048576,3)="Left",VLOOKUP(AC1,'Language &amp; Currency Data'!1:1048576,4)&amp;"${e:\/\/Field\/SelfishH}", "${e:\/\/Field\/SelfishH}"&amp;" "&amp;VLOOKUP(AC1,'Language &amp; Currency Data'!1:1048576,4))</f>
        <v>${e:\/\/Field\/SelfishH} €</v>
      </c>
      <c r="AD32" s="10" t="str">
        <f>IF(VLOOKUP(AD1,'Language &amp; Currency Data'!1:1048576,3)="Left",VLOOKUP(AD1,'Language &amp; Currency Data'!1:1048576,4)&amp;"${e:\/\/Field\/SelfishH}", "${e:\/\/Field\/SelfishH}"&amp;" "&amp;VLOOKUP(AD1,'Language &amp; Currency Data'!1:1048576,4))</f>
        <v>${e:\/\/Field\/SelfishH} lei</v>
      </c>
      <c r="AE32" s="10" t="str">
        <f>IF(VLOOKUP(AE1,'Language &amp; Currency Data'!1:1048576,3)="Left",VLOOKUP(AE1,'Language &amp; Currency Data'!1:1048576,4)&amp;"${e:\/\/Field\/SelfishH}", "${e:\/\/Field\/SelfishH}"&amp;" "&amp;VLOOKUP(AE1,'Language &amp; Currency Data'!1:1048576,4))</f>
        <v>${e:\/\/Field\/SelfishH} €</v>
      </c>
      <c r="AF32" s="10" t="str">
        <f>IF(VLOOKUP(AF1,'Language &amp; Currency Data'!1:1048576,3)="Left",VLOOKUP(AF1,'Language &amp; Currency Data'!1:1048576,4)&amp;"${e:\/\/Field\/SelfishH}", "${e:\/\/Field\/SelfishH}"&amp;" "&amp;VLOOKUP(AF1,'Language &amp; Currency Data'!1:1048576,4))</f>
        <v>R${e:\/\/Field\/SelfishH}</v>
      </c>
      <c r="AG32" s="10" t="str">
        <f>IF(VLOOKUP(AG1,'Language &amp; Currency Data'!1:1048576,3)="Left",VLOOKUP(AG1,'Language &amp; Currency Data'!1:1048576,4)&amp;"${e:\/\/Field\/SelfishH}", "${e:\/\/Field\/SelfishH}"&amp;" "&amp;VLOOKUP(AG1,'Language &amp; Currency Data'!1:1048576,4))</f>
        <v>₩${e:\/\/Field\/SelfishH}</v>
      </c>
      <c r="AH32" s="10" t="str">
        <f>IF(VLOOKUP(AH1,'Language &amp; Currency Data'!1:1048576,3)="Left",VLOOKUP(AH1,'Language &amp; Currency Data'!1:1048576,4)&amp;"${e:\/\/Field\/SelfishH}", "${e:\/\/Field\/SelfishH}"&amp;" "&amp;VLOOKUP(AH1,'Language &amp; Currency Data'!1:1048576,4))</f>
        <v>${e:\/\/Field\/SelfishH} €</v>
      </c>
      <c r="AI32" s="10" t="str">
        <f>IF(VLOOKUP(AI1,'Language &amp; Currency Data'!1:1048576,3)="Left",VLOOKUP(AI1,'Language &amp; Currency Data'!1:1048576,4)&amp;"${e:\/\/Field\/SelfishH}", "${e:\/\/Field\/SelfishH}"&amp;" "&amp;VLOOKUP(AI1,'Language &amp; Currency Data'!1:1048576,4))</f>
        <v>${e:\/\/Field\/SelfishH} kr</v>
      </c>
      <c r="AJ32" s="10" t="str">
        <f>IF(VLOOKUP(AJ1,'Language &amp; Currency Data'!1:1048576,3)="Left",VLOOKUP(AJ1,'Language &amp; Currency Data'!1:1048576,4)&amp;"${e:\/\/Field\/SelfishH}", "${e:\/\/Field\/SelfishH}"&amp;" "&amp;VLOOKUP(AJ1,'Language &amp; Currency Data'!1:1048576,4))</f>
        <v>NT$${e:\/\/Field\/SelfishH}</v>
      </c>
      <c r="AK32" s="10" t="str">
        <f>IF(VLOOKUP(AK1,'Language &amp; Currency Data'!1:1048576,3)="Left",VLOOKUP(AK1,'Language &amp; Currency Data'!1:1048576,4)&amp;"${e:\/\/Field\/SelfishH}", "${e:\/\/Field\/SelfishH}"&amp;" "&amp;VLOOKUP(AK1,'Language &amp; Currency Data'!1:1048576,4))</f>
        <v>฿${e:\/\/Field\/SelfishH}</v>
      </c>
      <c r="AL32" s="10" t="str">
        <f>IF(VLOOKUP(AL1,'Language &amp; Currency Data'!1:1048576,3)="Left",VLOOKUP(AL1,'Language &amp; Currency Data'!1:1048576,4)&amp;"${e:\/\/Field\/SelfishH}", "${e:\/\/Field\/SelfishH}"&amp;" "&amp;VLOOKUP(AL1,'Language &amp; Currency Data'!1:1048576,4))</f>
        <v>${e:\/\/Field\/SelfishH} ₺</v>
      </c>
      <c r="AM32" s="10" t="str">
        <f>IF(VLOOKUP(AM1,'Language &amp; Currency Data'!1:1048576,3)="Left",VLOOKUP(AM1,'Language &amp; Currency Data'!1:1048576,4)&amp;"${e:\/\/Field\/SelfishH}", "${e:\/\/Field\/SelfishH}"&amp;" "&amp;VLOOKUP(AM1,'Language &amp; Currency Data'!1:1048576,4))</f>
        <v>£${e:\/\/Field\/SelfishH}</v>
      </c>
      <c r="AN32" s="10" t="str">
        <f>IF(VLOOKUP(AN1,'Language &amp; Currency Data'!1:1048576,3)="Left",VLOOKUP(AN1,'Language &amp; Currency Data'!1:1048576,4)&amp;"${e:\/\/Field\/SelfishH}", "${e:\/\/Field\/SelfishH}"&amp;" "&amp;VLOOKUP(AN1,'Language &amp; Currency Data'!1:1048576,4))</f>
        <v>$${e:\/\/Field\/SelfishH}</v>
      </c>
      <c r="AO32" s="10" t="str">
        <f>IF(VLOOKUP(AO1,'Language &amp; Currency Data'!1:1048576,3)="Left",VLOOKUP(AO1,'Language &amp; Currency Data'!1:1048576,4)&amp;"${e:\/\/Field\/SelfishH}", "${e:\/\/Field\/SelfishH}"&amp;" "&amp;VLOOKUP(AO1,'Language &amp; Currency Data'!1:1048576,4))</f>
        <v>${e:\/\/Field\/SelfishH} ₫</v>
      </c>
      <c r="AP32" s="10" t="str">
        <f>IF(VLOOKUP(AP1,'Language &amp; Currency Data'!1:1048576,3)="Left",VLOOKUP(AP1,'Language &amp; Currency Data'!1:1048576,4)&amp;"${e:\/\/Field\/SelfishH}", "${e:\/\/Field\/SelfishH}"&amp;" "&amp;VLOOKUP(AP1,'Language &amp; Currency Data'!1:1048576,4))</f>
        <v>₹${e:\/\/Field\/SelfishH}</v>
      </c>
      <c r="AQ32" s="10" t="str">
        <f>IF(VLOOKUP(AQ1,'Language &amp; Currency Data'!1:1048576,3)="Left",VLOOKUP(AQ1,'Language &amp; Currency Data'!1:1048576,4)&amp;"${e:\/\/Field\/SelfishH}", "${e:\/\/Field\/SelfishH}"&amp;" "&amp;VLOOKUP(AQ1,'Language &amp; Currency Data'!1:1048576,4))</f>
        <v>Rp ${e:\/\/Field\/SelfishH}</v>
      </c>
      <c r="AR32" s="10" t="str">
        <f>IF(VLOOKUP(AR1,'Language &amp; Currency Data'!1:1048576,3)="Left",VLOOKUP(AR1,'Language &amp; Currency Data'!1:1048576,4)&amp;"${e:\/\/Field\/SelfishH}", "${e:\/\/Field\/SelfishH}"&amp;" "&amp;VLOOKUP(AR1,'Language &amp; Currency Data'!1:1048576,4))</f>
        <v>${e:\/\/Field\/SelfishH} ₫</v>
      </c>
      <c r="AS32" s="10" t="str">
        <f>IF(VLOOKUP(AS1,'Language &amp; Currency Data'!1:1048576,3)="Left",VLOOKUP(AS1,'Language &amp; Currency Data'!1:1048576,4)&amp;"${e:\/\/Field\/SelfishH}", "${e:\/\/Field\/SelfishH}"&amp;" "&amp;VLOOKUP(AS1,'Language &amp; Currency Data'!1:1048576,4))</f>
        <v>฿${e:\/\/Field\/SelfishH}</v>
      </c>
      <c r="AT32" s="10" t="str">
        <f>IF(VLOOKUP(AT1,'Language &amp; Currency Data'!1:1048576,3)="Left",VLOOKUP(AT1,'Language &amp; Currency Data'!1:1048576,4)&amp;"${e:\/\/Field\/SelfishH}", "${e:\/\/Field\/SelfishH}"&amp;" "&amp;VLOOKUP(AT1,'Language &amp; Currency Data'!1:1048576,4))</f>
        <v>R${e:\/\/Field\/SelfishH}</v>
      </c>
      <c r="AU32" s="10" t="str">
        <f>IF(VLOOKUP(AU1,'Language &amp; Currency Data'!1:1048576,3)="Left",VLOOKUP(AU1,'Language &amp; Currency Data'!1:1048576,4)&amp;"${e:\/\/Field\/SelfishH}", "${e:\/\/Field\/SelfishH}"&amp;" "&amp;VLOOKUP(AU1,'Language &amp; Currency Data'!1:1048576,4))</f>
        <v>₨${e:\/\/Field\/SelfishH}</v>
      </c>
      <c r="AV32" s="10" t="str">
        <f>IF(VLOOKUP(AV1,'Language &amp; Currency Data'!1:1048576,3)="Left",VLOOKUP(AV1,'Language &amp; Currency Data'!1:1048576,4)&amp;"${e:\/\/Field\/SelfishH}", "${e:\/\/Field\/SelfishH}"&amp;" "&amp;VLOOKUP(AV1,'Language &amp; Currency Data'!1:1048576,4))</f>
        <v>RM${e:\/\/Field\/SelfishH}</v>
      </c>
      <c r="AW32" s="10" t="str">
        <f>IF(VLOOKUP(AW1,'Language &amp; Currency Data'!1:1048576,3)="Left",VLOOKUP(AW1,'Language &amp; Currency Data'!1:1048576,4)&amp;"${e:\/\/Field\/SelfishH}", "${e:\/\/Field\/SelfishH}"&amp;" "&amp;VLOOKUP(AW1,'Language &amp; Currency Data'!1:1048576,4))</f>
        <v>₱${e:\/\/Field\/SelfishH}</v>
      </c>
    </row>
    <row r="33" spans="1:49" s="21" customFormat="1" x14ac:dyDescent="0.45">
      <c r="A33" s="10" t="s">
        <v>860</v>
      </c>
      <c r="B33" s="10" t="str">
        <f>IF(VLOOKUP(B1,'Language &amp; Currency Data'!1:1048576,3)="Left",VLOOKUP(B1,'Language &amp; Currency Data'!1:1048576,4)&amp;"${e:\/\/Field\/SelfishL}", "${e:\/\/Field\/SelfishL}"&amp;" "&amp;VLOOKUP(B1,'Language &amp; Currency Data'!1:1048576,4))</f>
        <v>ARS$${e:\/\/Field\/SelfishL}</v>
      </c>
      <c r="C33" s="10" t="str">
        <f>IF(VLOOKUP(C1,'Language &amp; Currency Data'!1:1048576,3)="Left",VLOOKUP(C1,'Language &amp; Currency Data'!1:1048576,4)&amp;"${e:\/\/Field\/SelfishL}", "${e:\/\/Field\/SelfishL}"&amp;" "&amp;VLOOKUP(C1,'Language &amp; Currency Data'!1:1048576,4))</f>
        <v>AUD$${e:\/\/Field\/SelfishL}</v>
      </c>
      <c r="D33" s="10" t="str">
        <f>IF(VLOOKUP(D1,'Language &amp; Currency Data'!1:1048576,3)="Left",VLOOKUP(D1,'Language &amp; Currency Data'!1:1048576,4)&amp;"${e:\/\/Field\/SelfishL}", "${e:\/\/Field\/SelfishL}"&amp;" "&amp;VLOOKUP(D1,'Language &amp; Currency Data'!1:1048576,4))</f>
        <v>${e:\/\/Field\/SelfishL} €</v>
      </c>
      <c r="E33" s="10" t="str">
        <f>IF(VLOOKUP(E1,'Language &amp; Currency Data'!1:1048576,3)="Left",VLOOKUP(E1,'Language &amp; Currency Data'!1:1048576,4)&amp;"${e:\/\/Field\/SelfishL}", "${e:\/\/Field\/SelfishL}"&amp;" "&amp;VLOOKUP(E1,'Language &amp; Currency Data'!1:1048576,4))</f>
        <v>R$${e:\/\/Field\/SelfishL}</v>
      </c>
      <c r="F33" s="10" t="str">
        <f>IF(VLOOKUP(F1,'Language &amp; Currency Data'!1:1048576,3)="Left",VLOOKUP(F1,'Language &amp; Currency Data'!1:1048576,4)&amp;"${e:\/\/Field\/SelfishL}", "${e:\/\/Field\/SelfishL}"&amp;" "&amp;VLOOKUP(F1,'Language &amp; Currency Data'!1:1048576,4))</f>
        <v>CA$${e:\/\/Field\/SelfishL}</v>
      </c>
      <c r="G33" s="10" t="str">
        <f>IF(VLOOKUP(G1,'Language &amp; Currency Data'!1:1048576,3)="Left",VLOOKUP(G1,'Language &amp; Currency Data'!1:1048576,4)&amp;"${e:\/\/Field\/SelfishL}", "${e:\/\/Field\/SelfishL}"&amp;" "&amp;VLOOKUP(G1,'Language &amp; Currency Data'!1:1048576,4))</f>
        <v>¥${e:\/\/Field\/SelfishL}</v>
      </c>
      <c r="H33" s="10" t="str">
        <f>IF(VLOOKUP(H1,'Language &amp; Currency Data'!1:1048576,3)="Left",VLOOKUP(H1,'Language &amp; Currency Data'!1:1048576,4)&amp;"${e:\/\/Field\/SelfishL}", "${e:\/\/Field\/SelfishL}"&amp;" "&amp;VLOOKUP(H1,'Language &amp; Currency Data'!1:1048576,4))</f>
        <v>CLP$${e:\/\/Field\/SelfishL}</v>
      </c>
      <c r="I33" s="10" t="str">
        <f>IF(VLOOKUP(I1,'Language &amp; Currency Data'!1:1048576,3)="Left",VLOOKUP(I1,'Language &amp; Currency Data'!1:1048576,4)&amp;"${e:\/\/Field\/SelfishL}", "${e:\/\/Field\/SelfishL}"&amp;" "&amp;VLOOKUP(I1,'Language &amp; Currency Data'!1:1048576,4))</f>
        <v>Col$${e:\/\/Field\/SelfishL}</v>
      </c>
      <c r="J33" s="10" t="str">
        <f>IF(VLOOKUP(J1,'Language &amp; Currency Data'!1:1048576,3)="Left",VLOOKUP(J1,'Language &amp; Currency Data'!1:1048576,4)&amp;"${e:\/\/Field\/SelfishL}", "${e:\/\/Field\/SelfishL}"&amp;" "&amp;VLOOKUP(J1,'Language &amp; Currency Data'!1:1048576,4))</f>
        <v>${e:\/\/Field\/SelfishL} Kč</v>
      </c>
      <c r="K33" s="10" t="str">
        <f>IF(VLOOKUP(K1,'Language &amp; Currency Data'!1:1048576,3)="Left",VLOOKUP(K1,'Language &amp; Currency Data'!1:1048576,4)&amp;"${e:\/\/Field\/SelfishL}", "${e:\/\/Field\/SelfishL}"&amp;" "&amp;VLOOKUP(K1,'Language &amp; Currency Data'!1:1048576,4))</f>
        <v>${e:\/\/Field\/SelfishL} €</v>
      </c>
      <c r="L33" s="10" t="str">
        <f>IF(VLOOKUP(L1,'Language &amp; Currency Data'!1:1048576,3)="Left",VLOOKUP(L1,'Language &amp; Currency Data'!1:1048576,4)&amp;"${e:\/\/Field\/SelfishL}", "${e:\/\/Field\/SelfishL}"&amp;" "&amp;VLOOKUP(L1,'Language &amp; Currency Data'!1:1048576,4))</f>
        <v>${e:\/\/Field\/SelfishL} €</v>
      </c>
      <c r="M33" s="10" t="str">
        <f>IF(VLOOKUP(M1,'Language &amp; Currency Data'!1:1048576,3)="Left",VLOOKUP(M1,'Language &amp; Currency Data'!1:1048576,4)&amp;"${e:\/\/Field\/SelfishL}", "${e:\/\/Field\/SelfishL}"&amp;" "&amp;VLOOKUP(M1,'Language &amp; Currency Data'!1:1048576,4))</f>
        <v>${e:\/\/Field\/SelfishL} €</v>
      </c>
      <c r="N33" s="10" t="str">
        <f>IF(VLOOKUP(N1,'Language &amp; Currency Data'!1:1048576,3)="Left",VLOOKUP(N1,'Language &amp; Currency Data'!1:1048576,4)&amp;"${e:\/\/Field\/SelfishL}", "${e:\/\/Field\/SelfishL}"&amp;" "&amp;VLOOKUP(N1,'Language &amp; Currency Data'!1:1048576,4))</f>
        <v>${e:\/\/Field\/SelfishL} €</v>
      </c>
      <c r="O33" s="10" t="str">
        <f>IF(VLOOKUP(O1,'Language &amp; Currency Data'!1:1048576,3)="Left",VLOOKUP(O1,'Language &amp; Currency Data'!1:1048576,4)&amp;"${e:\/\/Field\/SelfishL}", "${e:\/\/Field\/SelfishL}"&amp;" "&amp;VLOOKUP(O1,'Language &amp; Currency Data'!1:1048576,4))</f>
        <v>${e:\/\/Field\/SelfishL} Ft</v>
      </c>
      <c r="P33" s="10" t="str">
        <f>IF(VLOOKUP(P1,'Language &amp; Currency Data'!1:1048576,3)="Left",VLOOKUP(P1,'Language &amp; Currency Data'!1:1048576,4)&amp;"${e:\/\/Field\/SelfishL}", "${e:\/\/Field\/SelfishL}"&amp;" "&amp;VLOOKUP(P1,'Language &amp; Currency Data'!1:1048576,4))</f>
        <v>₹${e:\/\/Field\/SelfishL}</v>
      </c>
      <c r="Q33" s="10" t="str">
        <f>IF(VLOOKUP(Q1,'Language &amp; Currency Data'!1:1048576,3)="Left",VLOOKUP(Q1,'Language &amp; Currency Data'!1:1048576,4)&amp;"${e:\/\/Field\/SelfishL}", "${e:\/\/Field\/SelfishL}"&amp;" "&amp;VLOOKUP(Q1,'Language &amp; Currency Data'!1:1048576,4))</f>
        <v>Rp ${e:\/\/Field\/SelfishL}</v>
      </c>
      <c r="R33" s="10" t="str">
        <f>IF(VLOOKUP(R1,'Language &amp; Currency Data'!1:1048576,3)="Left",VLOOKUP(R1,'Language &amp; Currency Data'!1:1048576,4)&amp;"${e:\/\/Field\/SelfishL}", "${e:\/\/Field\/SelfishL}"&amp;" "&amp;VLOOKUP(R1,'Language &amp; Currency Data'!1:1048576,4))</f>
        <v>€${e:\/\/Field\/SelfishL}</v>
      </c>
      <c r="S33" s="10" t="str">
        <f>IF(VLOOKUP(S1,'Language &amp; Currency Data'!1:1048576,3)="Left",VLOOKUP(S1,'Language &amp; Currency Data'!1:1048576,4)&amp;"${e:\/\/Field\/SelfishL}", "${e:\/\/Field\/SelfishL}"&amp;" "&amp;VLOOKUP(S1,'Language &amp; Currency Data'!1:1048576,4))</f>
        <v>${e:\/\/Field\/SelfishL} €</v>
      </c>
      <c r="T33" s="10" t="str">
        <f>IF(VLOOKUP(T1,'Language &amp; Currency Data'!1:1048576,3)="Left",VLOOKUP(T1,'Language &amp; Currency Data'!1:1048576,4)&amp;"${e:\/\/Field\/SelfishL}", "${e:\/\/Field\/SelfishL}"&amp;" "&amp;VLOOKUP(T1,'Language &amp; Currency Data'!1:1048576,4))</f>
        <v>¥${e:\/\/Field\/SelfishL}</v>
      </c>
      <c r="U33" s="10" t="str">
        <f>IF(VLOOKUP(U1,'Language &amp; Currency Data'!1:1048576,3)="Left",VLOOKUP(U1,'Language &amp; Currency Data'!1:1048576,4)&amp;"${e:\/\/Field\/SelfishL}", "${e:\/\/Field\/SelfishL}"&amp;" "&amp;VLOOKUP(U1,'Language &amp; Currency Data'!1:1048576,4))</f>
        <v>RM${e:\/\/Field\/SelfishL}</v>
      </c>
      <c r="V33" s="10" t="str">
        <f>IF(VLOOKUP(V1,'Language &amp; Currency Data'!1:1048576,3)="Left",VLOOKUP(V1,'Language &amp; Currency Data'!1:1048576,4)&amp;"${e:\/\/Field\/SelfishL}", "${e:\/\/Field\/SelfishL}"&amp;" "&amp;VLOOKUP(V1,'Language &amp; Currency Data'!1:1048576,4))</f>
        <v>Mex$${e:\/\/Field\/SelfishL}</v>
      </c>
      <c r="W33" s="10" t="str">
        <f>IF(VLOOKUP(W1,'Language &amp; Currency Data'!1:1048576,3)="Left",VLOOKUP(W1,'Language &amp; Currency Data'!1:1048576,4)&amp;"${e:\/\/Field\/SelfishL}", "${e:\/\/Field\/SelfishL}"&amp;" "&amp;VLOOKUP(W1,'Language &amp; Currency Data'!1:1048576,4))</f>
        <v>€${e:\/\/Field\/SelfishL}</v>
      </c>
      <c r="X33" s="10" t="str">
        <f>IF(VLOOKUP(X1,'Language &amp; Currency Data'!1:1048576,3)="Left",VLOOKUP(X1,'Language &amp; Currency Data'!1:1048576,4)&amp;"${e:\/\/Field\/SelfishL}", "${e:\/\/Field\/SelfishL}"&amp;" "&amp;VLOOKUP(X1,'Language &amp; Currency Data'!1:1048576,4))</f>
        <v>NZ$${e:\/\/Field\/SelfishL}</v>
      </c>
      <c r="Y33" s="10" t="str">
        <f>IF(VLOOKUP(Y1,'Language &amp; Currency Data'!1:1048576,3)="Left",VLOOKUP(Y1,'Language &amp; Currency Data'!1:1048576,4)&amp;"${e:\/\/Field\/SelfishL}", "${e:\/\/Field\/SelfishL}"&amp;" "&amp;VLOOKUP(Y1,'Language &amp; Currency Data'!1:1048576,4))</f>
        <v>${e:\/\/Field\/SelfishL} kr</v>
      </c>
      <c r="Z33" s="10" t="str">
        <f>IF(VLOOKUP(Z1,'Language &amp; Currency Data'!1:1048576,3)="Left",VLOOKUP(Z1,'Language &amp; Currency Data'!1:1048576,4)&amp;"${e:\/\/Field\/SelfishL}", "${e:\/\/Field\/SelfishL}"&amp;" "&amp;VLOOKUP(Z1,'Language &amp; Currency Data'!1:1048576,4))</f>
        <v>₨${e:\/\/Field\/SelfishL}</v>
      </c>
      <c r="AA33" s="10" t="str">
        <f>IF(VLOOKUP(AA1,'Language &amp; Currency Data'!1:1048576,3)="Left",VLOOKUP(AA1,'Language &amp; Currency Data'!1:1048576,4)&amp;"${e:\/\/Field\/SelfishL}", "${e:\/\/Field\/SelfishL}"&amp;" "&amp;VLOOKUP(AA1,'Language &amp; Currency Data'!1:1048576,4))</f>
        <v>₱${e:\/\/Field\/SelfishL}</v>
      </c>
      <c r="AB33" s="10" t="str">
        <f>IF(VLOOKUP(AB1,'Language &amp; Currency Data'!1:1048576,3)="Left",VLOOKUP(AB1,'Language &amp; Currency Data'!1:1048576,4)&amp;"${e:\/\/Field\/SelfishL}", "${e:\/\/Field\/SelfishL}"&amp;" "&amp;VLOOKUP(AB1,'Language &amp; Currency Data'!1:1048576,4))</f>
        <v>${e:\/\/Field\/SelfishL} zł</v>
      </c>
      <c r="AC33" s="10" t="str">
        <f>IF(VLOOKUP(AC1,'Language &amp; Currency Data'!1:1048576,3)="Left",VLOOKUP(AC1,'Language &amp; Currency Data'!1:1048576,4)&amp;"${e:\/\/Field\/SelfishL}", "${e:\/\/Field\/SelfishL}"&amp;" "&amp;VLOOKUP(AC1,'Language &amp; Currency Data'!1:1048576,4))</f>
        <v>${e:\/\/Field\/SelfishL} €</v>
      </c>
      <c r="AD33" s="10" t="str">
        <f>IF(VLOOKUP(AD1,'Language &amp; Currency Data'!1:1048576,3)="Left",VLOOKUP(AD1,'Language &amp; Currency Data'!1:1048576,4)&amp;"${e:\/\/Field\/SelfishL}", "${e:\/\/Field\/SelfishL}"&amp;" "&amp;VLOOKUP(AD1,'Language &amp; Currency Data'!1:1048576,4))</f>
        <v>${e:\/\/Field\/SelfishL} lei</v>
      </c>
      <c r="AE33" s="10" t="str">
        <f>IF(VLOOKUP(AE1,'Language &amp; Currency Data'!1:1048576,3)="Left",VLOOKUP(AE1,'Language &amp; Currency Data'!1:1048576,4)&amp;"${e:\/\/Field\/SelfishL}", "${e:\/\/Field\/SelfishL}"&amp;" "&amp;VLOOKUP(AE1,'Language &amp; Currency Data'!1:1048576,4))</f>
        <v>${e:\/\/Field\/SelfishL} €</v>
      </c>
      <c r="AF33" s="10" t="str">
        <f>IF(VLOOKUP(AF1,'Language &amp; Currency Data'!1:1048576,3)="Left",VLOOKUP(AF1,'Language &amp; Currency Data'!1:1048576,4)&amp;"${e:\/\/Field\/SelfishL}", "${e:\/\/Field\/SelfishL}"&amp;" "&amp;VLOOKUP(AF1,'Language &amp; Currency Data'!1:1048576,4))</f>
        <v>R${e:\/\/Field\/SelfishL}</v>
      </c>
      <c r="AG33" s="10" t="str">
        <f>IF(VLOOKUP(AG1,'Language &amp; Currency Data'!1:1048576,3)="Left",VLOOKUP(AG1,'Language &amp; Currency Data'!1:1048576,4)&amp;"${e:\/\/Field\/SelfishL}", "${e:\/\/Field\/SelfishL}"&amp;" "&amp;VLOOKUP(AG1,'Language &amp; Currency Data'!1:1048576,4))</f>
        <v>₩${e:\/\/Field\/SelfishL}</v>
      </c>
      <c r="AH33" s="10" t="str">
        <f>IF(VLOOKUP(AH1,'Language &amp; Currency Data'!1:1048576,3)="Left",VLOOKUP(AH1,'Language &amp; Currency Data'!1:1048576,4)&amp;"${e:\/\/Field\/SelfishL}", "${e:\/\/Field\/SelfishL}"&amp;" "&amp;VLOOKUP(AH1,'Language &amp; Currency Data'!1:1048576,4))</f>
        <v>${e:\/\/Field\/SelfishL} €</v>
      </c>
      <c r="AI33" s="10" t="str">
        <f>IF(VLOOKUP(AI1,'Language &amp; Currency Data'!1:1048576,3)="Left",VLOOKUP(AI1,'Language &amp; Currency Data'!1:1048576,4)&amp;"${e:\/\/Field\/SelfishL}", "${e:\/\/Field\/SelfishL}"&amp;" "&amp;VLOOKUP(AI1,'Language &amp; Currency Data'!1:1048576,4))</f>
        <v>${e:\/\/Field\/SelfishL} kr</v>
      </c>
      <c r="AJ33" s="10" t="str">
        <f>IF(VLOOKUP(AJ1,'Language &amp; Currency Data'!1:1048576,3)="Left",VLOOKUP(AJ1,'Language &amp; Currency Data'!1:1048576,4)&amp;"${e:\/\/Field\/SelfishL}", "${e:\/\/Field\/SelfishL}"&amp;" "&amp;VLOOKUP(AJ1,'Language &amp; Currency Data'!1:1048576,4))</f>
        <v>NT$${e:\/\/Field\/SelfishL}</v>
      </c>
      <c r="AK33" s="10" t="str">
        <f>IF(VLOOKUP(AK1,'Language &amp; Currency Data'!1:1048576,3)="Left",VLOOKUP(AK1,'Language &amp; Currency Data'!1:1048576,4)&amp;"${e:\/\/Field\/SelfishL}", "${e:\/\/Field\/SelfishL}"&amp;" "&amp;VLOOKUP(AK1,'Language &amp; Currency Data'!1:1048576,4))</f>
        <v>฿${e:\/\/Field\/SelfishL}</v>
      </c>
      <c r="AL33" s="10" t="str">
        <f>IF(VLOOKUP(AL1,'Language &amp; Currency Data'!1:1048576,3)="Left",VLOOKUP(AL1,'Language &amp; Currency Data'!1:1048576,4)&amp;"${e:\/\/Field\/SelfishL}", "${e:\/\/Field\/SelfishL}"&amp;" "&amp;VLOOKUP(AL1,'Language &amp; Currency Data'!1:1048576,4))</f>
        <v>${e:\/\/Field\/SelfishL} ₺</v>
      </c>
      <c r="AM33" s="10" t="str">
        <f>IF(VLOOKUP(AM1,'Language &amp; Currency Data'!1:1048576,3)="Left",VLOOKUP(AM1,'Language &amp; Currency Data'!1:1048576,4)&amp;"${e:\/\/Field\/SelfishL}", "${e:\/\/Field\/SelfishL}"&amp;" "&amp;VLOOKUP(AM1,'Language &amp; Currency Data'!1:1048576,4))</f>
        <v>£${e:\/\/Field\/SelfishL}</v>
      </c>
      <c r="AN33" s="10" t="str">
        <f>IF(VLOOKUP(AN1,'Language &amp; Currency Data'!1:1048576,3)="Left",VLOOKUP(AN1,'Language &amp; Currency Data'!1:1048576,4)&amp;"${e:\/\/Field\/SelfishL}", "${e:\/\/Field\/SelfishL}"&amp;" "&amp;VLOOKUP(AN1,'Language &amp; Currency Data'!1:1048576,4))</f>
        <v>$${e:\/\/Field\/SelfishL}</v>
      </c>
      <c r="AO33" s="10" t="str">
        <f>IF(VLOOKUP(AO1,'Language &amp; Currency Data'!1:1048576,3)="Left",VLOOKUP(AO1,'Language &amp; Currency Data'!1:1048576,4)&amp;"${e:\/\/Field\/SelfishL}", "${e:\/\/Field\/SelfishL}"&amp;" "&amp;VLOOKUP(AO1,'Language &amp; Currency Data'!1:1048576,4))</f>
        <v>${e:\/\/Field\/SelfishL} ₫</v>
      </c>
      <c r="AP33" s="10" t="str">
        <f>IF(VLOOKUP(AP1,'Language &amp; Currency Data'!1:1048576,3)="Left",VLOOKUP(AP1,'Language &amp; Currency Data'!1:1048576,4)&amp;"${e:\/\/Field\/SelfishL}", "${e:\/\/Field\/SelfishL}"&amp;" "&amp;VLOOKUP(AP1,'Language &amp; Currency Data'!1:1048576,4))</f>
        <v>₹${e:\/\/Field\/SelfishL}</v>
      </c>
      <c r="AQ33" s="10" t="str">
        <f>IF(VLOOKUP(AQ1,'Language &amp; Currency Data'!1:1048576,3)="Left",VLOOKUP(AQ1,'Language &amp; Currency Data'!1:1048576,4)&amp;"${e:\/\/Field\/SelfishL}", "${e:\/\/Field\/SelfishL}"&amp;" "&amp;VLOOKUP(AQ1,'Language &amp; Currency Data'!1:1048576,4))</f>
        <v>Rp ${e:\/\/Field\/SelfishL}</v>
      </c>
      <c r="AR33" s="10" t="str">
        <f>IF(VLOOKUP(AR1,'Language &amp; Currency Data'!1:1048576,3)="Left",VLOOKUP(AR1,'Language &amp; Currency Data'!1:1048576,4)&amp;"${e:\/\/Field\/SelfishL}", "${e:\/\/Field\/SelfishL}"&amp;" "&amp;VLOOKUP(AR1,'Language &amp; Currency Data'!1:1048576,4))</f>
        <v>${e:\/\/Field\/SelfishL} ₫</v>
      </c>
      <c r="AS33" s="10" t="str">
        <f>IF(VLOOKUP(AS1,'Language &amp; Currency Data'!1:1048576,3)="Left",VLOOKUP(AS1,'Language &amp; Currency Data'!1:1048576,4)&amp;"${e:\/\/Field\/SelfishL}", "${e:\/\/Field\/SelfishL}"&amp;" "&amp;VLOOKUP(AS1,'Language &amp; Currency Data'!1:1048576,4))</f>
        <v>฿${e:\/\/Field\/SelfishL}</v>
      </c>
      <c r="AT33" s="10" t="str">
        <f>IF(VLOOKUP(AT1,'Language &amp; Currency Data'!1:1048576,3)="Left",VLOOKUP(AT1,'Language &amp; Currency Data'!1:1048576,4)&amp;"${e:\/\/Field\/SelfishL}", "${e:\/\/Field\/SelfishL}"&amp;" "&amp;VLOOKUP(AT1,'Language &amp; Currency Data'!1:1048576,4))</f>
        <v>R${e:\/\/Field\/SelfishL}</v>
      </c>
      <c r="AU33" s="10" t="str">
        <f>IF(VLOOKUP(AU1,'Language &amp; Currency Data'!1:1048576,3)="Left",VLOOKUP(AU1,'Language &amp; Currency Data'!1:1048576,4)&amp;"${e:\/\/Field\/SelfishL}", "${e:\/\/Field\/SelfishL}"&amp;" "&amp;VLOOKUP(AU1,'Language &amp; Currency Data'!1:1048576,4))</f>
        <v>₨${e:\/\/Field\/SelfishL}</v>
      </c>
      <c r="AV33" s="10" t="str">
        <f>IF(VLOOKUP(AV1,'Language &amp; Currency Data'!1:1048576,3)="Left",VLOOKUP(AV1,'Language &amp; Currency Data'!1:1048576,4)&amp;"${e:\/\/Field\/SelfishL}", "${e:\/\/Field\/SelfishL}"&amp;" "&amp;VLOOKUP(AV1,'Language &amp; Currency Data'!1:1048576,4))</f>
        <v>RM${e:\/\/Field\/SelfishL}</v>
      </c>
      <c r="AW33" s="10" t="str">
        <f>IF(VLOOKUP(AW1,'Language &amp; Currency Data'!1:1048576,3)="Left",VLOOKUP(AW1,'Language &amp; Currency Data'!1:1048576,4)&amp;"${e:\/\/Field\/SelfishL}", "${e:\/\/Field\/SelfishL}"&amp;" "&amp;VLOOKUP(AW1,'Language &amp; Currency Data'!1:1048576,4))</f>
        <v>₱${e:\/\/Field\/SelfishL}</v>
      </c>
    </row>
    <row r="34" spans="1:49" s="21" customFormat="1" x14ac:dyDescent="0.45">
      <c r="A34" s="10" t="s">
        <v>861</v>
      </c>
      <c r="B34" s="10" t="str">
        <f>IF(VLOOKUP(B1,'Language &amp; Currency Data'!1:1048576,3)="Left",VLOOKUP(B1,'Language &amp; Currency Data'!1:1048576,4)&amp;"${e:\/\/Field\/Y}", "${e:\/\/Field\/Y}"&amp;" "&amp;VLOOKUP(B1,'Language &amp; Currency Data'!1:1048576,4))</f>
        <v>ARS$${e:\/\/Field\/Y}</v>
      </c>
      <c r="C34" s="10" t="str">
        <f>IF(VLOOKUP(C1,'Language &amp; Currency Data'!1:1048576,3)="Left",VLOOKUP(C1,'Language &amp; Currency Data'!1:1048576,4)&amp;"${e:\/\/Field\/Y}", "${e:\/\/Field\/Y}"&amp;" "&amp;VLOOKUP(C1,'Language &amp; Currency Data'!1:1048576,4))</f>
        <v>AUD$${e:\/\/Field\/Y}</v>
      </c>
      <c r="D34" s="10" t="str">
        <f>IF(VLOOKUP(D1,'Language &amp; Currency Data'!1:1048576,3)="Left",VLOOKUP(D1,'Language &amp; Currency Data'!1:1048576,4)&amp;"${e:\/\/Field\/Y}", "${e:\/\/Field\/Y}"&amp;" "&amp;VLOOKUP(D1,'Language &amp; Currency Data'!1:1048576,4))</f>
        <v>${e:\/\/Field\/Y} €</v>
      </c>
      <c r="E34" s="10" t="str">
        <f>IF(VLOOKUP(E1,'Language &amp; Currency Data'!1:1048576,3)="Left",VLOOKUP(E1,'Language &amp; Currency Data'!1:1048576,4)&amp;"${e:\/\/Field\/Y}", "${e:\/\/Field\/Y}"&amp;" "&amp;VLOOKUP(E1,'Language &amp; Currency Data'!1:1048576,4))</f>
        <v>R$${e:\/\/Field\/Y}</v>
      </c>
      <c r="F34" s="10" t="str">
        <f>IF(VLOOKUP(F1,'Language &amp; Currency Data'!1:1048576,3)="Left",VLOOKUP(F1,'Language &amp; Currency Data'!1:1048576,4)&amp;"${e:\/\/Field\/Y}", "${e:\/\/Field\/Y}"&amp;" "&amp;VLOOKUP(F1,'Language &amp; Currency Data'!1:1048576,4))</f>
        <v>CA$${e:\/\/Field\/Y}</v>
      </c>
      <c r="G34" s="10" t="str">
        <f>IF(VLOOKUP(G1,'Language &amp; Currency Data'!1:1048576,3)="Left",VLOOKUP(G1,'Language &amp; Currency Data'!1:1048576,4)&amp;"${e:\/\/Field\/Y}", "${e:\/\/Field\/Y}"&amp;" "&amp;VLOOKUP(G1,'Language &amp; Currency Data'!1:1048576,4))</f>
        <v>¥${e:\/\/Field\/Y}</v>
      </c>
      <c r="H34" s="10" t="str">
        <f>IF(VLOOKUP(H1,'Language &amp; Currency Data'!1:1048576,3)="Left",VLOOKUP(H1,'Language &amp; Currency Data'!1:1048576,4)&amp;"${e:\/\/Field\/Y}", "${e:\/\/Field\/Y}"&amp;" "&amp;VLOOKUP(H1,'Language &amp; Currency Data'!1:1048576,4))</f>
        <v>CLP$${e:\/\/Field\/Y}</v>
      </c>
      <c r="I34" s="10" t="str">
        <f>IF(VLOOKUP(I1,'Language &amp; Currency Data'!1:1048576,3)="Left",VLOOKUP(I1,'Language &amp; Currency Data'!1:1048576,4)&amp;"${e:\/\/Field\/Y}", "${e:\/\/Field\/Y}"&amp;" "&amp;VLOOKUP(I1,'Language &amp; Currency Data'!1:1048576,4))</f>
        <v>Col$${e:\/\/Field\/Y}</v>
      </c>
      <c r="J34" s="10" t="str">
        <f>IF(VLOOKUP(J1,'Language &amp; Currency Data'!1:1048576,3)="Left",VLOOKUP(J1,'Language &amp; Currency Data'!1:1048576,4)&amp;"${e:\/\/Field\/Y}", "${e:\/\/Field\/Y}"&amp;" "&amp;VLOOKUP(J1,'Language &amp; Currency Data'!1:1048576,4))</f>
        <v>${e:\/\/Field\/Y} Kč</v>
      </c>
      <c r="K34" s="10" t="str">
        <f>IF(VLOOKUP(K1,'Language &amp; Currency Data'!1:1048576,3)="Left",VLOOKUP(K1,'Language &amp; Currency Data'!1:1048576,4)&amp;"${e:\/\/Field\/Y}", "${e:\/\/Field\/Y}"&amp;" "&amp;VLOOKUP(K1,'Language &amp; Currency Data'!1:1048576,4))</f>
        <v>${e:\/\/Field\/Y} €</v>
      </c>
      <c r="L34" s="10" t="str">
        <f>IF(VLOOKUP(L1,'Language &amp; Currency Data'!1:1048576,3)="Left",VLOOKUP(L1,'Language &amp; Currency Data'!1:1048576,4)&amp;"${e:\/\/Field\/Y}", "${e:\/\/Field\/Y}"&amp;" "&amp;VLOOKUP(L1,'Language &amp; Currency Data'!1:1048576,4))</f>
        <v>${e:\/\/Field\/Y} €</v>
      </c>
      <c r="M34" s="10" t="str">
        <f>IF(VLOOKUP(M1,'Language &amp; Currency Data'!1:1048576,3)="Left",VLOOKUP(M1,'Language &amp; Currency Data'!1:1048576,4)&amp;"${e:\/\/Field\/Y}", "${e:\/\/Field\/Y}"&amp;" "&amp;VLOOKUP(M1,'Language &amp; Currency Data'!1:1048576,4))</f>
        <v>${e:\/\/Field\/Y} €</v>
      </c>
      <c r="N34" s="10" t="str">
        <f>IF(VLOOKUP(N1,'Language &amp; Currency Data'!1:1048576,3)="Left",VLOOKUP(N1,'Language &amp; Currency Data'!1:1048576,4)&amp;"${e:\/\/Field\/Y}", "${e:\/\/Field\/Y}"&amp;" "&amp;VLOOKUP(N1,'Language &amp; Currency Data'!1:1048576,4))</f>
        <v>${e:\/\/Field\/Y} €</v>
      </c>
      <c r="O34" s="10" t="str">
        <f>IF(VLOOKUP(O1,'Language &amp; Currency Data'!1:1048576,3)="Left",VLOOKUP(O1,'Language &amp; Currency Data'!1:1048576,4)&amp;"${e:\/\/Field\/Y}", "${e:\/\/Field\/Y}"&amp;" "&amp;VLOOKUP(O1,'Language &amp; Currency Data'!1:1048576,4))</f>
        <v>${e:\/\/Field\/Y} Ft</v>
      </c>
      <c r="P34" s="10" t="str">
        <f>IF(VLOOKUP(P1,'Language &amp; Currency Data'!1:1048576,3)="Left",VLOOKUP(P1,'Language &amp; Currency Data'!1:1048576,4)&amp;"${e:\/\/Field\/Y}", "${e:\/\/Field\/Y}"&amp;" "&amp;VLOOKUP(P1,'Language &amp; Currency Data'!1:1048576,4))</f>
        <v>₹${e:\/\/Field\/Y}</v>
      </c>
      <c r="Q34" s="10" t="str">
        <f>IF(VLOOKUP(Q1,'Language &amp; Currency Data'!1:1048576,3)="Left",VLOOKUP(Q1,'Language &amp; Currency Data'!1:1048576,4)&amp;"${e:\/\/Field\/Y}", "${e:\/\/Field\/Y}"&amp;" "&amp;VLOOKUP(Q1,'Language &amp; Currency Data'!1:1048576,4))</f>
        <v>Rp ${e:\/\/Field\/Y}</v>
      </c>
      <c r="R34" s="10" t="str">
        <f>IF(VLOOKUP(R1,'Language &amp; Currency Data'!1:1048576,3)="Left",VLOOKUP(R1,'Language &amp; Currency Data'!1:1048576,4)&amp;"${e:\/\/Field\/Y}", "${e:\/\/Field\/Y}"&amp;" "&amp;VLOOKUP(R1,'Language &amp; Currency Data'!1:1048576,4))</f>
        <v>€${e:\/\/Field\/Y}</v>
      </c>
      <c r="S34" s="10" t="str">
        <f>IF(VLOOKUP(S1,'Language &amp; Currency Data'!1:1048576,3)="Left",VLOOKUP(S1,'Language &amp; Currency Data'!1:1048576,4)&amp;"${e:\/\/Field\/Y}", "${e:\/\/Field\/Y}"&amp;" "&amp;VLOOKUP(S1,'Language &amp; Currency Data'!1:1048576,4))</f>
        <v>${e:\/\/Field\/Y} €</v>
      </c>
      <c r="T34" s="10" t="str">
        <f>IF(VLOOKUP(T1,'Language &amp; Currency Data'!1:1048576,3)="Left",VLOOKUP(T1,'Language &amp; Currency Data'!1:1048576,4)&amp;"${e:\/\/Field\/Y}", "${e:\/\/Field\/Y}"&amp;" "&amp;VLOOKUP(T1,'Language &amp; Currency Data'!1:1048576,4))</f>
        <v>¥${e:\/\/Field\/Y}</v>
      </c>
      <c r="U34" s="10" t="str">
        <f>IF(VLOOKUP(U1,'Language &amp; Currency Data'!1:1048576,3)="Left",VLOOKUP(U1,'Language &amp; Currency Data'!1:1048576,4)&amp;"${e:\/\/Field\/Y}", "${e:\/\/Field\/Y}"&amp;" "&amp;VLOOKUP(U1,'Language &amp; Currency Data'!1:1048576,4))</f>
        <v>RM${e:\/\/Field\/Y}</v>
      </c>
      <c r="V34" s="10" t="str">
        <f>IF(VLOOKUP(V1,'Language &amp; Currency Data'!1:1048576,3)="Left",VLOOKUP(V1,'Language &amp; Currency Data'!1:1048576,4)&amp;"${e:\/\/Field\/Y}", "${e:\/\/Field\/Y}"&amp;" "&amp;VLOOKUP(V1,'Language &amp; Currency Data'!1:1048576,4))</f>
        <v>Mex$${e:\/\/Field\/Y}</v>
      </c>
      <c r="W34" s="10" t="str">
        <f>IF(VLOOKUP(W1,'Language &amp; Currency Data'!1:1048576,3)="Left",VLOOKUP(W1,'Language &amp; Currency Data'!1:1048576,4)&amp;"${e:\/\/Field\/Y}", "${e:\/\/Field\/Y}"&amp;" "&amp;VLOOKUP(W1,'Language &amp; Currency Data'!1:1048576,4))</f>
        <v>€${e:\/\/Field\/Y}</v>
      </c>
      <c r="X34" s="10" t="str">
        <f>IF(VLOOKUP(X1,'Language &amp; Currency Data'!1:1048576,3)="Left",VLOOKUP(X1,'Language &amp; Currency Data'!1:1048576,4)&amp;"${e:\/\/Field\/Y}", "${e:\/\/Field\/Y}"&amp;" "&amp;VLOOKUP(X1,'Language &amp; Currency Data'!1:1048576,4))</f>
        <v>NZ$${e:\/\/Field\/Y}</v>
      </c>
      <c r="Y34" s="10" t="str">
        <f>IF(VLOOKUP(Y1,'Language &amp; Currency Data'!1:1048576,3)="Left",VLOOKUP(Y1,'Language &amp; Currency Data'!1:1048576,4)&amp;"${e:\/\/Field\/Y}", "${e:\/\/Field\/Y}"&amp;" "&amp;VLOOKUP(Y1,'Language &amp; Currency Data'!1:1048576,4))</f>
        <v>${e:\/\/Field\/Y} kr</v>
      </c>
      <c r="Z34" s="10" t="str">
        <f>IF(VLOOKUP(Z1,'Language &amp; Currency Data'!1:1048576,3)="Left",VLOOKUP(Z1,'Language &amp; Currency Data'!1:1048576,4)&amp;"${e:\/\/Field\/Y}", "${e:\/\/Field\/Y}"&amp;" "&amp;VLOOKUP(Z1,'Language &amp; Currency Data'!1:1048576,4))</f>
        <v>₨${e:\/\/Field\/Y}</v>
      </c>
      <c r="AA34" s="10" t="str">
        <f>IF(VLOOKUP(AA1,'Language &amp; Currency Data'!1:1048576,3)="Left",VLOOKUP(AA1,'Language &amp; Currency Data'!1:1048576,4)&amp;"${e:\/\/Field\/Y}", "${e:\/\/Field\/Y}"&amp;" "&amp;VLOOKUP(AA1,'Language &amp; Currency Data'!1:1048576,4))</f>
        <v>₱${e:\/\/Field\/Y}</v>
      </c>
      <c r="AB34" s="10" t="str">
        <f>IF(VLOOKUP(AB1,'Language &amp; Currency Data'!1:1048576,3)="Left",VLOOKUP(AB1,'Language &amp; Currency Data'!1:1048576,4)&amp;"${e:\/\/Field\/Y}", "${e:\/\/Field\/Y}"&amp;" "&amp;VLOOKUP(AB1,'Language &amp; Currency Data'!1:1048576,4))</f>
        <v>${e:\/\/Field\/Y} zł</v>
      </c>
      <c r="AC34" s="10" t="str">
        <f>IF(VLOOKUP(AC1,'Language &amp; Currency Data'!1:1048576,3)="Left",VLOOKUP(AC1,'Language &amp; Currency Data'!1:1048576,4)&amp;"${e:\/\/Field\/Y}", "${e:\/\/Field\/Y}"&amp;" "&amp;VLOOKUP(AC1,'Language &amp; Currency Data'!1:1048576,4))</f>
        <v>${e:\/\/Field\/Y} €</v>
      </c>
      <c r="AD34" s="10" t="str">
        <f>IF(VLOOKUP(AD1,'Language &amp; Currency Data'!1:1048576,3)="Left",VLOOKUP(AD1,'Language &amp; Currency Data'!1:1048576,4)&amp;"${e:\/\/Field\/Y}", "${e:\/\/Field\/Y}"&amp;" "&amp;VLOOKUP(AD1,'Language &amp; Currency Data'!1:1048576,4))</f>
        <v>${e:\/\/Field\/Y} lei</v>
      </c>
      <c r="AE34" s="10" t="str">
        <f>IF(VLOOKUP(AE1,'Language &amp; Currency Data'!1:1048576,3)="Left",VLOOKUP(AE1,'Language &amp; Currency Data'!1:1048576,4)&amp;"${e:\/\/Field\/Y}", "${e:\/\/Field\/Y}"&amp;" "&amp;VLOOKUP(AE1,'Language &amp; Currency Data'!1:1048576,4))</f>
        <v>${e:\/\/Field\/Y} €</v>
      </c>
      <c r="AF34" s="10" t="str">
        <f>IF(VLOOKUP(AF1,'Language &amp; Currency Data'!1:1048576,3)="Left",VLOOKUP(AF1,'Language &amp; Currency Data'!1:1048576,4)&amp;"${e:\/\/Field\/Y}", "${e:\/\/Field\/Y}"&amp;" "&amp;VLOOKUP(AF1,'Language &amp; Currency Data'!1:1048576,4))</f>
        <v>R${e:\/\/Field\/Y}</v>
      </c>
      <c r="AG34" s="10" t="str">
        <f>IF(VLOOKUP(AG1,'Language &amp; Currency Data'!1:1048576,3)="Left",VLOOKUP(AG1,'Language &amp; Currency Data'!1:1048576,4)&amp;"${e:\/\/Field\/Y}", "${e:\/\/Field\/Y}"&amp;" "&amp;VLOOKUP(AG1,'Language &amp; Currency Data'!1:1048576,4))</f>
        <v>₩${e:\/\/Field\/Y}</v>
      </c>
      <c r="AH34" s="10" t="str">
        <f>IF(VLOOKUP(AH1,'Language &amp; Currency Data'!1:1048576,3)="Left",VLOOKUP(AH1,'Language &amp; Currency Data'!1:1048576,4)&amp;"${e:\/\/Field\/Y}", "${e:\/\/Field\/Y}"&amp;" "&amp;VLOOKUP(AH1,'Language &amp; Currency Data'!1:1048576,4))</f>
        <v>${e:\/\/Field\/Y} €</v>
      </c>
      <c r="AI34" s="10" t="str">
        <f>IF(VLOOKUP(AI1,'Language &amp; Currency Data'!1:1048576,3)="Left",VLOOKUP(AI1,'Language &amp; Currency Data'!1:1048576,4)&amp;"${e:\/\/Field\/Y}", "${e:\/\/Field\/Y}"&amp;" "&amp;VLOOKUP(AI1,'Language &amp; Currency Data'!1:1048576,4))</f>
        <v>${e:\/\/Field\/Y} kr</v>
      </c>
      <c r="AJ34" s="10" t="str">
        <f>IF(VLOOKUP(AJ1,'Language &amp; Currency Data'!1:1048576,3)="Left",VLOOKUP(AJ1,'Language &amp; Currency Data'!1:1048576,4)&amp;"${e:\/\/Field\/Y}", "${e:\/\/Field\/Y}"&amp;" "&amp;VLOOKUP(AJ1,'Language &amp; Currency Data'!1:1048576,4))</f>
        <v>NT$${e:\/\/Field\/Y}</v>
      </c>
      <c r="AK34" s="10" t="str">
        <f>IF(VLOOKUP(AK1,'Language &amp; Currency Data'!1:1048576,3)="Left",VLOOKUP(AK1,'Language &amp; Currency Data'!1:1048576,4)&amp;"${e:\/\/Field\/Y}", "${e:\/\/Field\/Y}"&amp;" "&amp;VLOOKUP(AK1,'Language &amp; Currency Data'!1:1048576,4))</f>
        <v>฿${e:\/\/Field\/Y}</v>
      </c>
      <c r="AL34" s="10" t="str">
        <f>IF(VLOOKUP(AL1,'Language &amp; Currency Data'!1:1048576,3)="Left",VLOOKUP(AL1,'Language &amp; Currency Data'!1:1048576,4)&amp;"${e:\/\/Field\/Y}", "${e:\/\/Field\/Y}"&amp;" "&amp;VLOOKUP(AL1,'Language &amp; Currency Data'!1:1048576,4))</f>
        <v>${e:\/\/Field\/Y} ₺</v>
      </c>
      <c r="AM34" s="10" t="str">
        <f>IF(VLOOKUP(AM1,'Language &amp; Currency Data'!1:1048576,3)="Left",VLOOKUP(AM1,'Language &amp; Currency Data'!1:1048576,4)&amp;"${e:\/\/Field\/Y}", "${e:\/\/Field\/Y}"&amp;" "&amp;VLOOKUP(AM1,'Language &amp; Currency Data'!1:1048576,4))</f>
        <v>£${e:\/\/Field\/Y}</v>
      </c>
      <c r="AN34" s="10" t="str">
        <f>IF(VLOOKUP(AN1,'Language &amp; Currency Data'!1:1048576,3)="Left",VLOOKUP(AN1,'Language &amp; Currency Data'!1:1048576,4)&amp;"${e:\/\/Field\/Y}", "${e:\/\/Field\/Y}"&amp;" "&amp;VLOOKUP(AN1,'Language &amp; Currency Data'!1:1048576,4))</f>
        <v>$${e:\/\/Field\/Y}</v>
      </c>
      <c r="AO34" s="10" t="str">
        <f>IF(VLOOKUP(AO1,'Language &amp; Currency Data'!1:1048576,3)="Left",VLOOKUP(AO1,'Language &amp; Currency Data'!1:1048576,4)&amp;"${e:\/\/Field\/Y}", "${e:\/\/Field\/Y}"&amp;" "&amp;VLOOKUP(AO1,'Language &amp; Currency Data'!1:1048576,4))</f>
        <v>${e:\/\/Field\/Y} ₫</v>
      </c>
      <c r="AP34" s="10" t="str">
        <f>IF(VLOOKUP(AP1,'Language &amp; Currency Data'!1:1048576,3)="Left",VLOOKUP(AP1,'Language &amp; Currency Data'!1:1048576,4)&amp;"${e:\/\/Field\/Y}", "${e:\/\/Field\/Y}"&amp;" "&amp;VLOOKUP(AP1,'Language &amp; Currency Data'!1:1048576,4))</f>
        <v>₹${e:\/\/Field\/Y}</v>
      </c>
      <c r="AQ34" s="10" t="str">
        <f>IF(VLOOKUP(AQ1,'Language &amp; Currency Data'!1:1048576,3)="Left",VLOOKUP(AQ1,'Language &amp; Currency Data'!1:1048576,4)&amp;"${e:\/\/Field\/Y}", "${e:\/\/Field\/Y}"&amp;" "&amp;VLOOKUP(AQ1,'Language &amp; Currency Data'!1:1048576,4))</f>
        <v>Rp ${e:\/\/Field\/Y}</v>
      </c>
      <c r="AR34" s="10" t="str">
        <f>IF(VLOOKUP(AR1,'Language &amp; Currency Data'!1:1048576,3)="Left",VLOOKUP(AR1,'Language &amp; Currency Data'!1:1048576,4)&amp;"${e:\/\/Field\/Y}", "${e:\/\/Field\/Y}"&amp;" "&amp;VLOOKUP(AR1,'Language &amp; Currency Data'!1:1048576,4))</f>
        <v>${e:\/\/Field\/Y} ₫</v>
      </c>
      <c r="AS34" s="10" t="str">
        <f>IF(VLOOKUP(AS1,'Language &amp; Currency Data'!1:1048576,3)="Left",VLOOKUP(AS1,'Language &amp; Currency Data'!1:1048576,4)&amp;"${e:\/\/Field\/Y}", "${e:\/\/Field\/Y}"&amp;" "&amp;VLOOKUP(AS1,'Language &amp; Currency Data'!1:1048576,4))</f>
        <v>฿${e:\/\/Field\/Y}</v>
      </c>
      <c r="AT34" s="10" t="str">
        <f>IF(VLOOKUP(AT1,'Language &amp; Currency Data'!1:1048576,3)="Left",VLOOKUP(AT1,'Language &amp; Currency Data'!1:1048576,4)&amp;"${e:\/\/Field\/Y}", "${e:\/\/Field\/Y}"&amp;" "&amp;VLOOKUP(AT1,'Language &amp; Currency Data'!1:1048576,4))</f>
        <v>R${e:\/\/Field\/Y}</v>
      </c>
      <c r="AU34" s="10" t="str">
        <f>IF(VLOOKUP(AU1,'Language &amp; Currency Data'!1:1048576,3)="Left",VLOOKUP(AU1,'Language &amp; Currency Data'!1:1048576,4)&amp;"${e:\/\/Field\/Y}", "${e:\/\/Field\/Y}"&amp;" "&amp;VLOOKUP(AU1,'Language &amp; Currency Data'!1:1048576,4))</f>
        <v>₨${e:\/\/Field\/Y}</v>
      </c>
      <c r="AV34" s="10" t="str">
        <f>IF(VLOOKUP(AV1,'Language &amp; Currency Data'!1:1048576,3)="Left",VLOOKUP(AV1,'Language &amp; Currency Data'!1:1048576,4)&amp;"${e:\/\/Field\/Y}", "${e:\/\/Field\/Y}"&amp;" "&amp;VLOOKUP(AV1,'Language &amp; Currency Data'!1:1048576,4))</f>
        <v>RM${e:\/\/Field\/Y}</v>
      </c>
      <c r="AW34" s="10" t="str">
        <f>IF(VLOOKUP(AW1,'Language &amp; Currency Data'!1:1048576,3)="Left",VLOOKUP(AW1,'Language &amp; Currency Data'!1:1048576,4)&amp;"${e:\/\/Field\/Y}", "${e:\/\/Field\/Y}"&amp;" "&amp;VLOOKUP(AW1,'Language &amp; Currency Data'!1:1048576,4))</f>
        <v>₱${e:\/\/Field\/Y}</v>
      </c>
    </row>
    <row r="35" spans="1:49" s="21" customFormat="1" x14ac:dyDescent="0.45">
      <c r="A35" s="10" t="s">
        <v>862</v>
      </c>
      <c r="B35" s="10" t="str">
        <f>IF(VLOOKUP(B1,'Language &amp; Currency Data'!1:1048576,3)="Left",VLOOKUP(B1,'Language &amp; Currency Data'!1:1048576,4)&amp;"${e:\/\/Field\/X}", "${e:\/\/Field\/X}"&amp;" "&amp;VLOOKUP(B1,'Language &amp; Currency Data'!1:1048576,4))</f>
        <v>ARS$${e:\/\/Field\/X}</v>
      </c>
      <c r="C35" s="10" t="str">
        <f>IF(VLOOKUP(C1,'Language &amp; Currency Data'!1:1048576,3)="Left",VLOOKUP(C1,'Language &amp; Currency Data'!1:1048576,4)&amp;"${e:\/\/Field\/X}", "${e:\/\/Field\/X}"&amp;" "&amp;VLOOKUP(C1,'Language &amp; Currency Data'!1:1048576,4))</f>
        <v>AUD$${e:\/\/Field\/X}</v>
      </c>
      <c r="D35" s="10" t="str">
        <f>IF(VLOOKUP(D1,'Language &amp; Currency Data'!1:1048576,3)="Left",VLOOKUP(D1,'Language &amp; Currency Data'!1:1048576,4)&amp;"${e:\/\/Field\/X}", "${e:\/\/Field\/X}"&amp;" "&amp;VLOOKUP(D1,'Language &amp; Currency Data'!1:1048576,4))</f>
        <v>${e:\/\/Field\/X} €</v>
      </c>
      <c r="E35" s="10" t="str">
        <f>IF(VLOOKUP(E1,'Language &amp; Currency Data'!1:1048576,3)="Left",VLOOKUP(E1,'Language &amp; Currency Data'!1:1048576,4)&amp;"${e:\/\/Field\/X}", "${e:\/\/Field\/X}"&amp;" "&amp;VLOOKUP(E1,'Language &amp; Currency Data'!1:1048576,4))</f>
        <v>R$${e:\/\/Field\/X}</v>
      </c>
      <c r="F35" s="10" t="str">
        <f>IF(VLOOKUP(F1,'Language &amp; Currency Data'!1:1048576,3)="Left",VLOOKUP(F1,'Language &amp; Currency Data'!1:1048576,4)&amp;"${e:\/\/Field\/X}", "${e:\/\/Field\/X}"&amp;" "&amp;VLOOKUP(F1,'Language &amp; Currency Data'!1:1048576,4))</f>
        <v>CA$${e:\/\/Field\/X}</v>
      </c>
      <c r="G35" s="10" t="str">
        <f>IF(VLOOKUP(G1,'Language &amp; Currency Data'!1:1048576,3)="Left",VLOOKUP(G1,'Language &amp; Currency Data'!1:1048576,4)&amp;"${e:\/\/Field\/X}", "${e:\/\/Field\/X}"&amp;" "&amp;VLOOKUP(G1,'Language &amp; Currency Data'!1:1048576,4))</f>
        <v>¥${e:\/\/Field\/X}</v>
      </c>
      <c r="H35" s="10" t="str">
        <f>IF(VLOOKUP(H1,'Language &amp; Currency Data'!1:1048576,3)="Left",VLOOKUP(H1,'Language &amp; Currency Data'!1:1048576,4)&amp;"${e:\/\/Field\/X}", "${e:\/\/Field\/X}"&amp;" "&amp;VLOOKUP(H1,'Language &amp; Currency Data'!1:1048576,4))</f>
        <v>CLP$${e:\/\/Field\/X}</v>
      </c>
      <c r="I35" s="10" t="str">
        <f>IF(VLOOKUP(I1,'Language &amp; Currency Data'!1:1048576,3)="Left",VLOOKUP(I1,'Language &amp; Currency Data'!1:1048576,4)&amp;"${e:\/\/Field\/X}", "${e:\/\/Field\/X}"&amp;" "&amp;VLOOKUP(I1,'Language &amp; Currency Data'!1:1048576,4))</f>
        <v>Col$${e:\/\/Field\/X}</v>
      </c>
      <c r="J35" s="10" t="str">
        <f>IF(VLOOKUP(J1,'Language &amp; Currency Data'!1:1048576,3)="Left",VLOOKUP(J1,'Language &amp; Currency Data'!1:1048576,4)&amp;"${e:\/\/Field\/X}", "${e:\/\/Field\/X}"&amp;" "&amp;VLOOKUP(J1,'Language &amp; Currency Data'!1:1048576,4))</f>
        <v>${e:\/\/Field\/X} Kč</v>
      </c>
      <c r="K35" s="10" t="str">
        <f>IF(VLOOKUP(K1,'Language &amp; Currency Data'!1:1048576,3)="Left",VLOOKUP(K1,'Language &amp; Currency Data'!1:1048576,4)&amp;"${e:\/\/Field\/X}", "${e:\/\/Field\/X}"&amp;" "&amp;VLOOKUP(K1,'Language &amp; Currency Data'!1:1048576,4))</f>
        <v>${e:\/\/Field\/X} €</v>
      </c>
      <c r="L35" s="10" t="str">
        <f>IF(VLOOKUP(L1,'Language &amp; Currency Data'!1:1048576,3)="Left",VLOOKUP(L1,'Language &amp; Currency Data'!1:1048576,4)&amp;"${e:\/\/Field\/X}", "${e:\/\/Field\/X}"&amp;" "&amp;VLOOKUP(L1,'Language &amp; Currency Data'!1:1048576,4))</f>
        <v>${e:\/\/Field\/X} €</v>
      </c>
      <c r="M35" s="10" t="str">
        <f>IF(VLOOKUP(M1,'Language &amp; Currency Data'!1:1048576,3)="Left",VLOOKUP(M1,'Language &amp; Currency Data'!1:1048576,4)&amp;"${e:\/\/Field\/X}", "${e:\/\/Field\/X}"&amp;" "&amp;VLOOKUP(M1,'Language &amp; Currency Data'!1:1048576,4))</f>
        <v>${e:\/\/Field\/X} €</v>
      </c>
      <c r="N35" s="10" t="str">
        <f>IF(VLOOKUP(N1,'Language &amp; Currency Data'!1:1048576,3)="Left",VLOOKUP(N1,'Language &amp; Currency Data'!1:1048576,4)&amp;"${e:\/\/Field\/X}", "${e:\/\/Field\/X}"&amp;" "&amp;VLOOKUP(N1,'Language &amp; Currency Data'!1:1048576,4))</f>
        <v>${e:\/\/Field\/X} €</v>
      </c>
      <c r="O35" s="10" t="str">
        <f>IF(VLOOKUP(O1,'Language &amp; Currency Data'!1:1048576,3)="Left",VLOOKUP(O1,'Language &amp; Currency Data'!1:1048576,4)&amp;"${e:\/\/Field\/X}", "${e:\/\/Field\/X}"&amp;" "&amp;VLOOKUP(O1,'Language &amp; Currency Data'!1:1048576,4))</f>
        <v>${e:\/\/Field\/X} Ft</v>
      </c>
      <c r="P35" s="10" t="str">
        <f>IF(VLOOKUP(P1,'Language &amp; Currency Data'!1:1048576,3)="Left",VLOOKUP(P1,'Language &amp; Currency Data'!1:1048576,4)&amp;"${e:\/\/Field\/X}", "${e:\/\/Field\/X}"&amp;" "&amp;VLOOKUP(P1,'Language &amp; Currency Data'!1:1048576,4))</f>
        <v>₹${e:\/\/Field\/X}</v>
      </c>
      <c r="Q35" s="10" t="str">
        <f>IF(VLOOKUP(Q1,'Language &amp; Currency Data'!1:1048576,3)="Left",VLOOKUP(Q1,'Language &amp; Currency Data'!1:1048576,4)&amp;"${e:\/\/Field\/X}", "${e:\/\/Field\/X}"&amp;" "&amp;VLOOKUP(Q1,'Language &amp; Currency Data'!1:1048576,4))</f>
        <v>Rp ${e:\/\/Field\/X}</v>
      </c>
      <c r="R35" s="10" t="str">
        <f>IF(VLOOKUP(R1,'Language &amp; Currency Data'!1:1048576,3)="Left",VLOOKUP(R1,'Language &amp; Currency Data'!1:1048576,4)&amp;"${e:\/\/Field\/X}", "${e:\/\/Field\/X}"&amp;" "&amp;VLOOKUP(R1,'Language &amp; Currency Data'!1:1048576,4))</f>
        <v>€${e:\/\/Field\/X}</v>
      </c>
      <c r="S35" s="10" t="str">
        <f>IF(VLOOKUP(S1,'Language &amp; Currency Data'!1:1048576,3)="Left",VLOOKUP(S1,'Language &amp; Currency Data'!1:1048576,4)&amp;"${e:\/\/Field\/X}", "${e:\/\/Field\/X}"&amp;" "&amp;VLOOKUP(S1,'Language &amp; Currency Data'!1:1048576,4))</f>
        <v>${e:\/\/Field\/X} €</v>
      </c>
      <c r="T35" s="10" t="str">
        <f>IF(VLOOKUP(T1,'Language &amp; Currency Data'!1:1048576,3)="Left",VLOOKUP(T1,'Language &amp; Currency Data'!1:1048576,4)&amp;"${e:\/\/Field\/X}", "${e:\/\/Field\/X}"&amp;" "&amp;VLOOKUP(T1,'Language &amp; Currency Data'!1:1048576,4))</f>
        <v>¥${e:\/\/Field\/X}</v>
      </c>
      <c r="U35" s="10" t="str">
        <f>IF(VLOOKUP(U1,'Language &amp; Currency Data'!1:1048576,3)="Left",VLOOKUP(U1,'Language &amp; Currency Data'!1:1048576,4)&amp;"${e:\/\/Field\/X}", "${e:\/\/Field\/X}"&amp;" "&amp;VLOOKUP(U1,'Language &amp; Currency Data'!1:1048576,4))</f>
        <v>RM${e:\/\/Field\/X}</v>
      </c>
      <c r="V35" s="10" t="str">
        <f>IF(VLOOKUP(V1,'Language &amp; Currency Data'!1:1048576,3)="Left",VLOOKUP(V1,'Language &amp; Currency Data'!1:1048576,4)&amp;"${e:\/\/Field\/X}", "${e:\/\/Field\/X}"&amp;" "&amp;VLOOKUP(V1,'Language &amp; Currency Data'!1:1048576,4))</f>
        <v>Mex$${e:\/\/Field\/X}</v>
      </c>
      <c r="W35" s="10" t="str">
        <f>IF(VLOOKUP(W1,'Language &amp; Currency Data'!1:1048576,3)="Left",VLOOKUP(W1,'Language &amp; Currency Data'!1:1048576,4)&amp;"${e:\/\/Field\/X}", "${e:\/\/Field\/X}"&amp;" "&amp;VLOOKUP(W1,'Language &amp; Currency Data'!1:1048576,4))</f>
        <v>€${e:\/\/Field\/X}</v>
      </c>
      <c r="X35" s="10" t="str">
        <f>IF(VLOOKUP(X1,'Language &amp; Currency Data'!1:1048576,3)="Left",VLOOKUP(X1,'Language &amp; Currency Data'!1:1048576,4)&amp;"${e:\/\/Field\/X}", "${e:\/\/Field\/X}"&amp;" "&amp;VLOOKUP(X1,'Language &amp; Currency Data'!1:1048576,4))</f>
        <v>NZ$${e:\/\/Field\/X}</v>
      </c>
      <c r="Y35" s="10" t="str">
        <f>IF(VLOOKUP(Y1,'Language &amp; Currency Data'!1:1048576,3)="Left",VLOOKUP(Y1,'Language &amp; Currency Data'!1:1048576,4)&amp;"${e:\/\/Field\/X}", "${e:\/\/Field\/X}"&amp;" "&amp;VLOOKUP(Y1,'Language &amp; Currency Data'!1:1048576,4))</f>
        <v>${e:\/\/Field\/X} kr</v>
      </c>
      <c r="Z35" s="10" t="str">
        <f>IF(VLOOKUP(Z1,'Language &amp; Currency Data'!1:1048576,3)="Left",VLOOKUP(Z1,'Language &amp; Currency Data'!1:1048576,4)&amp;"${e:\/\/Field\/X}", "${e:\/\/Field\/X}"&amp;" "&amp;VLOOKUP(Z1,'Language &amp; Currency Data'!1:1048576,4))</f>
        <v>₨${e:\/\/Field\/X}</v>
      </c>
      <c r="AA35" s="10" t="str">
        <f>IF(VLOOKUP(AA1,'Language &amp; Currency Data'!1:1048576,3)="Left",VLOOKUP(AA1,'Language &amp; Currency Data'!1:1048576,4)&amp;"${e:\/\/Field\/X}", "${e:\/\/Field\/X}"&amp;" "&amp;VLOOKUP(AA1,'Language &amp; Currency Data'!1:1048576,4))</f>
        <v>₱${e:\/\/Field\/X}</v>
      </c>
      <c r="AB35" s="10" t="str">
        <f>IF(VLOOKUP(AB1,'Language &amp; Currency Data'!1:1048576,3)="Left",VLOOKUP(AB1,'Language &amp; Currency Data'!1:1048576,4)&amp;"${e:\/\/Field\/X}", "${e:\/\/Field\/X}"&amp;" "&amp;VLOOKUP(AB1,'Language &amp; Currency Data'!1:1048576,4))</f>
        <v>${e:\/\/Field\/X} zł</v>
      </c>
      <c r="AC35" s="10" t="str">
        <f>IF(VLOOKUP(AC1,'Language &amp; Currency Data'!1:1048576,3)="Left",VLOOKUP(AC1,'Language &amp; Currency Data'!1:1048576,4)&amp;"${e:\/\/Field\/X}", "${e:\/\/Field\/X}"&amp;" "&amp;VLOOKUP(AC1,'Language &amp; Currency Data'!1:1048576,4))</f>
        <v>${e:\/\/Field\/X} €</v>
      </c>
      <c r="AD35" s="10" t="str">
        <f>IF(VLOOKUP(AD1,'Language &amp; Currency Data'!1:1048576,3)="Left",VLOOKUP(AD1,'Language &amp; Currency Data'!1:1048576,4)&amp;"${e:\/\/Field\/X}", "${e:\/\/Field\/X}"&amp;" "&amp;VLOOKUP(AD1,'Language &amp; Currency Data'!1:1048576,4))</f>
        <v>${e:\/\/Field\/X} lei</v>
      </c>
      <c r="AE35" s="10" t="str">
        <f>IF(VLOOKUP(AE1,'Language &amp; Currency Data'!1:1048576,3)="Left",VLOOKUP(AE1,'Language &amp; Currency Data'!1:1048576,4)&amp;"${e:\/\/Field\/X}", "${e:\/\/Field\/X}"&amp;" "&amp;VLOOKUP(AE1,'Language &amp; Currency Data'!1:1048576,4))</f>
        <v>${e:\/\/Field\/X} €</v>
      </c>
      <c r="AF35" s="10" t="str">
        <f>IF(VLOOKUP(AF1,'Language &amp; Currency Data'!1:1048576,3)="Left",VLOOKUP(AF1,'Language &amp; Currency Data'!1:1048576,4)&amp;"${e:\/\/Field\/X}", "${e:\/\/Field\/X}"&amp;" "&amp;VLOOKUP(AF1,'Language &amp; Currency Data'!1:1048576,4))</f>
        <v>R${e:\/\/Field\/X}</v>
      </c>
      <c r="AG35" s="10" t="str">
        <f>IF(VLOOKUP(AG1,'Language &amp; Currency Data'!1:1048576,3)="Left",VLOOKUP(AG1,'Language &amp; Currency Data'!1:1048576,4)&amp;"${e:\/\/Field\/X}", "${e:\/\/Field\/X}"&amp;" "&amp;VLOOKUP(AG1,'Language &amp; Currency Data'!1:1048576,4))</f>
        <v>₩${e:\/\/Field\/X}</v>
      </c>
      <c r="AH35" s="10" t="str">
        <f>IF(VLOOKUP(AH1,'Language &amp; Currency Data'!1:1048576,3)="Left",VLOOKUP(AH1,'Language &amp; Currency Data'!1:1048576,4)&amp;"${e:\/\/Field\/X}", "${e:\/\/Field\/X}"&amp;" "&amp;VLOOKUP(AH1,'Language &amp; Currency Data'!1:1048576,4))</f>
        <v>${e:\/\/Field\/X} €</v>
      </c>
      <c r="AI35" s="10" t="str">
        <f>IF(VLOOKUP(AI1,'Language &amp; Currency Data'!1:1048576,3)="Left",VLOOKUP(AI1,'Language &amp; Currency Data'!1:1048576,4)&amp;"${e:\/\/Field\/X}", "${e:\/\/Field\/X}"&amp;" "&amp;VLOOKUP(AI1,'Language &amp; Currency Data'!1:1048576,4))</f>
        <v>${e:\/\/Field\/X} kr</v>
      </c>
      <c r="AJ35" s="10" t="str">
        <f>IF(VLOOKUP(AJ1,'Language &amp; Currency Data'!1:1048576,3)="Left",VLOOKUP(AJ1,'Language &amp; Currency Data'!1:1048576,4)&amp;"${e:\/\/Field\/X}", "${e:\/\/Field\/X}"&amp;" "&amp;VLOOKUP(AJ1,'Language &amp; Currency Data'!1:1048576,4))</f>
        <v>NT$${e:\/\/Field\/X}</v>
      </c>
      <c r="AK35" s="10" t="str">
        <f>IF(VLOOKUP(AK1,'Language &amp; Currency Data'!1:1048576,3)="Left",VLOOKUP(AK1,'Language &amp; Currency Data'!1:1048576,4)&amp;"${e:\/\/Field\/X}", "${e:\/\/Field\/X}"&amp;" "&amp;VLOOKUP(AK1,'Language &amp; Currency Data'!1:1048576,4))</f>
        <v>฿${e:\/\/Field\/X}</v>
      </c>
      <c r="AL35" s="10" t="str">
        <f>IF(VLOOKUP(AL1,'Language &amp; Currency Data'!1:1048576,3)="Left",VLOOKUP(AL1,'Language &amp; Currency Data'!1:1048576,4)&amp;"${e:\/\/Field\/X}", "${e:\/\/Field\/X}"&amp;" "&amp;VLOOKUP(AL1,'Language &amp; Currency Data'!1:1048576,4))</f>
        <v>${e:\/\/Field\/X} ₺</v>
      </c>
      <c r="AM35" s="10" t="str">
        <f>IF(VLOOKUP(AM1,'Language &amp; Currency Data'!1:1048576,3)="Left",VLOOKUP(AM1,'Language &amp; Currency Data'!1:1048576,4)&amp;"${e:\/\/Field\/X}", "${e:\/\/Field\/X}"&amp;" "&amp;VLOOKUP(AM1,'Language &amp; Currency Data'!1:1048576,4))</f>
        <v>£${e:\/\/Field\/X}</v>
      </c>
      <c r="AN35" s="10" t="str">
        <f>IF(VLOOKUP(AN1,'Language &amp; Currency Data'!1:1048576,3)="Left",VLOOKUP(AN1,'Language &amp; Currency Data'!1:1048576,4)&amp;"${e:\/\/Field\/X}", "${e:\/\/Field\/X}"&amp;" "&amp;VLOOKUP(AN1,'Language &amp; Currency Data'!1:1048576,4))</f>
        <v>$${e:\/\/Field\/X}</v>
      </c>
      <c r="AO35" s="10" t="str">
        <f>IF(VLOOKUP(AO1,'Language &amp; Currency Data'!1:1048576,3)="Left",VLOOKUP(AO1,'Language &amp; Currency Data'!1:1048576,4)&amp;"${e:\/\/Field\/X}", "${e:\/\/Field\/X}"&amp;" "&amp;VLOOKUP(AO1,'Language &amp; Currency Data'!1:1048576,4))</f>
        <v>${e:\/\/Field\/X} ₫</v>
      </c>
      <c r="AP35" s="10" t="str">
        <f>IF(VLOOKUP(AP1,'Language &amp; Currency Data'!1:1048576,3)="Left",VLOOKUP(AP1,'Language &amp; Currency Data'!1:1048576,4)&amp;"${e:\/\/Field\/X}", "${e:\/\/Field\/X}"&amp;" "&amp;VLOOKUP(AP1,'Language &amp; Currency Data'!1:1048576,4))</f>
        <v>₹${e:\/\/Field\/X}</v>
      </c>
      <c r="AQ35" s="10" t="str">
        <f>IF(VLOOKUP(AQ1,'Language &amp; Currency Data'!1:1048576,3)="Left",VLOOKUP(AQ1,'Language &amp; Currency Data'!1:1048576,4)&amp;"${e:\/\/Field\/X}", "${e:\/\/Field\/X}"&amp;" "&amp;VLOOKUP(AQ1,'Language &amp; Currency Data'!1:1048576,4))</f>
        <v>Rp ${e:\/\/Field\/X}</v>
      </c>
      <c r="AR35" s="10" t="str">
        <f>IF(VLOOKUP(AR1,'Language &amp; Currency Data'!1:1048576,3)="Left",VLOOKUP(AR1,'Language &amp; Currency Data'!1:1048576,4)&amp;"${e:\/\/Field\/X}", "${e:\/\/Field\/X}"&amp;" "&amp;VLOOKUP(AR1,'Language &amp; Currency Data'!1:1048576,4))</f>
        <v>${e:\/\/Field\/X} ₫</v>
      </c>
      <c r="AS35" s="10" t="str">
        <f>IF(VLOOKUP(AS1,'Language &amp; Currency Data'!1:1048576,3)="Left",VLOOKUP(AS1,'Language &amp; Currency Data'!1:1048576,4)&amp;"${e:\/\/Field\/X}", "${e:\/\/Field\/X}"&amp;" "&amp;VLOOKUP(AS1,'Language &amp; Currency Data'!1:1048576,4))</f>
        <v>฿${e:\/\/Field\/X}</v>
      </c>
      <c r="AT35" s="10" t="str">
        <f>IF(VLOOKUP(AT1,'Language &amp; Currency Data'!1:1048576,3)="Left",VLOOKUP(AT1,'Language &amp; Currency Data'!1:1048576,4)&amp;"${e:\/\/Field\/X}", "${e:\/\/Field\/X}"&amp;" "&amp;VLOOKUP(AT1,'Language &amp; Currency Data'!1:1048576,4))</f>
        <v>R${e:\/\/Field\/X}</v>
      </c>
      <c r="AU35" s="10" t="str">
        <f>IF(VLOOKUP(AU1,'Language &amp; Currency Data'!1:1048576,3)="Left",VLOOKUP(AU1,'Language &amp; Currency Data'!1:1048576,4)&amp;"${e:\/\/Field\/X}", "${e:\/\/Field\/X}"&amp;" "&amp;VLOOKUP(AU1,'Language &amp; Currency Data'!1:1048576,4))</f>
        <v>₨${e:\/\/Field\/X}</v>
      </c>
      <c r="AV35" s="10" t="str">
        <f>IF(VLOOKUP(AV1,'Language &amp; Currency Data'!1:1048576,3)="Left",VLOOKUP(AV1,'Language &amp; Currency Data'!1:1048576,4)&amp;"${e:\/\/Field\/X}", "${e:\/\/Field\/X}"&amp;" "&amp;VLOOKUP(AV1,'Language &amp; Currency Data'!1:1048576,4))</f>
        <v>RM${e:\/\/Field\/X}</v>
      </c>
      <c r="AW35" s="10" t="str">
        <f>IF(VLOOKUP(AW1,'Language &amp; Currency Data'!1:1048576,3)="Left",VLOOKUP(AW1,'Language &amp; Currency Data'!1:1048576,4)&amp;"${e:\/\/Field\/X}", "${e:\/\/Field\/X}"&amp;" "&amp;VLOOKUP(AW1,'Language &amp; Currency Data'!1:1048576,4))</f>
        <v>₱${e:\/\/Field\/X}</v>
      </c>
    </row>
    <row r="36" spans="1:49" s="21" customFormat="1" x14ac:dyDescent="0.45">
      <c r="A36" s="10" t="s">
        <v>863</v>
      </c>
      <c r="B36" s="10" t="str">
        <f>IF(VLOOKUP(B1,'Language &amp; Currency Data'!1:1048576,3)="Left",VLOOKUP(B1,'Language &amp; Currency Data'!1:1048576,4)&amp;"${e:\/\/Field\/Send1}", "${e:\/\/Field\/Send1}"&amp;" "&amp;VLOOKUP(B1,'Language &amp; Currency Data'!1:1048576,4))</f>
        <v>ARS$${e:\/\/Field\/Send1}</v>
      </c>
      <c r="C36" s="10" t="str">
        <f>IF(VLOOKUP(C1,'Language &amp; Currency Data'!1:1048576,3)="Left",VLOOKUP(C1,'Language &amp; Currency Data'!1:1048576,4)&amp;"${e:\/\/Field\/Send1}", "${e:\/\/Field\/Send1}"&amp;" "&amp;VLOOKUP(C1,'Language &amp; Currency Data'!1:1048576,4))</f>
        <v>AUD$${e:\/\/Field\/Send1}</v>
      </c>
      <c r="D36" s="10" t="str">
        <f>IF(VLOOKUP(D1,'Language &amp; Currency Data'!1:1048576,3)="Left",VLOOKUP(D1,'Language &amp; Currency Data'!1:1048576,4)&amp;"${e:\/\/Field\/Send1}", "${e:\/\/Field\/Send1}"&amp;" "&amp;VLOOKUP(D1,'Language &amp; Currency Data'!1:1048576,4))</f>
        <v>${e:\/\/Field\/Send1} €</v>
      </c>
      <c r="E36" s="10" t="str">
        <f>IF(VLOOKUP(E1,'Language &amp; Currency Data'!1:1048576,3)="Left",VLOOKUP(E1,'Language &amp; Currency Data'!1:1048576,4)&amp;"${e:\/\/Field\/Send1}", "${e:\/\/Field\/Send1}"&amp;" "&amp;VLOOKUP(E1,'Language &amp; Currency Data'!1:1048576,4))</f>
        <v>R$${e:\/\/Field\/Send1}</v>
      </c>
      <c r="F36" s="10" t="str">
        <f>IF(VLOOKUP(F1,'Language &amp; Currency Data'!1:1048576,3)="Left",VLOOKUP(F1,'Language &amp; Currency Data'!1:1048576,4)&amp;"${e:\/\/Field\/Send1}", "${e:\/\/Field\/Send1}"&amp;" "&amp;VLOOKUP(F1,'Language &amp; Currency Data'!1:1048576,4))</f>
        <v>CA$${e:\/\/Field\/Send1}</v>
      </c>
      <c r="G36" s="10" t="str">
        <f>IF(VLOOKUP(G1,'Language &amp; Currency Data'!1:1048576,3)="Left",VLOOKUP(G1,'Language &amp; Currency Data'!1:1048576,4)&amp;"${e:\/\/Field\/Send1}", "${e:\/\/Field\/Send1}"&amp;" "&amp;VLOOKUP(G1,'Language &amp; Currency Data'!1:1048576,4))</f>
        <v>¥${e:\/\/Field\/Send1}</v>
      </c>
      <c r="H36" s="10" t="str">
        <f>IF(VLOOKUP(H1,'Language &amp; Currency Data'!1:1048576,3)="Left",VLOOKUP(H1,'Language &amp; Currency Data'!1:1048576,4)&amp;"${e:\/\/Field\/Send1}", "${e:\/\/Field\/Send1}"&amp;" "&amp;VLOOKUP(H1,'Language &amp; Currency Data'!1:1048576,4))</f>
        <v>CLP$${e:\/\/Field\/Send1}</v>
      </c>
      <c r="I36" s="10" t="str">
        <f>IF(VLOOKUP(I1,'Language &amp; Currency Data'!1:1048576,3)="Left",VLOOKUP(I1,'Language &amp; Currency Data'!1:1048576,4)&amp;"${e:\/\/Field\/Send1}", "${e:\/\/Field\/Send1}"&amp;" "&amp;VLOOKUP(I1,'Language &amp; Currency Data'!1:1048576,4))</f>
        <v>Col$${e:\/\/Field\/Send1}</v>
      </c>
      <c r="J36" s="10" t="str">
        <f>IF(VLOOKUP(J1,'Language &amp; Currency Data'!1:1048576,3)="Left",VLOOKUP(J1,'Language &amp; Currency Data'!1:1048576,4)&amp;"${e:\/\/Field\/Send1}", "${e:\/\/Field\/Send1}"&amp;" "&amp;VLOOKUP(J1,'Language &amp; Currency Data'!1:1048576,4))</f>
        <v>${e:\/\/Field\/Send1} Kč</v>
      </c>
      <c r="K36" s="10" t="str">
        <f>IF(VLOOKUP(K1,'Language &amp; Currency Data'!1:1048576,3)="Left",VLOOKUP(K1,'Language &amp; Currency Data'!1:1048576,4)&amp;"${e:\/\/Field\/Send1}", "${e:\/\/Field\/Send1}"&amp;" "&amp;VLOOKUP(K1,'Language &amp; Currency Data'!1:1048576,4))</f>
        <v>${e:\/\/Field\/Send1} €</v>
      </c>
      <c r="L36" s="10" t="str">
        <f>IF(VLOOKUP(L1,'Language &amp; Currency Data'!1:1048576,3)="Left",VLOOKUP(L1,'Language &amp; Currency Data'!1:1048576,4)&amp;"${e:\/\/Field\/Send1}", "${e:\/\/Field\/Send1}"&amp;" "&amp;VLOOKUP(L1,'Language &amp; Currency Data'!1:1048576,4))</f>
        <v>${e:\/\/Field\/Send1} €</v>
      </c>
      <c r="M36" s="10" t="str">
        <f>IF(VLOOKUP(M1,'Language &amp; Currency Data'!1:1048576,3)="Left",VLOOKUP(M1,'Language &amp; Currency Data'!1:1048576,4)&amp;"${e:\/\/Field\/Send1}", "${e:\/\/Field\/Send1}"&amp;" "&amp;VLOOKUP(M1,'Language &amp; Currency Data'!1:1048576,4))</f>
        <v>${e:\/\/Field\/Send1} €</v>
      </c>
      <c r="N36" s="10" t="str">
        <f>IF(VLOOKUP(N1,'Language &amp; Currency Data'!1:1048576,3)="Left",VLOOKUP(N1,'Language &amp; Currency Data'!1:1048576,4)&amp;"${e:\/\/Field\/Send1}", "${e:\/\/Field\/Send1}"&amp;" "&amp;VLOOKUP(N1,'Language &amp; Currency Data'!1:1048576,4))</f>
        <v>${e:\/\/Field\/Send1} €</v>
      </c>
      <c r="O36" s="10" t="str">
        <f>IF(VLOOKUP(O1,'Language &amp; Currency Data'!1:1048576,3)="Left",VLOOKUP(O1,'Language &amp; Currency Data'!1:1048576,4)&amp;"${e:\/\/Field\/Send1}", "${e:\/\/Field\/Send1}"&amp;" "&amp;VLOOKUP(O1,'Language &amp; Currency Data'!1:1048576,4))</f>
        <v>${e:\/\/Field\/Send1} Ft</v>
      </c>
      <c r="P36" s="10" t="str">
        <f>IF(VLOOKUP(P1,'Language &amp; Currency Data'!1:1048576,3)="Left",VLOOKUP(P1,'Language &amp; Currency Data'!1:1048576,4)&amp;"${e:\/\/Field\/Send1}", "${e:\/\/Field\/Send1}"&amp;" "&amp;VLOOKUP(P1,'Language &amp; Currency Data'!1:1048576,4))</f>
        <v>₹${e:\/\/Field\/Send1}</v>
      </c>
      <c r="Q36" s="10" t="str">
        <f>IF(VLOOKUP(Q1,'Language &amp; Currency Data'!1:1048576,3)="Left",VLOOKUP(Q1,'Language &amp; Currency Data'!1:1048576,4)&amp;"${e:\/\/Field\/Send1}", "${e:\/\/Field\/Send1}"&amp;" "&amp;VLOOKUP(Q1,'Language &amp; Currency Data'!1:1048576,4))</f>
        <v>Rp ${e:\/\/Field\/Send1}</v>
      </c>
      <c r="R36" s="10" t="str">
        <f>IF(VLOOKUP(R1,'Language &amp; Currency Data'!1:1048576,3)="Left",VLOOKUP(R1,'Language &amp; Currency Data'!1:1048576,4)&amp;"${e:\/\/Field\/Send1}", "${e:\/\/Field\/Send1}"&amp;" "&amp;VLOOKUP(R1,'Language &amp; Currency Data'!1:1048576,4))</f>
        <v>€${e:\/\/Field\/Send1}</v>
      </c>
      <c r="S36" s="10" t="str">
        <f>IF(VLOOKUP(S1,'Language &amp; Currency Data'!1:1048576,3)="Left",VLOOKUP(S1,'Language &amp; Currency Data'!1:1048576,4)&amp;"${e:\/\/Field\/Send1}", "${e:\/\/Field\/Send1}"&amp;" "&amp;VLOOKUP(S1,'Language &amp; Currency Data'!1:1048576,4))</f>
        <v>${e:\/\/Field\/Send1} €</v>
      </c>
      <c r="T36" s="10" t="str">
        <f>IF(VLOOKUP(T1,'Language &amp; Currency Data'!1:1048576,3)="Left",VLOOKUP(T1,'Language &amp; Currency Data'!1:1048576,4)&amp;"${e:\/\/Field\/Send1}", "${e:\/\/Field\/Send1}"&amp;" "&amp;VLOOKUP(T1,'Language &amp; Currency Data'!1:1048576,4))</f>
        <v>¥${e:\/\/Field\/Send1}</v>
      </c>
      <c r="U36" s="10" t="str">
        <f>IF(VLOOKUP(U1,'Language &amp; Currency Data'!1:1048576,3)="Left",VLOOKUP(U1,'Language &amp; Currency Data'!1:1048576,4)&amp;"${e:\/\/Field\/Send1}", "${e:\/\/Field\/Send1}"&amp;" "&amp;VLOOKUP(U1,'Language &amp; Currency Data'!1:1048576,4))</f>
        <v>RM${e:\/\/Field\/Send1}</v>
      </c>
      <c r="V36" s="10" t="str">
        <f>IF(VLOOKUP(V1,'Language &amp; Currency Data'!1:1048576,3)="Left",VLOOKUP(V1,'Language &amp; Currency Data'!1:1048576,4)&amp;"${e:\/\/Field\/Send1}", "${e:\/\/Field\/Send1}"&amp;" "&amp;VLOOKUP(V1,'Language &amp; Currency Data'!1:1048576,4))</f>
        <v>Mex$${e:\/\/Field\/Send1}</v>
      </c>
      <c r="W36" s="10" t="str">
        <f>IF(VLOOKUP(W1,'Language &amp; Currency Data'!1:1048576,3)="Left",VLOOKUP(W1,'Language &amp; Currency Data'!1:1048576,4)&amp;"${e:\/\/Field\/Send1}", "${e:\/\/Field\/Send1}"&amp;" "&amp;VLOOKUP(W1,'Language &amp; Currency Data'!1:1048576,4))</f>
        <v>€${e:\/\/Field\/Send1}</v>
      </c>
      <c r="X36" s="10" t="str">
        <f>IF(VLOOKUP(X1,'Language &amp; Currency Data'!1:1048576,3)="Left",VLOOKUP(X1,'Language &amp; Currency Data'!1:1048576,4)&amp;"${e:\/\/Field\/Send1}", "${e:\/\/Field\/Send1}"&amp;" "&amp;VLOOKUP(X1,'Language &amp; Currency Data'!1:1048576,4))</f>
        <v>NZ$${e:\/\/Field\/Send1}</v>
      </c>
      <c r="Y36" s="10" t="str">
        <f>IF(VLOOKUP(Y1,'Language &amp; Currency Data'!1:1048576,3)="Left",VLOOKUP(Y1,'Language &amp; Currency Data'!1:1048576,4)&amp;"${e:\/\/Field\/Send1}", "${e:\/\/Field\/Send1}"&amp;" "&amp;VLOOKUP(Y1,'Language &amp; Currency Data'!1:1048576,4))</f>
        <v>${e:\/\/Field\/Send1} kr</v>
      </c>
      <c r="Z36" s="10" t="str">
        <f>IF(VLOOKUP(Z1,'Language &amp; Currency Data'!1:1048576,3)="Left",VLOOKUP(Z1,'Language &amp; Currency Data'!1:1048576,4)&amp;"${e:\/\/Field\/Send1}", "${e:\/\/Field\/Send1}"&amp;" "&amp;VLOOKUP(Z1,'Language &amp; Currency Data'!1:1048576,4))</f>
        <v>₨${e:\/\/Field\/Send1}</v>
      </c>
      <c r="AA36" s="10" t="str">
        <f>IF(VLOOKUP(AA1,'Language &amp; Currency Data'!1:1048576,3)="Left",VLOOKUP(AA1,'Language &amp; Currency Data'!1:1048576,4)&amp;"${e:\/\/Field\/Send1}", "${e:\/\/Field\/Send1}"&amp;" "&amp;VLOOKUP(AA1,'Language &amp; Currency Data'!1:1048576,4))</f>
        <v>₱${e:\/\/Field\/Send1}</v>
      </c>
      <c r="AB36" s="10" t="str">
        <f>IF(VLOOKUP(AB1,'Language &amp; Currency Data'!1:1048576,3)="Left",VLOOKUP(AB1,'Language &amp; Currency Data'!1:1048576,4)&amp;"${e:\/\/Field\/Send1}", "${e:\/\/Field\/Send1}"&amp;" "&amp;VLOOKUP(AB1,'Language &amp; Currency Data'!1:1048576,4))</f>
        <v>${e:\/\/Field\/Send1} zł</v>
      </c>
      <c r="AC36" s="10" t="str">
        <f>IF(VLOOKUP(AC1,'Language &amp; Currency Data'!1:1048576,3)="Left",VLOOKUP(AC1,'Language &amp; Currency Data'!1:1048576,4)&amp;"${e:\/\/Field\/Send1}", "${e:\/\/Field\/Send1}"&amp;" "&amp;VLOOKUP(AC1,'Language &amp; Currency Data'!1:1048576,4))</f>
        <v>${e:\/\/Field\/Send1} €</v>
      </c>
      <c r="AD36" s="10" t="str">
        <f>IF(VLOOKUP(AD1,'Language &amp; Currency Data'!1:1048576,3)="Left",VLOOKUP(AD1,'Language &amp; Currency Data'!1:1048576,4)&amp;"${e:\/\/Field\/Send1}", "${e:\/\/Field\/Send1}"&amp;" "&amp;VLOOKUP(AD1,'Language &amp; Currency Data'!1:1048576,4))</f>
        <v>${e:\/\/Field\/Send1} lei</v>
      </c>
      <c r="AE36" s="10" t="str">
        <f>IF(VLOOKUP(AE1,'Language &amp; Currency Data'!1:1048576,3)="Left",VLOOKUP(AE1,'Language &amp; Currency Data'!1:1048576,4)&amp;"${e:\/\/Field\/Send1}", "${e:\/\/Field\/Send1}"&amp;" "&amp;VLOOKUP(AE1,'Language &amp; Currency Data'!1:1048576,4))</f>
        <v>${e:\/\/Field\/Send1} €</v>
      </c>
      <c r="AF36" s="10" t="str">
        <f>IF(VLOOKUP(AF1,'Language &amp; Currency Data'!1:1048576,3)="Left",VLOOKUP(AF1,'Language &amp; Currency Data'!1:1048576,4)&amp;"${e:\/\/Field\/Send1}", "${e:\/\/Field\/Send1}"&amp;" "&amp;VLOOKUP(AF1,'Language &amp; Currency Data'!1:1048576,4))</f>
        <v>R${e:\/\/Field\/Send1}</v>
      </c>
      <c r="AG36" s="10" t="str">
        <f>IF(VLOOKUP(AG1,'Language &amp; Currency Data'!1:1048576,3)="Left",VLOOKUP(AG1,'Language &amp; Currency Data'!1:1048576,4)&amp;"${e:\/\/Field\/Send1}", "${e:\/\/Field\/Send1}"&amp;" "&amp;VLOOKUP(AG1,'Language &amp; Currency Data'!1:1048576,4))</f>
        <v>₩${e:\/\/Field\/Send1}</v>
      </c>
      <c r="AH36" s="10" t="str">
        <f>IF(VLOOKUP(AH1,'Language &amp; Currency Data'!1:1048576,3)="Left",VLOOKUP(AH1,'Language &amp; Currency Data'!1:1048576,4)&amp;"${e:\/\/Field\/Send1}", "${e:\/\/Field\/Send1}"&amp;" "&amp;VLOOKUP(AH1,'Language &amp; Currency Data'!1:1048576,4))</f>
        <v>${e:\/\/Field\/Send1} €</v>
      </c>
      <c r="AI36" s="10" t="str">
        <f>IF(VLOOKUP(AI1,'Language &amp; Currency Data'!1:1048576,3)="Left",VLOOKUP(AI1,'Language &amp; Currency Data'!1:1048576,4)&amp;"${e:\/\/Field\/Send1}", "${e:\/\/Field\/Send1}"&amp;" "&amp;VLOOKUP(AI1,'Language &amp; Currency Data'!1:1048576,4))</f>
        <v>${e:\/\/Field\/Send1} kr</v>
      </c>
      <c r="AJ36" s="10" t="str">
        <f>IF(VLOOKUP(AJ1,'Language &amp; Currency Data'!1:1048576,3)="Left",VLOOKUP(AJ1,'Language &amp; Currency Data'!1:1048576,4)&amp;"${e:\/\/Field\/Send1}", "${e:\/\/Field\/Send1}"&amp;" "&amp;VLOOKUP(AJ1,'Language &amp; Currency Data'!1:1048576,4))</f>
        <v>NT$${e:\/\/Field\/Send1}</v>
      </c>
      <c r="AK36" s="10" t="str">
        <f>IF(VLOOKUP(AK1,'Language &amp; Currency Data'!1:1048576,3)="Left",VLOOKUP(AK1,'Language &amp; Currency Data'!1:1048576,4)&amp;"${e:\/\/Field\/Send1}", "${e:\/\/Field\/Send1}"&amp;" "&amp;VLOOKUP(AK1,'Language &amp; Currency Data'!1:1048576,4))</f>
        <v>฿${e:\/\/Field\/Send1}</v>
      </c>
      <c r="AL36" s="10" t="str">
        <f>IF(VLOOKUP(AL1,'Language &amp; Currency Data'!1:1048576,3)="Left",VLOOKUP(AL1,'Language &amp; Currency Data'!1:1048576,4)&amp;"${e:\/\/Field\/Send1}", "${e:\/\/Field\/Send1}"&amp;" "&amp;VLOOKUP(AL1,'Language &amp; Currency Data'!1:1048576,4))</f>
        <v>${e:\/\/Field\/Send1} ₺</v>
      </c>
      <c r="AM36" s="10" t="str">
        <f>IF(VLOOKUP(AM1,'Language &amp; Currency Data'!1:1048576,3)="Left",VLOOKUP(AM1,'Language &amp; Currency Data'!1:1048576,4)&amp;"${e:\/\/Field\/Send1}", "${e:\/\/Field\/Send1}"&amp;" "&amp;VLOOKUP(AM1,'Language &amp; Currency Data'!1:1048576,4))</f>
        <v>£${e:\/\/Field\/Send1}</v>
      </c>
      <c r="AN36" s="10" t="str">
        <f>IF(VLOOKUP(AN1,'Language &amp; Currency Data'!1:1048576,3)="Left",VLOOKUP(AN1,'Language &amp; Currency Data'!1:1048576,4)&amp;"${e:\/\/Field\/Send1}", "${e:\/\/Field\/Send1}"&amp;" "&amp;VLOOKUP(AN1,'Language &amp; Currency Data'!1:1048576,4))</f>
        <v>$${e:\/\/Field\/Send1}</v>
      </c>
      <c r="AO36" s="10" t="str">
        <f>IF(VLOOKUP(AO1,'Language &amp; Currency Data'!1:1048576,3)="Left",VLOOKUP(AO1,'Language &amp; Currency Data'!1:1048576,4)&amp;"${e:\/\/Field\/Send1}", "${e:\/\/Field\/Send1}"&amp;" "&amp;VLOOKUP(AO1,'Language &amp; Currency Data'!1:1048576,4))</f>
        <v>${e:\/\/Field\/Send1} ₫</v>
      </c>
      <c r="AP36" s="10" t="str">
        <f>IF(VLOOKUP(AP1,'Language &amp; Currency Data'!1:1048576,3)="Left",VLOOKUP(AP1,'Language &amp; Currency Data'!1:1048576,4)&amp;"${e:\/\/Field\/Send1}", "${e:\/\/Field\/Send1}"&amp;" "&amp;VLOOKUP(AP1,'Language &amp; Currency Data'!1:1048576,4))</f>
        <v>₹${e:\/\/Field\/Send1}</v>
      </c>
      <c r="AQ36" s="10" t="str">
        <f>IF(VLOOKUP(AQ1,'Language &amp; Currency Data'!1:1048576,3)="Left",VLOOKUP(AQ1,'Language &amp; Currency Data'!1:1048576,4)&amp;"${e:\/\/Field\/Send1}", "${e:\/\/Field\/Send1}"&amp;" "&amp;VLOOKUP(AQ1,'Language &amp; Currency Data'!1:1048576,4))</f>
        <v>Rp ${e:\/\/Field\/Send1}</v>
      </c>
      <c r="AR36" s="10" t="str">
        <f>IF(VLOOKUP(AR1,'Language &amp; Currency Data'!1:1048576,3)="Left",VLOOKUP(AR1,'Language &amp; Currency Data'!1:1048576,4)&amp;"${e:\/\/Field\/Send1}", "${e:\/\/Field\/Send1}"&amp;" "&amp;VLOOKUP(AR1,'Language &amp; Currency Data'!1:1048576,4))</f>
        <v>${e:\/\/Field\/Send1} ₫</v>
      </c>
      <c r="AS36" s="10" t="str">
        <f>IF(VLOOKUP(AS1,'Language &amp; Currency Data'!1:1048576,3)="Left",VLOOKUP(AS1,'Language &amp; Currency Data'!1:1048576,4)&amp;"${e:\/\/Field\/Send1}", "${e:\/\/Field\/Send1}"&amp;" "&amp;VLOOKUP(AS1,'Language &amp; Currency Data'!1:1048576,4))</f>
        <v>฿${e:\/\/Field\/Send1}</v>
      </c>
      <c r="AT36" s="10" t="str">
        <f>IF(VLOOKUP(AT1,'Language &amp; Currency Data'!1:1048576,3)="Left",VLOOKUP(AT1,'Language &amp; Currency Data'!1:1048576,4)&amp;"${e:\/\/Field\/Send1}", "${e:\/\/Field\/Send1}"&amp;" "&amp;VLOOKUP(AT1,'Language &amp; Currency Data'!1:1048576,4))</f>
        <v>R${e:\/\/Field\/Send1}</v>
      </c>
      <c r="AU36" s="10" t="str">
        <f>IF(VLOOKUP(AU1,'Language &amp; Currency Data'!1:1048576,3)="Left",VLOOKUP(AU1,'Language &amp; Currency Data'!1:1048576,4)&amp;"${e:\/\/Field\/Send1}", "${e:\/\/Field\/Send1}"&amp;" "&amp;VLOOKUP(AU1,'Language &amp; Currency Data'!1:1048576,4))</f>
        <v>₨${e:\/\/Field\/Send1}</v>
      </c>
      <c r="AV36" s="10" t="str">
        <f>IF(VLOOKUP(AV1,'Language &amp; Currency Data'!1:1048576,3)="Left",VLOOKUP(AV1,'Language &amp; Currency Data'!1:1048576,4)&amp;"${e:\/\/Field\/Send1}", "${e:\/\/Field\/Send1}"&amp;" "&amp;VLOOKUP(AV1,'Language &amp; Currency Data'!1:1048576,4))</f>
        <v>RM${e:\/\/Field\/Send1}</v>
      </c>
      <c r="AW36" s="10" t="str">
        <f>IF(VLOOKUP(AW1,'Language &amp; Currency Data'!1:1048576,3)="Left",VLOOKUP(AW1,'Language &amp; Currency Data'!1:1048576,4)&amp;"${e:\/\/Field\/Send1}", "${e:\/\/Field\/Send1}"&amp;" "&amp;VLOOKUP(AW1,'Language &amp; Currency Data'!1:1048576,4))</f>
        <v>₱${e:\/\/Field\/Send1}</v>
      </c>
    </row>
    <row r="37" spans="1:49" s="21" customFormat="1" x14ac:dyDescent="0.45">
      <c r="A37" s="10" t="s">
        <v>864</v>
      </c>
      <c r="B37" s="10" t="str">
        <f>IF(VLOOKUP(B1,'Language &amp; Currency Data'!1:1048576,3)="Left",VLOOKUP(B1,'Language &amp; Currency Data'!1:1048576,4)&amp;"${e:\/\/Field\/Send2}", "${e:\/\/Field\/Send2}"&amp;" "&amp;VLOOKUP(B1,'Language &amp; Currency Data'!1:1048576,4))</f>
        <v>ARS$${e:\/\/Field\/Send2}</v>
      </c>
      <c r="C37" s="10" t="str">
        <f>IF(VLOOKUP(C1,'Language &amp; Currency Data'!1:1048576,3)="Left",VLOOKUP(C1,'Language &amp; Currency Data'!1:1048576,4)&amp;"${e:\/\/Field\/Send2}", "${e:\/\/Field\/Send2}"&amp;" "&amp;VLOOKUP(C1,'Language &amp; Currency Data'!1:1048576,4))</f>
        <v>AUD$${e:\/\/Field\/Send2}</v>
      </c>
      <c r="D37" s="10" t="str">
        <f>IF(VLOOKUP(D1,'Language &amp; Currency Data'!1:1048576,3)="Left",VLOOKUP(D1,'Language &amp; Currency Data'!1:1048576,4)&amp;"${e:\/\/Field\/Send2}", "${e:\/\/Field\/Send2}"&amp;" "&amp;VLOOKUP(D1,'Language &amp; Currency Data'!1:1048576,4))</f>
        <v>${e:\/\/Field\/Send2} €</v>
      </c>
      <c r="E37" s="10" t="str">
        <f>IF(VLOOKUP(E1,'Language &amp; Currency Data'!1:1048576,3)="Left",VLOOKUP(E1,'Language &amp; Currency Data'!1:1048576,4)&amp;"${e:\/\/Field\/Send2}", "${e:\/\/Field\/Send2}"&amp;" "&amp;VLOOKUP(E1,'Language &amp; Currency Data'!1:1048576,4))</f>
        <v>R$${e:\/\/Field\/Send2}</v>
      </c>
      <c r="F37" s="10" t="str">
        <f>IF(VLOOKUP(F1,'Language &amp; Currency Data'!1:1048576,3)="Left",VLOOKUP(F1,'Language &amp; Currency Data'!1:1048576,4)&amp;"${e:\/\/Field\/Send2}", "${e:\/\/Field\/Send2}"&amp;" "&amp;VLOOKUP(F1,'Language &amp; Currency Data'!1:1048576,4))</f>
        <v>CA$${e:\/\/Field\/Send2}</v>
      </c>
      <c r="G37" s="10" t="str">
        <f>IF(VLOOKUP(G1,'Language &amp; Currency Data'!1:1048576,3)="Left",VLOOKUP(G1,'Language &amp; Currency Data'!1:1048576,4)&amp;"${e:\/\/Field\/Send2}", "${e:\/\/Field\/Send2}"&amp;" "&amp;VLOOKUP(G1,'Language &amp; Currency Data'!1:1048576,4))</f>
        <v>¥${e:\/\/Field\/Send2}</v>
      </c>
      <c r="H37" s="10" t="str">
        <f>IF(VLOOKUP(H1,'Language &amp; Currency Data'!1:1048576,3)="Left",VLOOKUP(H1,'Language &amp; Currency Data'!1:1048576,4)&amp;"${e:\/\/Field\/Send2}", "${e:\/\/Field\/Send2}"&amp;" "&amp;VLOOKUP(H1,'Language &amp; Currency Data'!1:1048576,4))</f>
        <v>CLP$${e:\/\/Field\/Send2}</v>
      </c>
      <c r="I37" s="10" t="str">
        <f>IF(VLOOKUP(I1,'Language &amp; Currency Data'!1:1048576,3)="Left",VLOOKUP(I1,'Language &amp; Currency Data'!1:1048576,4)&amp;"${e:\/\/Field\/Send2}", "${e:\/\/Field\/Send2}"&amp;" "&amp;VLOOKUP(I1,'Language &amp; Currency Data'!1:1048576,4))</f>
        <v>Col$${e:\/\/Field\/Send2}</v>
      </c>
      <c r="J37" s="10" t="str">
        <f>IF(VLOOKUP(J1,'Language &amp; Currency Data'!1:1048576,3)="Left",VLOOKUP(J1,'Language &amp; Currency Data'!1:1048576,4)&amp;"${e:\/\/Field\/Send2}", "${e:\/\/Field\/Send2}"&amp;" "&amp;VLOOKUP(J1,'Language &amp; Currency Data'!1:1048576,4))</f>
        <v>${e:\/\/Field\/Send2} Kč</v>
      </c>
      <c r="K37" s="10" t="str">
        <f>IF(VLOOKUP(K1,'Language &amp; Currency Data'!1:1048576,3)="Left",VLOOKUP(K1,'Language &amp; Currency Data'!1:1048576,4)&amp;"${e:\/\/Field\/Send2}", "${e:\/\/Field\/Send2}"&amp;" "&amp;VLOOKUP(K1,'Language &amp; Currency Data'!1:1048576,4))</f>
        <v>${e:\/\/Field\/Send2} €</v>
      </c>
      <c r="L37" s="10" t="str">
        <f>IF(VLOOKUP(L1,'Language &amp; Currency Data'!1:1048576,3)="Left",VLOOKUP(L1,'Language &amp; Currency Data'!1:1048576,4)&amp;"${e:\/\/Field\/Send2}", "${e:\/\/Field\/Send2}"&amp;" "&amp;VLOOKUP(L1,'Language &amp; Currency Data'!1:1048576,4))</f>
        <v>${e:\/\/Field\/Send2} €</v>
      </c>
      <c r="M37" s="10" t="str">
        <f>IF(VLOOKUP(M1,'Language &amp; Currency Data'!1:1048576,3)="Left",VLOOKUP(M1,'Language &amp; Currency Data'!1:1048576,4)&amp;"${e:\/\/Field\/Send2}", "${e:\/\/Field\/Send2}"&amp;" "&amp;VLOOKUP(M1,'Language &amp; Currency Data'!1:1048576,4))</f>
        <v>${e:\/\/Field\/Send2} €</v>
      </c>
      <c r="N37" s="10" t="str">
        <f>IF(VLOOKUP(N1,'Language &amp; Currency Data'!1:1048576,3)="Left",VLOOKUP(N1,'Language &amp; Currency Data'!1:1048576,4)&amp;"${e:\/\/Field\/Send2}", "${e:\/\/Field\/Send2}"&amp;" "&amp;VLOOKUP(N1,'Language &amp; Currency Data'!1:1048576,4))</f>
        <v>${e:\/\/Field\/Send2} €</v>
      </c>
      <c r="O37" s="10" t="str">
        <f>IF(VLOOKUP(O1,'Language &amp; Currency Data'!1:1048576,3)="Left",VLOOKUP(O1,'Language &amp; Currency Data'!1:1048576,4)&amp;"${e:\/\/Field\/Send2}", "${e:\/\/Field\/Send2}"&amp;" "&amp;VLOOKUP(O1,'Language &amp; Currency Data'!1:1048576,4))</f>
        <v>${e:\/\/Field\/Send2} Ft</v>
      </c>
      <c r="P37" s="10" t="str">
        <f>IF(VLOOKUP(P1,'Language &amp; Currency Data'!1:1048576,3)="Left",VLOOKUP(P1,'Language &amp; Currency Data'!1:1048576,4)&amp;"${e:\/\/Field\/Send2}", "${e:\/\/Field\/Send2}"&amp;" "&amp;VLOOKUP(P1,'Language &amp; Currency Data'!1:1048576,4))</f>
        <v>₹${e:\/\/Field\/Send2}</v>
      </c>
      <c r="Q37" s="10" t="str">
        <f>IF(VLOOKUP(Q1,'Language &amp; Currency Data'!1:1048576,3)="Left",VLOOKUP(Q1,'Language &amp; Currency Data'!1:1048576,4)&amp;"${e:\/\/Field\/Send2}", "${e:\/\/Field\/Send2}"&amp;" "&amp;VLOOKUP(Q1,'Language &amp; Currency Data'!1:1048576,4))</f>
        <v>Rp ${e:\/\/Field\/Send2}</v>
      </c>
      <c r="R37" s="10" t="str">
        <f>IF(VLOOKUP(R1,'Language &amp; Currency Data'!1:1048576,3)="Left",VLOOKUP(R1,'Language &amp; Currency Data'!1:1048576,4)&amp;"${e:\/\/Field\/Send2}", "${e:\/\/Field\/Send2}"&amp;" "&amp;VLOOKUP(R1,'Language &amp; Currency Data'!1:1048576,4))</f>
        <v>€${e:\/\/Field\/Send2}</v>
      </c>
      <c r="S37" s="10" t="str">
        <f>IF(VLOOKUP(S1,'Language &amp; Currency Data'!1:1048576,3)="Left",VLOOKUP(S1,'Language &amp; Currency Data'!1:1048576,4)&amp;"${e:\/\/Field\/Send2}", "${e:\/\/Field\/Send2}"&amp;" "&amp;VLOOKUP(S1,'Language &amp; Currency Data'!1:1048576,4))</f>
        <v>${e:\/\/Field\/Send2} €</v>
      </c>
      <c r="T37" s="10" t="str">
        <f>IF(VLOOKUP(T1,'Language &amp; Currency Data'!1:1048576,3)="Left",VLOOKUP(T1,'Language &amp; Currency Data'!1:1048576,4)&amp;"${e:\/\/Field\/Send2}", "${e:\/\/Field\/Send2}"&amp;" "&amp;VLOOKUP(T1,'Language &amp; Currency Data'!1:1048576,4))</f>
        <v>¥${e:\/\/Field\/Send2}</v>
      </c>
      <c r="U37" s="10" t="str">
        <f>IF(VLOOKUP(U1,'Language &amp; Currency Data'!1:1048576,3)="Left",VLOOKUP(U1,'Language &amp; Currency Data'!1:1048576,4)&amp;"${e:\/\/Field\/Send2}", "${e:\/\/Field\/Send2}"&amp;" "&amp;VLOOKUP(U1,'Language &amp; Currency Data'!1:1048576,4))</f>
        <v>RM${e:\/\/Field\/Send2}</v>
      </c>
      <c r="V37" s="10" t="str">
        <f>IF(VLOOKUP(V1,'Language &amp; Currency Data'!1:1048576,3)="Left",VLOOKUP(V1,'Language &amp; Currency Data'!1:1048576,4)&amp;"${e:\/\/Field\/Send2}", "${e:\/\/Field\/Send2}"&amp;" "&amp;VLOOKUP(V1,'Language &amp; Currency Data'!1:1048576,4))</f>
        <v>Mex$${e:\/\/Field\/Send2}</v>
      </c>
      <c r="W37" s="10" t="str">
        <f>IF(VLOOKUP(W1,'Language &amp; Currency Data'!1:1048576,3)="Left",VLOOKUP(W1,'Language &amp; Currency Data'!1:1048576,4)&amp;"${e:\/\/Field\/Send2}", "${e:\/\/Field\/Send2}"&amp;" "&amp;VLOOKUP(W1,'Language &amp; Currency Data'!1:1048576,4))</f>
        <v>€${e:\/\/Field\/Send2}</v>
      </c>
      <c r="X37" s="10" t="str">
        <f>IF(VLOOKUP(X1,'Language &amp; Currency Data'!1:1048576,3)="Left",VLOOKUP(X1,'Language &amp; Currency Data'!1:1048576,4)&amp;"${e:\/\/Field\/Send2}", "${e:\/\/Field\/Send2}"&amp;" "&amp;VLOOKUP(X1,'Language &amp; Currency Data'!1:1048576,4))</f>
        <v>NZ$${e:\/\/Field\/Send2}</v>
      </c>
      <c r="Y37" s="10" t="str">
        <f>IF(VLOOKUP(Y1,'Language &amp; Currency Data'!1:1048576,3)="Left",VLOOKUP(Y1,'Language &amp; Currency Data'!1:1048576,4)&amp;"${e:\/\/Field\/Send2}", "${e:\/\/Field\/Send2}"&amp;" "&amp;VLOOKUP(Y1,'Language &amp; Currency Data'!1:1048576,4))</f>
        <v>${e:\/\/Field\/Send2} kr</v>
      </c>
      <c r="Z37" s="10" t="str">
        <f>IF(VLOOKUP(Z1,'Language &amp; Currency Data'!1:1048576,3)="Left",VLOOKUP(Z1,'Language &amp; Currency Data'!1:1048576,4)&amp;"${e:\/\/Field\/Send2}", "${e:\/\/Field\/Send2}"&amp;" "&amp;VLOOKUP(Z1,'Language &amp; Currency Data'!1:1048576,4))</f>
        <v>₨${e:\/\/Field\/Send2}</v>
      </c>
      <c r="AA37" s="10" t="str">
        <f>IF(VLOOKUP(AA1,'Language &amp; Currency Data'!1:1048576,3)="Left",VLOOKUP(AA1,'Language &amp; Currency Data'!1:1048576,4)&amp;"${e:\/\/Field\/Send2}", "${e:\/\/Field\/Send2}"&amp;" "&amp;VLOOKUP(AA1,'Language &amp; Currency Data'!1:1048576,4))</f>
        <v>₱${e:\/\/Field\/Send2}</v>
      </c>
      <c r="AB37" s="10" t="str">
        <f>IF(VLOOKUP(AB1,'Language &amp; Currency Data'!1:1048576,3)="Left",VLOOKUP(AB1,'Language &amp; Currency Data'!1:1048576,4)&amp;"${e:\/\/Field\/Send2}", "${e:\/\/Field\/Send2}"&amp;" "&amp;VLOOKUP(AB1,'Language &amp; Currency Data'!1:1048576,4))</f>
        <v>${e:\/\/Field\/Send2} zł</v>
      </c>
      <c r="AC37" s="10" t="str">
        <f>IF(VLOOKUP(AC1,'Language &amp; Currency Data'!1:1048576,3)="Left",VLOOKUP(AC1,'Language &amp; Currency Data'!1:1048576,4)&amp;"${e:\/\/Field\/Send2}", "${e:\/\/Field\/Send2}"&amp;" "&amp;VLOOKUP(AC1,'Language &amp; Currency Data'!1:1048576,4))</f>
        <v>${e:\/\/Field\/Send2} €</v>
      </c>
      <c r="AD37" s="10" t="str">
        <f>IF(VLOOKUP(AD1,'Language &amp; Currency Data'!1:1048576,3)="Left",VLOOKUP(AD1,'Language &amp; Currency Data'!1:1048576,4)&amp;"${e:\/\/Field\/Send2}", "${e:\/\/Field\/Send2}"&amp;" "&amp;VLOOKUP(AD1,'Language &amp; Currency Data'!1:1048576,4))</f>
        <v>${e:\/\/Field\/Send2} lei</v>
      </c>
      <c r="AE37" s="10" t="str">
        <f>IF(VLOOKUP(AE1,'Language &amp; Currency Data'!1:1048576,3)="Left",VLOOKUP(AE1,'Language &amp; Currency Data'!1:1048576,4)&amp;"${e:\/\/Field\/Send2}", "${e:\/\/Field\/Send2}"&amp;" "&amp;VLOOKUP(AE1,'Language &amp; Currency Data'!1:1048576,4))</f>
        <v>${e:\/\/Field\/Send2} €</v>
      </c>
      <c r="AF37" s="10" t="str">
        <f>IF(VLOOKUP(AF1,'Language &amp; Currency Data'!1:1048576,3)="Left",VLOOKUP(AF1,'Language &amp; Currency Data'!1:1048576,4)&amp;"${e:\/\/Field\/Send2}", "${e:\/\/Field\/Send2}"&amp;" "&amp;VLOOKUP(AF1,'Language &amp; Currency Data'!1:1048576,4))</f>
        <v>R${e:\/\/Field\/Send2}</v>
      </c>
      <c r="AG37" s="10" t="str">
        <f>IF(VLOOKUP(AG1,'Language &amp; Currency Data'!1:1048576,3)="Left",VLOOKUP(AG1,'Language &amp; Currency Data'!1:1048576,4)&amp;"${e:\/\/Field\/Send2}", "${e:\/\/Field\/Send2}"&amp;" "&amp;VLOOKUP(AG1,'Language &amp; Currency Data'!1:1048576,4))</f>
        <v>₩${e:\/\/Field\/Send2}</v>
      </c>
      <c r="AH37" s="10" t="str">
        <f>IF(VLOOKUP(AH1,'Language &amp; Currency Data'!1:1048576,3)="Left",VLOOKUP(AH1,'Language &amp; Currency Data'!1:1048576,4)&amp;"${e:\/\/Field\/Send2}", "${e:\/\/Field\/Send2}"&amp;" "&amp;VLOOKUP(AH1,'Language &amp; Currency Data'!1:1048576,4))</f>
        <v>${e:\/\/Field\/Send2} €</v>
      </c>
      <c r="AI37" s="10" t="str">
        <f>IF(VLOOKUP(AI1,'Language &amp; Currency Data'!1:1048576,3)="Left",VLOOKUP(AI1,'Language &amp; Currency Data'!1:1048576,4)&amp;"${e:\/\/Field\/Send2}", "${e:\/\/Field\/Send2}"&amp;" "&amp;VLOOKUP(AI1,'Language &amp; Currency Data'!1:1048576,4))</f>
        <v>${e:\/\/Field\/Send2} kr</v>
      </c>
      <c r="AJ37" s="10" t="str">
        <f>IF(VLOOKUP(AJ1,'Language &amp; Currency Data'!1:1048576,3)="Left",VLOOKUP(AJ1,'Language &amp; Currency Data'!1:1048576,4)&amp;"${e:\/\/Field\/Send2}", "${e:\/\/Field\/Send2}"&amp;" "&amp;VLOOKUP(AJ1,'Language &amp; Currency Data'!1:1048576,4))</f>
        <v>NT$${e:\/\/Field\/Send2}</v>
      </c>
      <c r="AK37" s="10" t="str">
        <f>IF(VLOOKUP(AK1,'Language &amp; Currency Data'!1:1048576,3)="Left",VLOOKUP(AK1,'Language &amp; Currency Data'!1:1048576,4)&amp;"${e:\/\/Field\/Send2}", "${e:\/\/Field\/Send2}"&amp;" "&amp;VLOOKUP(AK1,'Language &amp; Currency Data'!1:1048576,4))</f>
        <v>฿${e:\/\/Field\/Send2}</v>
      </c>
      <c r="AL37" s="10" t="str">
        <f>IF(VLOOKUP(AL1,'Language &amp; Currency Data'!1:1048576,3)="Left",VLOOKUP(AL1,'Language &amp; Currency Data'!1:1048576,4)&amp;"${e:\/\/Field\/Send2}", "${e:\/\/Field\/Send2}"&amp;" "&amp;VLOOKUP(AL1,'Language &amp; Currency Data'!1:1048576,4))</f>
        <v>${e:\/\/Field\/Send2} ₺</v>
      </c>
      <c r="AM37" s="10" t="str">
        <f>IF(VLOOKUP(AM1,'Language &amp; Currency Data'!1:1048576,3)="Left",VLOOKUP(AM1,'Language &amp; Currency Data'!1:1048576,4)&amp;"${e:\/\/Field\/Send2}", "${e:\/\/Field\/Send2}"&amp;" "&amp;VLOOKUP(AM1,'Language &amp; Currency Data'!1:1048576,4))</f>
        <v>£${e:\/\/Field\/Send2}</v>
      </c>
      <c r="AN37" s="10" t="str">
        <f>IF(VLOOKUP(AN1,'Language &amp; Currency Data'!1:1048576,3)="Left",VLOOKUP(AN1,'Language &amp; Currency Data'!1:1048576,4)&amp;"${e:\/\/Field\/Send2}", "${e:\/\/Field\/Send2}"&amp;" "&amp;VLOOKUP(AN1,'Language &amp; Currency Data'!1:1048576,4))</f>
        <v>$${e:\/\/Field\/Send2}</v>
      </c>
      <c r="AO37" s="10" t="str">
        <f>IF(VLOOKUP(AO1,'Language &amp; Currency Data'!1:1048576,3)="Left",VLOOKUP(AO1,'Language &amp; Currency Data'!1:1048576,4)&amp;"${e:\/\/Field\/Send2}", "${e:\/\/Field\/Send2}"&amp;" "&amp;VLOOKUP(AO1,'Language &amp; Currency Data'!1:1048576,4))</f>
        <v>${e:\/\/Field\/Send2} ₫</v>
      </c>
      <c r="AP37" s="10" t="str">
        <f>IF(VLOOKUP(AP1,'Language &amp; Currency Data'!1:1048576,3)="Left",VLOOKUP(AP1,'Language &amp; Currency Data'!1:1048576,4)&amp;"${e:\/\/Field\/Send2}", "${e:\/\/Field\/Send2}"&amp;" "&amp;VLOOKUP(AP1,'Language &amp; Currency Data'!1:1048576,4))</f>
        <v>₹${e:\/\/Field\/Send2}</v>
      </c>
      <c r="AQ37" s="10" t="str">
        <f>IF(VLOOKUP(AQ1,'Language &amp; Currency Data'!1:1048576,3)="Left",VLOOKUP(AQ1,'Language &amp; Currency Data'!1:1048576,4)&amp;"${e:\/\/Field\/Send2}", "${e:\/\/Field\/Send2}"&amp;" "&amp;VLOOKUP(AQ1,'Language &amp; Currency Data'!1:1048576,4))</f>
        <v>Rp ${e:\/\/Field\/Send2}</v>
      </c>
      <c r="AR37" s="10" t="str">
        <f>IF(VLOOKUP(AR1,'Language &amp; Currency Data'!1:1048576,3)="Left",VLOOKUP(AR1,'Language &amp; Currency Data'!1:1048576,4)&amp;"${e:\/\/Field\/Send2}", "${e:\/\/Field\/Send2}"&amp;" "&amp;VLOOKUP(AR1,'Language &amp; Currency Data'!1:1048576,4))</f>
        <v>${e:\/\/Field\/Send2} ₫</v>
      </c>
      <c r="AS37" s="10" t="str">
        <f>IF(VLOOKUP(AS1,'Language &amp; Currency Data'!1:1048576,3)="Left",VLOOKUP(AS1,'Language &amp; Currency Data'!1:1048576,4)&amp;"${e:\/\/Field\/Send2}", "${e:\/\/Field\/Send2}"&amp;" "&amp;VLOOKUP(AS1,'Language &amp; Currency Data'!1:1048576,4))</f>
        <v>฿${e:\/\/Field\/Send2}</v>
      </c>
      <c r="AT37" s="10" t="str">
        <f>IF(VLOOKUP(AT1,'Language &amp; Currency Data'!1:1048576,3)="Left",VLOOKUP(AT1,'Language &amp; Currency Data'!1:1048576,4)&amp;"${e:\/\/Field\/Send2}", "${e:\/\/Field\/Send2}"&amp;" "&amp;VLOOKUP(AT1,'Language &amp; Currency Data'!1:1048576,4))</f>
        <v>R${e:\/\/Field\/Send2}</v>
      </c>
      <c r="AU37" s="10" t="str">
        <f>IF(VLOOKUP(AU1,'Language &amp; Currency Data'!1:1048576,3)="Left",VLOOKUP(AU1,'Language &amp; Currency Data'!1:1048576,4)&amp;"${e:\/\/Field\/Send2}", "${e:\/\/Field\/Send2}"&amp;" "&amp;VLOOKUP(AU1,'Language &amp; Currency Data'!1:1048576,4))</f>
        <v>₨${e:\/\/Field\/Send2}</v>
      </c>
      <c r="AV37" s="10" t="str">
        <f>IF(VLOOKUP(AV1,'Language &amp; Currency Data'!1:1048576,3)="Left",VLOOKUP(AV1,'Language &amp; Currency Data'!1:1048576,4)&amp;"${e:\/\/Field\/Send2}", "${e:\/\/Field\/Send2}"&amp;" "&amp;VLOOKUP(AV1,'Language &amp; Currency Data'!1:1048576,4))</f>
        <v>RM${e:\/\/Field\/Send2}</v>
      </c>
      <c r="AW37" s="10" t="str">
        <f>IF(VLOOKUP(AW1,'Language &amp; Currency Data'!1:1048576,3)="Left",VLOOKUP(AW1,'Language &amp; Currency Data'!1:1048576,4)&amp;"${e:\/\/Field\/Send2}", "${e:\/\/Field\/Send2}"&amp;" "&amp;VLOOKUP(AW1,'Language &amp; Currency Data'!1:1048576,4))</f>
        <v>₱${e:\/\/Field\/Send2}</v>
      </c>
    </row>
    <row r="38" spans="1:49" s="21" customFormat="1" x14ac:dyDescent="0.45">
      <c r="A38" s="10" t="s">
        <v>865</v>
      </c>
      <c r="B38" s="10" t="str">
        <f>IF(VLOOKUP(B1,'Language &amp; Currency Data'!1:1048576,3)="Left",VLOOKUP(B1,'Language &amp; Currency Data'!1:1048576,4)&amp;"${e:\/\/Field\/StealAmount}", "${e:\/\/Field\/StealAmount}"&amp;" "&amp;VLOOKUP(B1,'Language &amp; Currency Data'!1:1048576,4))</f>
        <v>ARS$${e:\/\/Field\/StealAmount}</v>
      </c>
      <c r="C38" s="10" t="str">
        <f>IF(VLOOKUP(C1,'Language &amp; Currency Data'!1:1048576,3)="Left",VLOOKUP(C1,'Language &amp; Currency Data'!1:1048576,4)&amp;"${e:\/\/Field\/StealAmount}", "${e:\/\/Field\/StealAmount}"&amp;" "&amp;VLOOKUP(C1,'Language &amp; Currency Data'!1:1048576,4))</f>
        <v>AUD$${e:\/\/Field\/StealAmount}</v>
      </c>
      <c r="D38" s="10" t="str">
        <f>IF(VLOOKUP(D1,'Language &amp; Currency Data'!1:1048576,3)="Left",VLOOKUP(D1,'Language &amp; Currency Data'!1:1048576,4)&amp;"${e:\/\/Field\/StealAmount}", "${e:\/\/Field\/StealAmount}"&amp;" "&amp;VLOOKUP(D1,'Language &amp; Currency Data'!1:1048576,4))</f>
        <v>${e:\/\/Field\/StealAmount} €</v>
      </c>
      <c r="E38" s="10" t="str">
        <f>IF(VLOOKUP(E1,'Language &amp; Currency Data'!1:1048576,3)="Left",VLOOKUP(E1,'Language &amp; Currency Data'!1:1048576,4)&amp;"${e:\/\/Field\/StealAmount}", "${e:\/\/Field\/StealAmount}"&amp;" "&amp;VLOOKUP(E1,'Language &amp; Currency Data'!1:1048576,4))</f>
        <v>R$${e:\/\/Field\/StealAmount}</v>
      </c>
      <c r="F38" s="10" t="str">
        <f>IF(VLOOKUP(F1,'Language &amp; Currency Data'!1:1048576,3)="Left",VLOOKUP(F1,'Language &amp; Currency Data'!1:1048576,4)&amp;"${e:\/\/Field\/StealAmount}", "${e:\/\/Field\/StealAmount}"&amp;" "&amp;VLOOKUP(F1,'Language &amp; Currency Data'!1:1048576,4))</f>
        <v>CA$${e:\/\/Field\/StealAmount}</v>
      </c>
      <c r="G38" s="10" t="str">
        <f>IF(VLOOKUP(G1,'Language &amp; Currency Data'!1:1048576,3)="Left",VLOOKUP(G1,'Language &amp; Currency Data'!1:1048576,4)&amp;"${e:\/\/Field\/StealAmount}", "${e:\/\/Field\/StealAmount}"&amp;" "&amp;VLOOKUP(G1,'Language &amp; Currency Data'!1:1048576,4))</f>
        <v>¥${e:\/\/Field\/StealAmount}</v>
      </c>
      <c r="H38" s="10" t="str">
        <f>IF(VLOOKUP(H1,'Language &amp; Currency Data'!1:1048576,3)="Left",VLOOKUP(H1,'Language &amp; Currency Data'!1:1048576,4)&amp;"${e:\/\/Field\/StealAmount}", "${e:\/\/Field\/StealAmount}"&amp;" "&amp;VLOOKUP(H1,'Language &amp; Currency Data'!1:1048576,4))</f>
        <v>CLP$${e:\/\/Field\/StealAmount}</v>
      </c>
      <c r="I38" s="10" t="str">
        <f>IF(VLOOKUP(I1,'Language &amp; Currency Data'!1:1048576,3)="Left",VLOOKUP(I1,'Language &amp; Currency Data'!1:1048576,4)&amp;"${e:\/\/Field\/StealAmount}", "${e:\/\/Field\/StealAmount}"&amp;" "&amp;VLOOKUP(I1,'Language &amp; Currency Data'!1:1048576,4))</f>
        <v>Col$${e:\/\/Field\/StealAmount}</v>
      </c>
      <c r="J38" s="10" t="str">
        <f>IF(VLOOKUP(J1,'Language &amp; Currency Data'!1:1048576,3)="Left",VLOOKUP(J1,'Language &amp; Currency Data'!1:1048576,4)&amp;"${e:\/\/Field\/StealAmount}", "${e:\/\/Field\/StealAmount}"&amp;" "&amp;VLOOKUP(J1,'Language &amp; Currency Data'!1:1048576,4))</f>
        <v>${e:\/\/Field\/StealAmount} Kč</v>
      </c>
      <c r="K38" s="10" t="str">
        <f>IF(VLOOKUP(K1,'Language &amp; Currency Data'!1:1048576,3)="Left",VLOOKUP(K1,'Language &amp; Currency Data'!1:1048576,4)&amp;"${e:\/\/Field\/StealAmount}", "${e:\/\/Field\/StealAmount}"&amp;" "&amp;VLOOKUP(K1,'Language &amp; Currency Data'!1:1048576,4))</f>
        <v>${e:\/\/Field\/StealAmount} €</v>
      </c>
      <c r="L38" s="10" t="str">
        <f>IF(VLOOKUP(L1,'Language &amp; Currency Data'!1:1048576,3)="Left",VLOOKUP(L1,'Language &amp; Currency Data'!1:1048576,4)&amp;"${e:\/\/Field\/StealAmount}", "${e:\/\/Field\/StealAmount}"&amp;" "&amp;VLOOKUP(L1,'Language &amp; Currency Data'!1:1048576,4))</f>
        <v>${e:\/\/Field\/StealAmount} €</v>
      </c>
      <c r="M38" s="10" t="str">
        <f>IF(VLOOKUP(M1,'Language &amp; Currency Data'!1:1048576,3)="Left",VLOOKUP(M1,'Language &amp; Currency Data'!1:1048576,4)&amp;"${e:\/\/Field\/StealAmount}", "${e:\/\/Field\/StealAmount}"&amp;" "&amp;VLOOKUP(M1,'Language &amp; Currency Data'!1:1048576,4))</f>
        <v>${e:\/\/Field\/StealAmount} €</v>
      </c>
      <c r="N38" s="10" t="str">
        <f>IF(VLOOKUP(N1,'Language &amp; Currency Data'!1:1048576,3)="Left",VLOOKUP(N1,'Language &amp; Currency Data'!1:1048576,4)&amp;"${e:\/\/Field\/StealAmount}", "${e:\/\/Field\/StealAmount}"&amp;" "&amp;VLOOKUP(N1,'Language &amp; Currency Data'!1:1048576,4))</f>
        <v>${e:\/\/Field\/StealAmount} €</v>
      </c>
      <c r="O38" s="10" t="str">
        <f>IF(VLOOKUP(O1,'Language &amp; Currency Data'!1:1048576,3)="Left",VLOOKUP(O1,'Language &amp; Currency Data'!1:1048576,4)&amp;"${e:\/\/Field\/StealAmount}", "${e:\/\/Field\/StealAmount}"&amp;" "&amp;VLOOKUP(O1,'Language &amp; Currency Data'!1:1048576,4))</f>
        <v>${e:\/\/Field\/StealAmount} Ft</v>
      </c>
      <c r="P38" s="10" t="str">
        <f>IF(VLOOKUP(P1,'Language &amp; Currency Data'!1:1048576,3)="Left",VLOOKUP(P1,'Language &amp; Currency Data'!1:1048576,4)&amp;"${e:\/\/Field\/StealAmount}", "${e:\/\/Field\/StealAmount}"&amp;" "&amp;VLOOKUP(P1,'Language &amp; Currency Data'!1:1048576,4))</f>
        <v>₹${e:\/\/Field\/StealAmount}</v>
      </c>
      <c r="Q38" s="10" t="str">
        <f>IF(VLOOKUP(Q1,'Language &amp; Currency Data'!1:1048576,3)="Left",VLOOKUP(Q1,'Language &amp; Currency Data'!1:1048576,4)&amp;"${e:\/\/Field\/StealAmount}", "${e:\/\/Field\/StealAmount}"&amp;" "&amp;VLOOKUP(Q1,'Language &amp; Currency Data'!1:1048576,4))</f>
        <v>Rp ${e:\/\/Field\/StealAmount}</v>
      </c>
      <c r="R38" s="10" t="str">
        <f>IF(VLOOKUP(R1,'Language &amp; Currency Data'!1:1048576,3)="Left",VLOOKUP(R1,'Language &amp; Currency Data'!1:1048576,4)&amp;"${e:\/\/Field\/StealAmount}", "${e:\/\/Field\/StealAmount}"&amp;" "&amp;VLOOKUP(R1,'Language &amp; Currency Data'!1:1048576,4))</f>
        <v>€${e:\/\/Field\/StealAmount}</v>
      </c>
      <c r="S38" s="10" t="str">
        <f>IF(VLOOKUP(S1,'Language &amp; Currency Data'!1:1048576,3)="Left",VLOOKUP(S1,'Language &amp; Currency Data'!1:1048576,4)&amp;"${e:\/\/Field\/StealAmount}", "${e:\/\/Field\/StealAmount}"&amp;" "&amp;VLOOKUP(S1,'Language &amp; Currency Data'!1:1048576,4))</f>
        <v>${e:\/\/Field\/StealAmount} €</v>
      </c>
      <c r="T38" s="10" t="str">
        <f>IF(VLOOKUP(T1,'Language &amp; Currency Data'!1:1048576,3)="Left",VLOOKUP(T1,'Language &amp; Currency Data'!1:1048576,4)&amp;"${e:\/\/Field\/StealAmount}", "${e:\/\/Field\/StealAmount}"&amp;" "&amp;VLOOKUP(T1,'Language &amp; Currency Data'!1:1048576,4))</f>
        <v>¥${e:\/\/Field\/StealAmount}</v>
      </c>
      <c r="U38" s="10" t="str">
        <f>IF(VLOOKUP(U1,'Language &amp; Currency Data'!1:1048576,3)="Left",VLOOKUP(U1,'Language &amp; Currency Data'!1:1048576,4)&amp;"${e:\/\/Field\/StealAmount}", "${e:\/\/Field\/StealAmount}"&amp;" "&amp;VLOOKUP(U1,'Language &amp; Currency Data'!1:1048576,4))</f>
        <v>RM${e:\/\/Field\/StealAmount}</v>
      </c>
      <c r="V38" s="10" t="str">
        <f>IF(VLOOKUP(V1,'Language &amp; Currency Data'!1:1048576,3)="Left",VLOOKUP(V1,'Language &amp; Currency Data'!1:1048576,4)&amp;"${e:\/\/Field\/StealAmount}", "${e:\/\/Field\/StealAmount}"&amp;" "&amp;VLOOKUP(V1,'Language &amp; Currency Data'!1:1048576,4))</f>
        <v>Mex$${e:\/\/Field\/StealAmount}</v>
      </c>
      <c r="W38" s="10" t="str">
        <f>IF(VLOOKUP(W1,'Language &amp; Currency Data'!1:1048576,3)="Left",VLOOKUP(W1,'Language &amp; Currency Data'!1:1048576,4)&amp;"${e:\/\/Field\/StealAmount}", "${e:\/\/Field\/StealAmount}"&amp;" "&amp;VLOOKUP(W1,'Language &amp; Currency Data'!1:1048576,4))</f>
        <v>€${e:\/\/Field\/StealAmount}</v>
      </c>
      <c r="X38" s="10" t="str">
        <f>IF(VLOOKUP(X1,'Language &amp; Currency Data'!1:1048576,3)="Left",VLOOKUP(X1,'Language &amp; Currency Data'!1:1048576,4)&amp;"${e:\/\/Field\/StealAmount}", "${e:\/\/Field\/StealAmount}"&amp;" "&amp;VLOOKUP(X1,'Language &amp; Currency Data'!1:1048576,4))</f>
        <v>NZ$${e:\/\/Field\/StealAmount}</v>
      </c>
      <c r="Y38" s="10" t="str">
        <f>IF(VLOOKUP(Y1,'Language &amp; Currency Data'!1:1048576,3)="Left",VLOOKUP(Y1,'Language &amp; Currency Data'!1:1048576,4)&amp;"${e:\/\/Field\/StealAmount}", "${e:\/\/Field\/StealAmount}"&amp;" "&amp;VLOOKUP(Y1,'Language &amp; Currency Data'!1:1048576,4))</f>
        <v>${e:\/\/Field\/StealAmount} kr</v>
      </c>
      <c r="Z38" s="10" t="str">
        <f>IF(VLOOKUP(Z1,'Language &amp; Currency Data'!1:1048576,3)="Left",VLOOKUP(Z1,'Language &amp; Currency Data'!1:1048576,4)&amp;"${e:\/\/Field\/StealAmount}", "${e:\/\/Field\/StealAmount}"&amp;" "&amp;VLOOKUP(Z1,'Language &amp; Currency Data'!1:1048576,4))</f>
        <v>₨${e:\/\/Field\/StealAmount}</v>
      </c>
      <c r="AA38" s="10" t="str">
        <f>IF(VLOOKUP(AA1,'Language &amp; Currency Data'!1:1048576,3)="Left",VLOOKUP(AA1,'Language &amp; Currency Data'!1:1048576,4)&amp;"${e:\/\/Field\/StealAmount}", "${e:\/\/Field\/StealAmount}"&amp;" "&amp;VLOOKUP(AA1,'Language &amp; Currency Data'!1:1048576,4))</f>
        <v>₱${e:\/\/Field\/StealAmount}</v>
      </c>
      <c r="AB38" s="10" t="str">
        <f>IF(VLOOKUP(AB1,'Language &amp; Currency Data'!1:1048576,3)="Left",VLOOKUP(AB1,'Language &amp; Currency Data'!1:1048576,4)&amp;"${e:\/\/Field\/StealAmount}", "${e:\/\/Field\/StealAmount}"&amp;" "&amp;VLOOKUP(AB1,'Language &amp; Currency Data'!1:1048576,4))</f>
        <v>${e:\/\/Field\/StealAmount} zł</v>
      </c>
      <c r="AC38" s="10" t="str">
        <f>IF(VLOOKUP(AC1,'Language &amp; Currency Data'!1:1048576,3)="Left",VLOOKUP(AC1,'Language &amp; Currency Data'!1:1048576,4)&amp;"${e:\/\/Field\/StealAmount}", "${e:\/\/Field\/StealAmount}"&amp;" "&amp;VLOOKUP(AC1,'Language &amp; Currency Data'!1:1048576,4))</f>
        <v>${e:\/\/Field\/StealAmount} €</v>
      </c>
      <c r="AD38" s="10" t="str">
        <f>IF(VLOOKUP(AD1,'Language &amp; Currency Data'!1:1048576,3)="Left",VLOOKUP(AD1,'Language &amp; Currency Data'!1:1048576,4)&amp;"${e:\/\/Field\/StealAmount}", "${e:\/\/Field\/StealAmount}"&amp;" "&amp;VLOOKUP(AD1,'Language &amp; Currency Data'!1:1048576,4))</f>
        <v>${e:\/\/Field\/StealAmount} lei</v>
      </c>
      <c r="AE38" s="10" t="str">
        <f>IF(VLOOKUP(AE1,'Language &amp; Currency Data'!1:1048576,3)="Left",VLOOKUP(AE1,'Language &amp; Currency Data'!1:1048576,4)&amp;"${e:\/\/Field\/StealAmount}", "${e:\/\/Field\/StealAmount}"&amp;" "&amp;VLOOKUP(AE1,'Language &amp; Currency Data'!1:1048576,4))</f>
        <v>${e:\/\/Field\/StealAmount} €</v>
      </c>
      <c r="AF38" s="10" t="str">
        <f>IF(VLOOKUP(AF1,'Language &amp; Currency Data'!1:1048576,3)="Left",VLOOKUP(AF1,'Language &amp; Currency Data'!1:1048576,4)&amp;"${e:\/\/Field\/StealAmount}", "${e:\/\/Field\/StealAmount}"&amp;" "&amp;VLOOKUP(AF1,'Language &amp; Currency Data'!1:1048576,4))</f>
        <v>R${e:\/\/Field\/StealAmount}</v>
      </c>
      <c r="AG38" s="10" t="str">
        <f>IF(VLOOKUP(AG1,'Language &amp; Currency Data'!1:1048576,3)="Left",VLOOKUP(AG1,'Language &amp; Currency Data'!1:1048576,4)&amp;"${e:\/\/Field\/StealAmount}", "${e:\/\/Field\/StealAmount}"&amp;" "&amp;VLOOKUP(AG1,'Language &amp; Currency Data'!1:1048576,4))</f>
        <v>₩${e:\/\/Field\/StealAmount}</v>
      </c>
      <c r="AH38" s="10" t="str">
        <f>IF(VLOOKUP(AH1,'Language &amp; Currency Data'!1:1048576,3)="Left",VLOOKUP(AH1,'Language &amp; Currency Data'!1:1048576,4)&amp;"${e:\/\/Field\/StealAmount}", "${e:\/\/Field\/StealAmount}"&amp;" "&amp;VLOOKUP(AH1,'Language &amp; Currency Data'!1:1048576,4))</f>
        <v>${e:\/\/Field\/StealAmount} €</v>
      </c>
      <c r="AI38" s="10" t="str">
        <f>IF(VLOOKUP(AI1,'Language &amp; Currency Data'!1:1048576,3)="Left",VLOOKUP(AI1,'Language &amp; Currency Data'!1:1048576,4)&amp;"${e:\/\/Field\/StealAmount}", "${e:\/\/Field\/StealAmount}"&amp;" "&amp;VLOOKUP(AI1,'Language &amp; Currency Data'!1:1048576,4))</f>
        <v>${e:\/\/Field\/StealAmount} kr</v>
      </c>
      <c r="AJ38" s="10" t="str">
        <f>IF(VLOOKUP(AJ1,'Language &amp; Currency Data'!1:1048576,3)="Left",VLOOKUP(AJ1,'Language &amp; Currency Data'!1:1048576,4)&amp;"${e:\/\/Field\/StealAmount}", "${e:\/\/Field\/StealAmount}"&amp;" "&amp;VLOOKUP(AJ1,'Language &amp; Currency Data'!1:1048576,4))</f>
        <v>NT$${e:\/\/Field\/StealAmount}</v>
      </c>
      <c r="AK38" s="10" t="str">
        <f>IF(VLOOKUP(AK1,'Language &amp; Currency Data'!1:1048576,3)="Left",VLOOKUP(AK1,'Language &amp; Currency Data'!1:1048576,4)&amp;"${e:\/\/Field\/StealAmount}", "${e:\/\/Field\/StealAmount}"&amp;" "&amp;VLOOKUP(AK1,'Language &amp; Currency Data'!1:1048576,4))</f>
        <v>฿${e:\/\/Field\/StealAmount}</v>
      </c>
      <c r="AL38" s="10" t="str">
        <f>IF(VLOOKUP(AL1,'Language &amp; Currency Data'!1:1048576,3)="Left",VLOOKUP(AL1,'Language &amp; Currency Data'!1:1048576,4)&amp;"${e:\/\/Field\/StealAmount}", "${e:\/\/Field\/StealAmount}"&amp;" "&amp;VLOOKUP(AL1,'Language &amp; Currency Data'!1:1048576,4))</f>
        <v>${e:\/\/Field\/StealAmount} ₺</v>
      </c>
      <c r="AM38" s="10" t="str">
        <f>IF(VLOOKUP(AM1,'Language &amp; Currency Data'!1:1048576,3)="Left",VLOOKUP(AM1,'Language &amp; Currency Data'!1:1048576,4)&amp;"${e:\/\/Field\/StealAmount}", "${e:\/\/Field\/StealAmount}"&amp;" "&amp;VLOOKUP(AM1,'Language &amp; Currency Data'!1:1048576,4))</f>
        <v>£${e:\/\/Field\/StealAmount}</v>
      </c>
      <c r="AN38" s="10" t="str">
        <f>IF(VLOOKUP(AN1,'Language &amp; Currency Data'!1:1048576,3)="Left",VLOOKUP(AN1,'Language &amp; Currency Data'!1:1048576,4)&amp;"${e:\/\/Field\/StealAmount}", "${e:\/\/Field\/StealAmount}"&amp;" "&amp;VLOOKUP(AN1,'Language &amp; Currency Data'!1:1048576,4))</f>
        <v>$${e:\/\/Field\/StealAmount}</v>
      </c>
      <c r="AO38" s="10" t="str">
        <f>IF(VLOOKUP(AO1,'Language &amp; Currency Data'!1:1048576,3)="Left",VLOOKUP(AO1,'Language &amp; Currency Data'!1:1048576,4)&amp;"${e:\/\/Field\/StealAmount}", "${e:\/\/Field\/StealAmount}"&amp;" "&amp;VLOOKUP(AO1,'Language &amp; Currency Data'!1:1048576,4))</f>
        <v>${e:\/\/Field\/StealAmount} ₫</v>
      </c>
      <c r="AP38" s="10" t="str">
        <f>IF(VLOOKUP(AP1,'Language &amp; Currency Data'!1:1048576,3)="Left",VLOOKUP(AP1,'Language &amp; Currency Data'!1:1048576,4)&amp;"${e:\/\/Field\/StealAmount}", "${e:\/\/Field\/StealAmount}"&amp;" "&amp;VLOOKUP(AP1,'Language &amp; Currency Data'!1:1048576,4))</f>
        <v>₹${e:\/\/Field\/StealAmount}</v>
      </c>
      <c r="AQ38" s="10" t="str">
        <f>IF(VLOOKUP(AQ1,'Language &amp; Currency Data'!1:1048576,3)="Left",VLOOKUP(AQ1,'Language &amp; Currency Data'!1:1048576,4)&amp;"${e:\/\/Field\/StealAmount}", "${e:\/\/Field\/StealAmount}"&amp;" "&amp;VLOOKUP(AQ1,'Language &amp; Currency Data'!1:1048576,4))</f>
        <v>Rp ${e:\/\/Field\/StealAmount}</v>
      </c>
      <c r="AR38" s="10" t="str">
        <f>IF(VLOOKUP(AR1,'Language &amp; Currency Data'!1:1048576,3)="Left",VLOOKUP(AR1,'Language &amp; Currency Data'!1:1048576,4)&amp;"${e:\/\/Field\/StealAmount}", "${e:\/\/Field\/StealAmount}"&amp;" "&amp;VLOOKUP(AR1,'Language &amp; Currency Data'!1:1048576,4))</f>
        <v>${e:\/\/Field\/StealAmount} ₫</v>
      </c>
      <c r="AS38" s="10" t="str">
        <f>IF(VLOOKUP(AS1,'Language &amp; Currency Data'!1:1048576,3)="Left",VLOOKUP(AS1,'Language &amp; Currency Data'!1:1048576,4)&amp;"${e:\/\/Field\/StealAmount}", "${e:\/\/Field\/StealAmount}"&amp;" "&amp;VLOOKUP(AS1,'Language &amp; Currency Data'!1:1048576,4))</f>
        <v>฿${e:\/\/Field\/StealAmount}</v>
      </c>
      <c r="AT38" s="10" t="str">
        <f>IF(VLOOKUP(AT1,'Language &amp; Currency Data'!1:1048576,3)="Left",VLOOKUP(AT1,'Language &amp; Currency Data'!1:1048576,4)&amp;"${e:\/\/Field\/StealAmount}", "${e:\/\/Field\/StealAmount}"&amp;" "&amp;VLOOKUP(AT1,'Language &amp; Currency Data'!1:1048576,4))</f>
        <v>R${e:\/\/Field\/StealAmount}</v>
      </c>
      <c r="AU38" s="10" t="str">
        <f>IF(VLOOKUP(AU1,'Language &amp; Currency Data'!1:1048576,3)="Left",VLOOKUP(AU1,'Language &amp; Currency Data'!1:1048576,4)&amp;"${e:\/\/Field\/StealAmount}", "${e:\/\/Field\/StealAmount}"&amp;" "&amp;VLOOKUP(AU1,'Language &amp; Currency Data'!1:1048576,4))</f>
        <v>₨${e:\/\/Field\/StealAmount}</v>
      </c>
      <c r="AV38" s="10" t="str">
        <f>IF(VLOOKUP(AV1,'Language &amp; Currency Data'!1:1048576,3)="Left",VLOOKUP(AV1,'Language &amp; Currency Data'!1:1048576,4)&amp;"${e:\/\/Field\/StealAmount}", "${e:\/\/Field\/StealAmount}"&amp;" "&amp;VLOOKUP(AV1,'Language &amp; Currency Data'!1:1048576,4))</f>
        <v>RM${e:\/\/Field\/StealAmount}</v>
      </c>
      <c r="AW38" s="10" t="str">
        <f>IF(VLOOKUP(AW1,'Language &amp; Currency Data'!1:1048576,3)="Left",VLOOKUP(AW1,'Language &amp; Currency Data'!1:1048576,4)&amp;"${e:\/\/Field\/StealAmount}", "${e:\/\/Field\/StealAmount}"&amp;" "&amp;VLOOKUP(AW1,'Language &amp; Currency Data'!1:1048576,4))</f>
        <v>₱${e:\/\/Field\/StealAmount}</v>
      </c>
    </row>
    <row r="39" spans="1:49" s="21" customFormat="1" x14ac:dyDescent="0.45">
      <c r="A39" s="10" t="s">
        <v>866</v>
      </c>
      <c r="B39" s="10" t="str">
        <f>IF(VLOOKUP(B1,'Language &amp; Currency Data'!1:1048576,3)="Left",VLOOKUP(B1,'Language &amp; Currency Data'!1:1048576,4)&amp;"${e:\/\/Field\/ReceiveAmount}", "${e:\/\/Field\/ReceiveAmount}"&amp;" "&amp;VLOOKUP(B1,'Language &amp; Currency Data'!1:1048576,4))</f>
        <v>ARS$${e:\/\/Field\/ReceiveAmount}</v>
      </c>
      <c r="C39" s="10" t="str">
        <f>IF(VLOOKUP(C1,'Language &amp; Currency Data'!1:1048576,3)="Left",VLOOKUP(C1,'Language &amp; Currency Data'!1:1048576,4)&amp;"${e:\/\/Field\/ReceiveAmount}", "${e:\/\/Field\/ReceiveAmount}"&amp;" "&amp;VLOOKUP(C1,'Language &amp; Currency Data'!1:1048576,4))</f>
        <v>AUD$${e:\/\/Field\/ReceiveAmount}</v>
      </c>
      <c r="D39" s="10" t="str">
        <f>IF(VLOOKUP(D1,'Language &amp; Currency Data'!1:1048576,3)="Left",VLOOKUP(D1,'Language &amp; Currency Data'!1:1048576,4)&amp;"${e:\/\/Field\/ReceiveAmount}", "${e:\/\/Field\/ReceiveAmount}"&amp;" "&amp;VLOOKUP(D1,'Language &amp; Currency Data'!1:1048576,4))</f>
        <v>${e:\/\/Field\/ReceiveAmount} €</v>
      </c>
      <c r="E39" s="10" t="str">
        <f>IF(VLOOKUP(E1,'Language &amp; Currency Data'!1:1048576,3)="Left",VLOOKUP(E1,'Language &amp; Currency Data'!1:1048576,4)&amp;"${e:\/\/Field\/ReceiveAmount}", "${e:\/\/Field\/ReceiveAmount}"&amp;" "&amp;VLOOKUP(E1,'Language &amp; Currency Data'!1:1048576,4))</f>
        <v>R$${e:\/\/Field\/ReceiveAmount}</v>
      </c>
      <c r="F39" s="10" t="str">
        <f>IF(VLOOKUP(F1,'Language &amp; Currency Data'!1:1048576,3)="Left",VLOOKUP(F1,'Language &amp; Currency Data'!1:1048576,4)&amp;"${e:\/\/Field\/ReceiveAmount}", "${e:\/\/Field\/ReceiveAmount}"&amp;" "&amp;VLOOKUP(F1,'Language &amp; Currency Data'!1:1048576,4))</f>
        <v>CA$${e:\/\/Field\/ReceiveAmount}</v>
      </c>
      <c r="G39" s="10" t="str">
        <f>IF(VLOOKUP(G1,'Language &amp; Currency Data'!1:1048576,3)="Left",VLOOKUP(G1,'Language &amp; Currency Data'!1:1048576,4)&amp;"${e:\/\/Field\/ReceiveAmount}", "${e:\/\/Field\/ReceiveAmount}"&amp;" "&amp;VLOOKUP(G1,'Language &amp; Currency Data'!1:1048576,4))</f>
        <v>¥${e:\/\/Field\/ReceiveAmount}</v>
      </c>
      <c r="H39" s="10" t="str">
        <f>IF(VLOOKUP(H1,'Language &amp; Currency Data'!1:1048576,3)="Left",VLOOKUP(H1,'Language &amp; Currency Data'!1:1048576,4)&amp;"${e:\/\/Field\/ReceiveAmount}", "${e:\/\/Field\/ReceiveAmount}"&amp;" "&amp;VLOOKUP(H1,'Language &amp; Currency Data'!1:1048576,4))</f>
        <v>CLP$${e:\/\/Field\/ReceiveAmount}</v>
      </c>
      <c r="I39" s="10" t="str">
        <f>IF(VLOOKUP(I1,'Language &amp; Currency Data'!1:1048576,3)="Left",VLOOKUP(I1,'Language &amp; Currency Data'!1:1048576,4)&amp;"${e:\/\/Field\/ReceiveAmount}", "${e:\/\/Field\/ReceiveAmount}"&amp;" "&amp;VLOOKUP(I1,'Language &amp; Currency Data'!1:1048576,4))</f>
        <v>Col$${e:\/\/Field\/ReceiveAmount}</v>
      </c>
      <c r="J39" s="10" t="str">
        <f>IF(VLOOKUP(J1,'Language &amp; Currency Data'!1:1048576,3)="Left",VLOOKUP(J1,'Language &amp; Currency Data'!1:1048576,4)&amp;"${e:\/\/Field\/ReceiveAmount}", "${e:\/\/Field\/ReceiveAmount}"&amp;" "&amp;VLOOKUP(J1,'Language &amp; Currency Data'!1:1048576,4))</f>
        <v>${e:\/\/Field\/ReceiveAmount} Kč</v>
      </c>
      <c r="K39" s="10" t="str">
        <f>IF(VLOOKUP(K1,'Language &amp; Currency Data'!1:1048576,3)="Left",VLOOKUP(K1,'Language &amp; Currency Data'!1:1048576,4)&amp;"${e:\/\/Field\/ReceiveAmount}", "${e:\/\/Field\/ReceiveAmount}"&amp;" "&amp;VLOOKUP(K1,'Language &amp; Currency Data'!1:1048576,4))</f>
        <v>${e:\/\/Field\/ReceiveAmount} €</v>
      </c>
      <c r="L39" s="10" t="str">
        <f>IF(VLOOKUP(L1,'Language &amp; Currency Data'!1:1048576,3)="Left",VLOOKUP(L1,'Language &amp; Currency Data'!1:1048576,4)&amp;"${e:\/\/Field\/ReceiveAmount}", "${e:\/\/Field\/ReceiveAmount}"&amp;" "&amp;VLOOKUP(L1,'Language &amp; Currency Data'!1:1048576,4))</f>
        <v>${e:\/\/Field\/ReceiveAmount} €</v>
      </c>
      <c r="M39" s="10" t="str">
        <f>IF(VLOOKUP(M1,'Language &amp; Currency Data'!1:1048576,3)="Left",VLOOKUP(M1,'Language &amp; Currency Data'!1:1048576,4)&amp;"${e:\/\/Field\/ReceiveAmount}", "${e:\/\/Field\/ReceiveAmount}"&amp;" "&amp;VLOOKUP(M1,'Language &amp; Currency Data'!1:1048576,4))</f>
        <v>${e:\/\/Field\/ReceiveAmount} €</v>
      </c>
      <c r="N39" s="10" t="str">
        <f>IF(VLOOKUP(N1,'Language &amp; Currency Data'!1:1048576,3)="Left",VLOOKUP(N1,'Language &amp; Currency Data'!1:1048576,4)&amp;"${e:\/\/Field\/ReceiveAmount}", "${e:\/\/Field\/ReceiveAmount}"&amp;" "&amp;VLOOKUP(N1,'Language &amp; Currency Data'!1:1048576,4))</f>
        <v>${e:\/\/Field\/ReceiveAmount} €</v>
      </c>
      <c r="O39" s="10" t="str">
        <f>IF(VLOOKUP(O1,'Language &amp; Currency Data'!1:1048576,3)="Left",VLOOKUP(O1,'Language &amp; Currency Data'!1:1048576,4)&amp;"${e:\/\/Field\/ReceiveAmount}", "${e:\/\/Field\/ReceiveAmount}"&amp;" "&amp;VLOOKUP(O1,'Language &amp; Currency Data'!1:1048576,4))</f>
        <v>${e:\/\/Field\/ReceiveAmount} Ft</v>
      </c>
      <c r="P39" s="10" t="str">
        <f>IF(VLOOKUP(P1,'Language &amp; Currency Data'!1:1048576,3)="Left",VLOOKUP(P1,'Language &amp; Currency Data'!1:1048576,4)&amp;"${e:\/\/Field\/ReceiveAmount}", "${e:\/\/Field\/ReceiveAmount}"&amp;" "&amp;VLOOKUP(P1,'Language &amp; Currency Data'!1:1048576,4))</f>
        <v>₹${e:\/\/Field\/ReceiveAmount}</v>
      </c>
      <c r="Q39" s="10" t="str">
        <f>IF(VLOOKUP(Q1,'Language &amp; Currency Data'!1:1048576,3)="Left",VLOOKUP(Q1,'Language &amp; Currency Data'!1:1048576,4)&amp;"${e:\/\/Field\/ReceiveAmount}", "${e:\/\/Field\/ReceiveAmount}"&amp;" "&amp;VLOOKUP(Q1,'Language &amp; Currency Data'!1:1048576,4))</f>
        <v>Rp ${e:\/\/Field\/ReceiveAmount}</v>
      </c>
      <c r="R39" s="10" t="str">
        <f>IF(VLOOKUP(R1,'Language &amp; Currency Data'!1:1048576,3)="Left",VLOOKUP(R1,'Language &amp; Currency Data'!1:1048576,4)&amp;"${e:\/\/Field\/ReceiveAmount}", "${e:\/\/Field\/ReceiveAmount}"&amp;" "&amp;VLOOKUP(R1,'Language &amp; Currency Data'!1:1048576,4))</f>
        <v>€${e:\/\/Field\/ReceiveAmount}</v>
      </c>
      <c r="S39" s="10" t="str">
        <f>IF(VLOOKUP(S1,'Language &amp; Currency Data'!1:1048576,3)="Left",VLOOKUP(S1,'Language &amp; Currency Data'!1:1048576,4)&amp;"${e:\/\/Field\/ReceiveAmount}", "${e:\/\/Field\/ReceiveAmount}"&amp;" "&amp;VLOOKUP(S1,'Language &amp; Currency Data'!1:1048576,4))</f>
        <v>${e:\/\/Field\/ReceiveAmount} €</v>
      </c>
      <c r="T39" s="10" t="str">
        <f>IF(VLOOKUP(T1,'Language &amp; Currency Data'!1:1048576,3)="Left",VLOOKUP(T1,'Language &amp; Currency Data'!1:1048576,4)&amp;"${e:\/\/Field\/ReceiveAmount}", "${e:\/\/Field\/ReceiveAmount}"&amp;" "&amp;VLOOKUP(T1,'Language &amp; Currency Data'!1:1048576,4))</f>
        <v>¥${e:\/\/Field\/ReceiveAmount}</v>
      </c>
      <c r="U39" s="10" t="str">
        <f>IF(VLOOKUP(U1,'Language &amp; Currency Data'!1:1048576,3)="Left",VLOOKUP(U1,'Language &amp; Currency Data'!1:1048576,4)&amp;"${e:\/\/Field\/ReceiveAmount}", "${e:\/\/Field\/ReceiveAmount}"&amp;" "&amp;VLOOKUP(U1,'Language &amp; Currency Data'!1:1048576,4))</f>
        <v>RM${e:\/\/Field\/ReceiveAmount}</v>
      </c>
      <c r="V39" s="10" t="str">
        <f>IF(VLOOKUP(V1,'Language &amp; Currency Data'!1:1048576,3)="Left",VLOOKUP(V1,'Language &amp; Currency Data'!1:1048576,4)&amp;"${e:\/\/Field\/ReceiveAmount}", "${e:\/\/Field\/ReceiveAmount}"&amp;" "&amp;VLOOKUP(V1,'Language &amp; Currency Data'!1:1048576,4))</f>
        <v>Mex$${e:\/\/Field\/ReceiveAmount}</v>
      </c>
      <c r="W39" s="10" t="str">
        <f>IF(VLOOKUP(W1,'Language &amp; Currency Data'!1:1048576,3)="Left",VLOOKUP(W1,'Language &amp; Currency Data'!1:1048576,4)&amp;"${e:\/\/Field\/ReceiveAmount}", "${e:\/\/Field\/ReceiveAmount}"&amp;" "&amp;VLOOKUP(W1,'Language &amp; Currency Data'!1:1048576,4))</f>
        <v>€${e:\/\/Field\/ReceiveAmount}</v>
      </c>
      <c r="X39" s="10" t="str">
        <f>IF(VLOOKUP(X1,'Language &amp; Currency Data'!1:1048576,3)="Left",VLOOKUP(X1,'Language &amp; Currency Data'!1:1048576,4)&amp;"${e:\/\/Field\/ReceiveAmount}", "${e:\/\/Field\/ReceiveAmount}"&amp;" "&amp;VLOOKUP(X1,'Language &amp; Currency Data'!1:1048576,4))</f>
        <v>NZ$${e:\/\/Field\/ReceiveAmount}</v>
      </c>
      <c r="Y39" s="10" t="str">
        <f>IF(VLOOKUP(Y1,'Language &amp; Currency Data'!1:1048576,3)="Left",VLOOKUP(Y1,'Language &amp; Currency Data'!1:1048576,4)&amp;"${e:\/\/Field\/ReceiveAmount}", "${e:\/\/Field\/ReceiveAmount}"&amp;" "&amp;VLOOKUP(Y1,'Language &amp; Currency Data'!1:1048576,4))</f>
        <v>${e:\/\/Field\/ReceiveAmount} kr</v>
      </c>
      <c r="Z39" s="10" t="str">
        <f>IF(VLOOKUP(Z1,'Language &amp; Currency Data'!1:1048576,3)="Left",VLOOKUP(Z1,'Language &amp; Currency Data'!1:1048576,4)&amp;"${e:\/\/Field\/ReceiveAmount}", "${e:\/\/Field\/ReceiveAmount}"&amp;" "&amp;VLOOKUP(Z1,'Language &amp; Currency Data'!1:1048576,4))</f>
        <v>₨${e:\/\/Field\/ReceiveAmount}</v>
      </c>
      <c r="AA39" s="10" t="str">
        <f>IF(VLOOKUP(AA1,'Language &amp; Currency Data'!1:1048576,3)="Left",VLOOKUP(AA1,'Language &amp; Currency Data'!1:1048576,4)&amp;"${e:\/\/Field\/ReceiveAmount}", "${e:\/\/Field\/ReceiveAmount}"&amp;" "&amp;VLOOKUP(AA1,'Language &amp; Currency Data'!1:1048576,4))</f>
        <v>₱${e:\/\/Field\/ReceiveAmount}</v>
      </c>
      <c r="AB39" s="10" t="str">
        <f>IF(VLOOKUP(AB1,'Language &amp; Currency Data'!1:1048576,3)="Left",VLOOKUP(AB1,'Language &amp; Currency Data'!1:1048576,4)&amp;"${e:\/\/Field\/ReceiveAmount}", "${e:\/\/Field\/ReceiveAmount}"&amp;" "&amp;VLOOKUP(AB1,'Language &amp; Currency Data'!1:1048576,4))</f>
        <v>${e:\/\/Field\/ReceiveAmount} zł</v>
      </c>
      <c r="AC39" s="10" t="str">
        <f>IF(VLOOKUP(AC1,'Language &amp; Currency Data'!1:1048576,3)="Left",VLOOKUP(AC1,'Language &amp; Currency Data'!1:1048576,4)&amp;"${e:\/\/Field\/ReceiveAmount}", "${e:\/\/Field\/ReceiveAmount}"&amp;" "&amp;VLOOKUP(AC1,'Language &amp; Currency Data'!1:1048576,4))</f>
        <v>${e:\/\/Field\/ReceiveAmount} €</v>
      </c>
      <c r="AD39" s="10" t="str">
        <f>IF(VLOOKUP(AD1,'Language &amp; Currency Data'!1:1048576,3)="Left",VLOOKUP(AD1,'Language &amp; Currency Data'!1:1048576,4)&amp;"${e:\/\/Field\/ReceiveAmount}", "${e:\/\/Field\/ReceiveAmount}"&amp;" "&amp;VLOOKUP(AD1,'Language &amp; Currency Data'!1:1048576,4))</f>
        <v>${e:\/\/Field\/ReceiveAmount} lei</v>
      </c>
      <c r="AE39" s="10" t="str">
        <f>IF(VLOOKUP(AE1,'Language &amp; Currency Data'!1:1048576,3)="Left",VLOOKUP(AE1,'Language &amp; Currency Data'!1:1048576,4)&amp;"${e:\/\/Field\/ReceiveAmount}", "${e:\/\/Field\/ReceiveAmount}"&amp;" "&amp;VLOOKUP(AE1,'Language &amp; Currency Data'!1:1048576,4))</f>
        <v>${e:\/\/Field\/ReceiveAmount} €</v>
      </c>
      <c r="AF39" s="10" t="str">
        <f>IF(VLOOKUP(AF1,'Language &amp; Currency Data'!1:1048576,3)="Left",VLOOKUP(AF1,'Language &amp; Currency Data'!1:1048576,4)&amp;"${e:\/\/Field\/ReceiveAmount}", "${e:\/\/Field\/ReceiveAmount}"&amp;" "&amp;VLOOKUP(AF1,'Language &amp; Currency Data'!1:1048576,4))</f>
        <v>R${e:\/\/Field\/ReceiveAmount}</v>
      </c>
      <c r="AG39" s="10" t="str">
        <f>IF(VLOOKUP(AG1,'Language &amp; Currency Data'!1:1048576,3)="Left",VLOOKUP(AG1,'Language &amp; Currency Data'!1:1048576,4)&amp;"${e:\/\/Field\/ReceiveAmount}", "${e:\/\/Field\/ReceiveAmount}"&amp;" "&amp;VLOOKUP(AG1,'Language &amp; Currency Data'!1:1048576,4))</f>
        <v>₩${e:\/\/Field\/ReceiveAmount}</v>
      </c>
      <c r="AH39" s="10" t="str">
        <f>IF(VLOOKUP(AH1,'Language &amp; Currency Data'!1:1048576,3)="Left",VLOOKUP(AH1,'Language &amp; Currency Data'!1:1048576,4)&amp;"${e:\/\/Field\/ReceiveAmount}", "${e:\/\/Field\/ReceiveAmount}"&amp;" "&amp;VLOOKUP(AH1,'Language &amp; Currency Data'!1:1048576,4))</f>
        <v>${e:\/\/Field\/ReceiveAmount} €</v>
      </c>
      <c r="AI39" s="10" t="str">
        <f>IF(VLOOKUP(AI1,'Language &amp; Currency Data'!1:1048576,3)="Left",VLOOKUP(AI1,'Language &amp; Currency Data'!1:1048576,4)&amp;"${e:\/\/Field\/ReceiveAmount}", "${e:\/\/Field\/ReceiveAmount}"&amp;" "&amp;VLOOKUP(AI1,'Language &amp; Currency Data'!1:1048576,4))</f>
        <v>${e:\/\/Field\/ReceiveAmount} kr</v>
      </c>
      <c r="AJ39" s="10" t="str">
        <f>IF(VLOOKUP(AJ1,'Language &amp; Currency Data'!1:1048576,3)="Left",VLOOKUP(AJ1,'Language &amp; Currency Data'!1:1048576,4)&amp;"${e:\/\/Field\/ReceiveAmount}", "${e:\/\/Field\/ReceiveAmount}"&amp;" "&amp;VLOOKUP(AJ1,'Language &amp; Currency Data'!1:1048576,4))</f>
        <v>NT$${e:\/\/Field\/ReceiveAmount}</v>
      </c>
      <c r="AK39" s="10" t="str">
        <f>IF(VLOOKUP(AK1,'Language &amp; Currency Data'!1:1048576,3)="Left",VLOOKUP(AK1,'Language &amp; Currency Data'!1:1048576,4)&amp;"${e:\/\/Field\/ReceiveAmount}", "${e:\/\/Field\/ReceiveAmount}"&amp;" "&amp;VLOOKUP(AK1,'Language &amp; Currency Data'!1:1048576,4))</f>
        <v>฿${e:\/\/Field\/ReceiveAmount}</v>
      </c>
      <c r="AL39" s="10" t="str">
        <f>IF(VLOOKUP(AL1,'Language &amp; Currency Data'!1:1048576,3)="Left",VLOOKUP(AL1,'Language &amp; Currency Data'!1:1048576,4)&amp;"${e:\/\/Field\/ReceiveAmount}", "${e:\/\/Field\/ReceiveAmount}"&amp;" "&amp;VLOOKUP(AL1,'Language &amp; Currency Data'!1:1048576,4))</f>
        <v>${e:\/\/Field\/ReceiveAmount} ₺</v>
      </c>
      <c r="AM39" s="10" t="str">
        <f>IF(VLOOKUP(AM1,'Language &amp; Currency Data'!1:1048576,3)="Left",VLOOKUP(AM1,'Language &amp; Currency Data'!1:1048576,4)&amp;"${e:\/\/Field\/ReceiveAmount}", "${e:\/\/Field\/ReceiveAmount}"&amp;" "&amp;VLOOKUP(AM1,'Language &amp; Currency Data'!1:1048576,4))</f>
        <v>£${e:\/\/Field\/ReceiveAmount}</v>
      </c>
      <c r="AN39" s="10" t="str">
        <f>IF(VLOOKUP(AN1,'Language &amp; Currency Data'!1:1048576,3)="Left",VLOOKUP(AN1,'Language &amp; Currency Data'!1:1048576,4)&amp;"${e:\/\/Field\/ReceiveAmount}", "${e:\/\/Field\/ReceiveAmount}"&amp;" "&amp;VLOOKUP(AN1,'Language &amp; Currency Data'!1:1048576,4))</f>
        <v>$${e:\/\/Field\/ReceiveAmount}</v>
      </c>
      <c r="AO39" s="10" t="str">
        <f>IF(VLOOKUP(AO1,'Language &amp; Currency Data'!1:1048576,3)="Left",VLOOKUP(AO1,'Language &amp; Currency Data'!1:1048576,4)&amp;"${e:\/\/Field\/ReceiveAmount}", "${e:\/\/Field\/ReceiveAmount}"&amp;" "&amp;VLOOKUP(AO1,'Language &amp; Currency Data'!1:1048576,4))</f>
        <v>${e:\/\/Field\/ReceiveAmount} ₫</v>
      </c>
      <c r="AP39" s="10" t="str">
        <f>IF(VLOOKUP(AP1,'Language &amp; Currency Data'!1:1048576,3)="Left",VLOOKUP(AP1,'Language &amp; Currency Data'!1:1048576,4)&amp;"${e:\/\/Field\/ReceiveAmount}", "${e:\/\/Field\/ReceiveAmount}"&amp;" "&amp;VLOOKUP(AP1,'Language &amp; Currency Data'!1:1048576,4))</f>
        <v>₹${e:\/\/Field\/ReceiveAmount}</v>
      </c>
      <c r="AQ39" s="10" t="str">
        <f>IF(VLOOKUP(AQ1,'Language &amp; Currency Data'!1:1048576,3)="Left",VLOOKUP(AQ1,'Language &amp; Currency Data'!1:1048576,4)&amp;"${e:\/\/Field\/ReceiveAmount}", "${e:\/\/Field\/ReceiveAmount}"&amp;" "&amp;VLOOKUP(AQ1,'Language &amp; Currency Data'!1:1048576,4))</f>
        <v>Rp ${e:\/\/Field\/ReceiveAmount}</v>
      </c>
      <c r="AR39" s="10" t="str">
        <f>IF(VLOOKUP(AR1,'Language &amp; Currency Data'!1:1048576,3)="Left",VLOOKUP(AR1,'Language &amp; Currency Data'!1:1048576,4)&amp;"${e:\/\/Field\/ReceiveAmount}", "${e:\/\/Field\/ReceiveAmount}"&amp;" "&amp;VLOOKUP(AR1,'Language &amp; Currency Data'!1:1048576,4))</f>
        <v>${e:\/\/Field\/ReceiveAmount} ₫</v>
      </c>
      <c r="AS39" s="10" t="str">
        <f>IF(VLOOKUP(AS1,'Language &amp; Currency Data'!1:1048576,3)="Left",VLOOKUP(AS1,'Language &amp; Currency Data'!1:1048576,4)&amp;"${e:\/\/Field\/ReceiveAmount}", "${e:\/\/Field\/ReceiveAmount}"&amp;" "&amp;VLOOKUP(AS1,'Language &amp; Currency Data'!1:1048576,4))</f>
        <v>฿${e:\/\/Field\/ReceiveAmount}</v>
      </c>
      <c r="AT39" s="10" t="str">
        <f>IF(VLOOKUP(AT1,'Language &amp; Currency Data'!1:1048576,3)="Left",VLOOKUP(AT1,'Language &amp; Currency Data'!1:1048576,4)&amp;"${e:\/\/Field\/ReceiveAmount}", "${e:\/\/Field\/ReceiveAmount}"&amp;" "&amp;VLOOKUP(AT1,'Language &amp; Currency Data'!1:1048576,4))</f>
        <v>R${e:\/\/Field\/ReceiveAmount}</v>
      </c>
      <c r="AU39" s="10" t="str">
        <f>IF(VLOOKUP(AU1,'Language &amp; Currency Data'!1:1048576,3)="Left",VLOOKUP(AU1,'Language &amp; Currency Data'!1:1048576,4)&amp;"${e:\/\/Field\/ReceiveAmount}", "${e:\/\/Field\/ReceiveAmount}"&amp;" "&amp;VLOOKUP(AU1,'Language &amp; Currency Data'!1:1048576,4))</f>
        <v>₨${e:\/\/Field\/ReceiveAmount}</v>
      </c>
      <c r="AV39" s="10" t="str">
        <f>IF(VLOOKUP(AV1,'Language &amp; Currency Data'!1:1048576,3)="Left",VLOOKUP(AV1,'Language &amp; Currency Data'!1:1048576,4)&amp;"${e:\/\/Field\/ReceiveAmount}", "${e:\/\/Field\/ReceiveAmount}"&amp;" "&amp;VLOOKUP(AV1,'Language &amp; Currency Data'!1:1048576,4))</f>
        <v>RM${e:\/\/Field\/ReceiveAmount}</v>
      </c>
      <c r="AW39" s="10" t="str">
        <f>IF(VLOOKUP(AW1,'Language &amp; Currency Data'!1:1048576,3)="Left",VLOOKUP(AW1,'Language &amp; Currency Data'!1:1048576,4)&amp;"${e:\/\/Field\/ReceiveAmount}", "${e:\/\/Field\/ReceiveAmount}"&amp;" "&amp;VLOOKUP(AW1,'Language &amp; Currency Data'!1:1048576,4))</f>
        <v>₱${e:\/\/Field\/ReceiveAmount}</v>
      </c>
    </row>
    <row r="40" spans="1:49" s="21" customFormat="1" x14ac:dyDescent="0.45">
      <c r="A40" s="10" t="s">
        <v>867</v>
      </c>
      <c r="B40" s="10" t="str">
        <f>IF(VLOOKUP(B1,'Language &amp; Currency Data'!1:1048576,3)="Left",VLOOKUP(B1,'Language &amp; Currency Data'!1:1048576,4)&amp;"${e:\/\/Field\/XSteal0}", "${e:\/\/Field\/XSteal0}"&amp;" "&amp;VLOOKUP(B1,'Language &amp; Currency Data'!1:1048576,4))</f>
        <v>ARS$${e:\/\/Field\/XSteal0}</v>
      </c>
      <c r="C40" s="10" t="str">
        <f>IF(VLOOKUP(C1,'Language &amp; Currency Data'!1:1048576,3)="Left",VLOOKUP(C1,'Language &amp; Currency Data'!1:1048576,4)&amp;"${e:\/\/Field\/XSteal0}", "${e:\/\/Field\/XSteal0}"&amp;" "&amp;VLOOKUP(C1,'Language &amp; Currency Data'!1:1048576,4))</f>
        <v>AUD$${e:\/\/Field\/XSteal0}</v>
      </c>
      <c r="D40" s="10" t="str">
        <f>IF(VLOOKUP(D1,'Language &amp; Currency Data'!1:1048576,3)="Left",VLOOKUP(D1,'Language &amp; Currency Data'!1:1048576,4)&amp;"${e:\/\/Field\/XSteal0}", "${e:\/\/Field\/XSteal0}"&amp;" "&amp;VLOOKUP(D1,'Language &amp; Currency Data'!1:1048576,4))</f>
        <v>${e:\/\/Field\/XSteal0} €</v>
      </c>
      <c r="E40" s="10" t="str">
        <f>IF(VLOOKUP(E1,'Language &amp; Currency Data'!1:1048576,3)="Left",VLOOKUP(E1,'Language &amp; Currency Data'!1:1048576,4)&amp;"${e:\/\/Field\/XSteal0}", "${e:\/\/Field\/XSteal0}"&amp;" "&amp;VLOOKUP(E1,'Language &amp; Currency Data'!1:1048576,4))</f>
        <v>R$${e:\/\/Field\/XSteal0}</v>
      </c>
      <c r="F40" s="10" t="str">
        <f>IF(VLOOKUP(F1,'Language &amp; Currency Data'!1:1048576,3)="Left",VLOOKUP(F1,'Language &amp; Currency Data'!1:1048576,4)&amp;"${e:\/\/Field\/XSteal0}", "${e:\/\/Field\/XSteal0}"&amp;" "&amp;VLOOKUP(F1,'Language &amp; Currency Data'!1:1048576,4))</f>
        <v>CA$${e:\/\/Field\/XSteal0}</v>
      </c>
      <c r="G40" s="10" t="str">
        <f>IF(VLOOKUP(G1,'Language &amp; Currency Data'!1:1048576,3)="Left",VLOOKUP(G1,'Language &amp; Currency Data'!1:1048576,4)&amp;"${e:\/\/Field\/XSteal0}", "${e:\/\/Field\/XSteal0}"&amp;" "&amp;VLOOKUP(G1,'Language &amp; Currency Data'!1:1048576,4))</f>
        <v>¥${e:\/\/Field\/XSteal0}</v>
      </c>
      <c r="H40" s="10" t="str">
        <f>IF(VLOOKUP(H1,'Language &amp; Currency Data'!1:1048576,3)="Left",VLOOKUP(H1,'Language &amp; Currency Data'!1:1048576,4)&amp;"${e:\/\/Field\/XSteal0}", "${e:\/\/Field\/XSteal0}"&amp;" "&amp;VLOOKUP(H1,'Language &amp; Currency Data'!1:1048576,4))</f>
        <v>CLP$${e:\/\/Field\/XSteal0}</v>
      </c>
      <c r="I40" s="10" t="str">
        <f>IF(VLOOKUP(I1,'Language &amp; Currency Data'!1:1048576,3)="Left",VLOOKUP(I1,'Language &amp; Currency Data'!1:1048576,4)&amp;"${e:\/\/Field\/XSteal0}", "${e:\/\/Field\/XSteal0}"&amp;" "&amp;VLOOKUP(I1,'Language &amp; Currency Data'!1:1048576,4))</f>
        <v>Col$${e:\/\/Field\/XSteal0}</v>
      </c>
      <c r="J40" s="10" t="str">
        <f>IF(VLOOKUP(J1,'Language &amp; Currency Data'!1:1048576,3)="Left",VLOOKUP(J1,'Language &amp; Currency Data'!1:1048576,4)&amp;"${e:\/\/Field\/XSteal0}", "${e:\/\/Field\/XSteal0}"&amp;" "&amp;VLOOKUP(J1,'Language &amp; Currency Data'!1:1048576,4))</f>
        <v>${e:\/\/Field\/XSteal0} Kč</v>
      </c>
      <c r="K40" s="10" t="str">
        <f>IF(VLOOKUP(K1,'Language &amp; Currency Data'!1:1048576,3)="Left",VLOOKUP(K1,'Language &amp; Currency Data'!1:1048576,4)&amp;"${e:\/\/Field\/XSteal0}", "${e:\/\/Field\/XSteal0}"&amp;" "&amp;VLOOKUP(K1,'Language &amp; Currency Data'!1:1048576,4))</f>
        <v>${e:\/\/Field\/XSteal0} €</v>
      </c>
      <c r="L40" s="10" t="str">
        <f>IF(VLOOKUP(L1,'Language &amp; Currency Data'!1:1048576,3)="Left",VLOOKUP(L1,'Language &amp; Currency Data'!1:1048576,4)&amp;"${e:\/\/Field\/XSteal0}", "${e:\/\/Field\/XSteal0}"&amp;" "&amp;VLOOKUP(L1,'Language &amp; Currency Data'!1:1048576,4))</f>
        <v>${e:\/\/Field\/XSteal0} €</v>
      </c>
      <c r="M40" s="10" t="str">
        <f>IF(VLOOKUP(M1,'Language &amp; Currency Data'!1:1048576,3)="Left",VLOOKUP(M1,'Language &amp; Currency Data'!1:1048576,4)&amp;"${e:\/\/Field\/XSteal0}", "${e:\/\/Field\/XSteal0}"&amp;" "&amp;VLOOKUP(M1,'Language &amp; Currency Data'!1:1048576,4))</f>
        <v>${e:\/\/Field\/XSteal0} €</v>
      </c>
      <c r="N40" s="10" t="str">
        <f>IF(VLOOKUP(N1,'Language &amp; Currency Data'!1:1048576,3)="Left",VLOOKUP(N1,'Language &amp; Currency Data'!1:1048576,4)&amp;"${e:\/\/Field\/XSteal0}", "${e:\/\/Field\/XSteal0}"&amp;" "&amp;VLOOKUP(N1,'Language &amp; Currency Data'!1:1048576,4))</f>
        <v>${e:\/\/Field\/XSteal0} €</v>
      </c>
      <c r="O40" s="10" t="str">
        <f>IF(VLOOKUP(O1,'Language &amp; Currency Data'!1:1048576,3)="Left",VLOOKUP(O1,'Language &amp; Currency Data'!1:1048576,4)&amp;"${e:\/\/Field\/XSteal0}", "${e:\/\/Field\/XSteal0}"&amp;" "&amp;VLOOKUP(O1,'Language &amp; Currency Data'!1:1048576,4))</f>
        <v>${e:\/\/Field\/XSteal0} Ft</v>
      </c>
      <c r="P40" s="10" t="str">
        <f>IF(VLOOKUP(P1,'Language &amp; Currency Data'!1:1048576,3)="Left",VLOOKUP(P1,'Language &amp; Currency Data'!1:1048576,4)&amp;"${e:\/\/Field\/XSteal0}", "${e:\/\/Field\/XSteal0}"&amp;" "&amp;VLOOKUP(P1,'Language &amp; Currency Data'!1:1048576,4))</f>
        <v>₹${e:\/\/Field\/XSteal0}</v>
      </c>
      <c r="Q40" s="10" t="str">
        <f>IF(VLOOKUP(Q1,'Language &amp; Currency Data'!1:1048576,3)="Left",VLOOKUP(Q1,'Language &amp; Currency Data'!1:1048576,4)&amp;"${e:\/\/Field\/XSteal0}", "${e:\/\/Field\/XSteal0}"&amp;" "&amp;VLOOKUP(Q1,'Language &amp; Currency Data'!1:1048576,4))</f>
        <v>Rp ${e:\/\/Field\/XSteal0}</v>
      </c>
      <c r="R40" s="10" t="str">
        <f>IF(VLOOKUP(R1,'Language &amp; Currency Data'!1:1048576,3)="Left",VLOOKUP(R1,'Language &amp; Currency Data'!1:1048576,4)&amp;"${e:\/\/Field\/XSteal0}", "${e:\/\/Field\/XSteal0}"&amp;" "&amp;VLOOKUP(R1,'Language &amp; Currency Data'!1:1048576,4))</f>
        <v>€${e:\/\/Field\/XSteal0}</v>
      </c>
      <c r="S40" s="10" t="str">
        <f>IF(VLOOKUP(S1,'Language &amp; Currency Data'!1:1048576,3)="Left",VLOOKUP(S1,'Language &amp; Currency Data'!1:1048576,4)&amp;"${e:\/\/Field\/XSteal0}", "${e:\/\/Field\/XSteal0}"&amp;" "&amp;VLOOKUP(S1,'Language &amp; Currency Data'!1:1048576,4))</f>
        <v>${e:\/\/Field\/XSteal0} €</v>
      </c>
      <c r="T40" s="10" t="str">
        <f>IF(VLOOKUP(T1,'Language &amp; Currency Data'!1:1048576,3)="Left",VLOOKUP(T1,'Language &amp; Currency Data'!1:1048576,4)&amp;"${e:\/\/Field\/XSteal0}", "${e:\/\/Field\/XSteal0}"&amp;" "&amp;VLOOKUP(T1,'Language &amp; Currency Data'!1:1048576,4))</f>
        <v>¥${e:\/\/Field\/XSteal0}</v>
      </c>
      <c r="U40" s="10" t="str">
        <f>IF(VLOOKUP(U1,'Language &amp; Currency Data'!1:1048576,3)="Left",VLOOKUP(U1,'Language &amp; Currency Data'!1:1048576,4)&amp;"${e:\/\/Field\/XSteal0}", "${e:\/\/Field\/XSteal0}"&amp;" "&amp;VLOOKUP(U1,'Language &amp; Currency Data'!1:1048576,4))</f>
        <v>RM${e:\/\/Field\/XSteal0}</v>
      </c>
      <c r="V40" s="10" t="str">
        <f>IF(VLOOKUP(V1,'Language &amp; Currency Data'!1:1048576,3)="Left",VLOOKUP(V1,'Language &amp; Currency Data'!1:1048576,4)&amp;"${e:\/\/Field\/XSteal0}", "${e:\/\/Field\/XSteal0}"&amp;" "&amp;VLOOKUP(V1,'Language &amp; Currency Data'!1:1048576,4))</f>
        <v>Mex$${e:\/\/Field\/XSteal0}</v>
      </c>
      <c r="W40" s="10" t="str">
        <f>IF(VLOOKUP(W1,'Language &amp; Currency Data'!1:1048576,3)="Left",VLOOKUP(W1,'Language &amp; Currency Data'!1:1048576,4)&amp;"${e:\/\/Field\/XSteal0}", "${e:\/\/Field\/XSteal0}"&amp;" "&amp;VLOOKUP(W1,'Language &amp; Currency Data'!1:1048576,4))</f>
        <v>€${e:\/\/Field\/XSteal0}</v>
      </c>
      <c r="X40" s="10" t="str">
        <f>IF(VLOOKUP(X1,'Language &amp; Currency Data'!1:1048576,3)="Left",VLOOKUP(X1,'Language &amp; Currency Data'!1:1048576,4)&amp;"${e:\/\/Field\/XSteal0}", "${e:\/\/Field\/XSteal0}"&amp;" "&amp;VLOOKUP(X1,'Language &amp; Currency Data'!1:1048576,4))</f>
        <v>NZ$${e:\/\/Field\/XSteal0}</v>
      </c>
      <c r="Y40" s="10" t="str">
        <f>IF(VLOOKUP(Y1,'Language &amp; Currency Data'!1:1048576,3)="Left",VLOOKUP(Y1,'Language &amp; Currency Data'!1:1048576,4)&amp;"${e:\/\/Field\/XSteal0}", "${e:\/\/Field\/XSteal0}"&amp;" "&amp;VLOOKUP(Y1,'Language &amp; Currency Data'!1:1048576,4))</f>
        <v>${e:\/\/Field\/XSteal0} kr</v>
      </c>
      <c r="Z40" s="10" t="str">
        <f>IF(VLOOKUP(Z1,'Language &amp; Currency Data'!1:1048576,3)="Left",VLOOKUP(Z1,'Language &amp; Currency Data'!1:1048576,4)&amp;"${e:\/\/Field\/XSteal0}", "${e:\/\/Field\/XSteal0}"&amp;" "&amp;VLOOKUP(Z1,'Language &amp; Currency Data'!1:1048576,4))</f>
        <v>₨${e:\/\/Field\/XSteal0}</v>
      </c>
      <c r="AA40" s="10" t="str">
        <f>IF(VLOOKUP(AA1,'Language &amp; Currency Data'!1:1048576,3)="Left",VLOOKUP(AA1,'Language &amp; Currency Data'!1:1048576,4)&amp;"${e:\/\/Field\/XSteal0}", "${e:\/\/Field\/XSteal0}"&amp;" "&amp;VLOOKUP(AA1,'Language &amp; Currency Data'!1:1048576,4))</f>
        <v>₱${e:\/\/Field\/XSteal0}</v>
      </c>
      <c r="AB40" s="10" t="str">
        <f>IF(VLOOKUP(AB1,'Language &amp; Currency Data'!1:1048576,3)="Left",VLOOKUP(AB1,'Language &amp; Currency Data'!1:1048576,4)&amp;"${e:\/\/Field\/XSteal0}", "${e:\/\/Field\/XSteal0}"&amp;" "&amp;VLOOKUP(AB1,'Language &amp; Currency Data'!1:1048576,4))</f>
        <v>${e:\/\/Field\/XSteal0} zł</v>
      </c>
      <c r="AC40" s="10" t="str">
        <f>IF(VLOOKUP(AC1,'Language &amp; Currency Data'!1:1048576,3)="Left",VLOOKUP(AC1,'Language &amp; Currency Data'!1:1048576,4)&amp;"${e:\/\/Field\/XSteal0}", "${e:\/\/Field\/XSteal0}"&amp;" "&amp;VLOOKUP(AC1,'Language &amp; Currency Data'!1:1048576,4))</f>
        <v>${e:\/\/Field\/XSteal0} €</v>
      </c>
      <c r="AD40" s="10" t="str">
        <f>IF(VLOOKUP(AD1,'Language &amp; Currency Data'!1:1048576,3)="Left",VLOOKUP(AD1,'Language &amp; Currency Data'!1:1048576,4)&amp;"${e:\/\/Field\/XSteal0}", "${e:\/\/Field\/XSteal0}"&amp;" "&amp;VLOOKUP(AD1,'Language &amp; Currency Data'!1:1048576,4))</f>
        <v>${e:\/\/Field\/XSteal0} lei</v>
      </c>
      <c r="AE40" s="10" t="str">
        <f>IF(VLOOKUP(AE1,'Language &amp; Currency Data'!1:1048576,3)="Left",VLOOKUP(AE1,'Language &amp; Currency Data'!1:1048576,4)&amp;"${e:\/\/Field\/XSteal0}", "${e:\/\/Field\/XSteal0}"&amp;" "&amp;VLOOKUP(AE1,'Language &amp; Currency Data'!1:1048576,4))</f>
        <v>${e:\/\/Field\/XSteal0} €</v>
      </c>
      <c r="AF40" s="10" t="str">
        <f>IF(VLOOKUP(AF1,'Language &amp; Currency Data'!1:1048576,3)="Left",VLOOKUP(AF1,'Language &amp; Currency Data'!1:1048576,4)&amp;"${e:\/\/Field\/XSteal0}", "${e:\/\/Field\/XSteal0}"&amp;" "&amp;VLOOKUP(AF1,'Language &amp; Currency Data'!1:1048576,4))</f>
        <v>R${e:\/\/Field\/XSteal0}</v>
      </c>
      <c r="AG40" s="10" t="str">
        <f>IF(VLOOKUP(AG1,'Language &amp; Currency Data'!1:1048576,3)="Left",VLOOKUP(AG1,'Language &amp; Currency Data'!1:1048576,4)&amp;"${e:\/\/Field\/XSteal0}", "${e:\/\/Field\/XSteal0}"&amp;" "&amp;VLOOKUP(AG1,'Language &amp; Currency Data'!1:1048576,4))</f>
        <v>₩${e:\/\/Field\/XSteal0}</v>
      </c>
      <c r="AH40" s="10" t="str">
        <f>IF(VLOOKUP(AH1,'Language &amp; Currency Data'!1:1048576,3)="Left",VLOOKUP(AH1,'Language &amp; Currency Data'!1:1048576,4)&amp;"${e:\/\/Field\/XSteal0}", "${e:\/\/Field\/XSteal0}"&amp;" "&amp;VLOOKUP(AH1,'Language &amp; Currency Data'!1:1048576,4))</f>
        <v>${e:\/\/Field\/XSteal0} €</v>
      </c>
      <c r="AI40" s="10" t="str">
        <f>IF(VLOOKUP(AI1,'Language &amp; Currency Data'!1:1048576,3)="Left",VLOOKUP(AI1,'Language &amp; Currency Data'!1:1048576,4)&amp;"${e:\/\/Field\/XSteal0}", "${e:\/\/Field\/XSteal0}"&amp;" "&amp;VLOOKUP(AI1,'Language &amp; Currency Data'!1:1048576,4))</f>
        <v>${e:\/\/Field\/XSteal0} kr</v>
      </c>
      <c r="AJ40" s="10" t="str">
        <f>IF(VLOOKUP(AJ1,'Language &amp; Currency Data'!1:1048576,3)="Left",VLOOKUP(AJ1,'Language &amp; Currency Data'!1:1048576,4)&amp;"${e:\/\/Field\/XSteal0}", "${e:\/\/Field\/XSteal0}"&amp;" "&amp;VLOOKUP(AJ1,'Language &amp; Currency Data'!1:1048576,4))</f>
        <v>NT$${e:\/\/Field\/XSteal0}</v>
      </c>
      <c r="AK40" s="10" t="str">
        <f>IF(VLOOKUP(AK1,'Language &amp; Currency Data'!1:1048576,3)="Left",VLOOKUP(AK1,'Language &amp; Currency Data'!1:1048576,4)&amp;"${e:\/\/Field\/XSteal0}", "${e:\/\/Field\/XSteal0}"&amp;" "&amp;VLOOKUP(AK1,'Language &amp; Currency Data'!1:1048576,4))</f>
        <v>฿${e:\/\/Field\/XSteal0}</v>
      </c>
      <c r="AL40" s="10" t="str">
        <f>IF(VLOOKUP(AL1,'Language &amp; Currency Data'!1:1048576,3)="Left",VLOOKUP(AL1,'Language &amp; Currency Data'!1:1048576,4)&amp;"${e:\/\/Field\/XSteal0}", "${e:\/\/Field\/XSteal0}"&amp;" "&amp;VLOOKUP(AL1,'Language &amp; Currency Data'!1:1048576,4))</f>
        <v>${e:\/\/Field\/XSteal0} ₺</v>
      </c>
      <c r="AM40" s="10" t="str">
        <f>IF(VLOOKUP(AM1,'Language &amp; Currency Data'!1:1048576,3)="Left",VLOOKUP(AM1,'Language &amp; Currency Data'!1:1048576,4)&amp;"${e:\/\/Field\/XSteal0}", "${e:\/\/Field\/XSteal0}"&amp;" "&amp;VLOOKUP(AM1,'Language &amp; Currency Data'!1:1048576,4))</f>
        <v>£${e:\/\/Field\/XSteal0}</v>
      </c>
      <c r="AN40" s="10" t="str">
        <f>IF(VLOOKUP(AN1,'Language &amp; Currency Data'!1:1048576,3)="Left",VLOOKUP(AN1,'Language &amp; Currency Data'!1:1048576,4)&amp;"${e:\/\/Field\/XSteal0}", "${e:\/\/Field\/XSteal0}"&amp;" "&amp;VLOOKUP(AN1,'Language &amp; Currency Data'!1:1048576,4))</f>
        <v>$${e:\/\/Field\/XSteal0}</v>
      </c>
      <c r="AO40" s="10" t="str">
        <f>IF(VLOOKUP(AO1,'Language &amp; Currency Data'!1:1048576,3)="Left",VLOOKUP(AO1,'Language &amp; Currency Data'!1:1048576,4)&amp;"${e:\/\/Field\/XSteal0}", "${e:\/\/Field\/XSteal0}"&amp;" "&amp;VLOOKUP(AO1,'Language &amp; Currency Data'!1:1048576,4))</f>
        <v>${e:\/\/Field\/XSteal0} ₫</v>
      </c>
      <c r="AP40" s="10" t="str">
        <f>IF(VLOOKUP(AP1,'Language &amp; Currency Data'!1:1048576,3)="Left",VLOOKUP(AP1,'Language &amp; Currency Data'!1:1048576,4)&amp;"${e:\/\/Field\/XSteal0}", "${e:\/\/Field\/XSteal0}"&amp;" "&amp;VLOOKUP(AP1,'Language &amp; Currency Data'!1:1048576,4))</f>
        <v>₹${e:\/\/Field\/XSteal0}</v>
      </c>
      <c r="AQ40" s="10" t="str">
        <f>IF(VLOOKUP(AQ1,'Language &amp; Currency Data'!1:1048576,3)="Left",VLOOKUP(AQ1,'Language &amp; Currency Data'!1:1048576,4)&amp;"${e:\/\/Field\/XSteal0}", "${e:\/\/Field\/XSteal0}"&amp;" "&amp;VLOOKUP(AQ1,'Language &amp; Currency Data'!1:1048576,4))</f>
        <v>Rp ${e:\/\/Field\/XSteal0}</v>
      </c>
      <c r="AR40" s="10" t="str">
        <f>IF(VLOOKUP(AR1,'Language &amp; Currency Data'!1:1048576,3)="Left",VLOOKUP(AR1,'Language &amp; Currency Data'!1:1048576,4)&amp;"${e:\/\/Field\/XSteal0}", "${e:\/\/Field\/XSteal0}"&amp;" "&amp;VLOOKUP(AR1,'Language &amp; Currency Data'!1:1048576,4))</f>
        <v>${e:\/\/Field\/XSteal0} ₫</v>
      </c>
      <c r="AS40" s="10" t="str">
        <f>IF(VLOOKUP(AS1,'Language &amp; Currency Data'!1:1048576,3)="Left",VLOOKUP(AS1,'Language &amp; Currency Data'!1:1048576,4)&amp;"${e:\/\/Field\/XSteal0}", "${e:\/\/Field\/XSteal0}"&amp;" "&amp;VLOOKUP(AS1,'Language &amp; Currency Data'!1:1048576,4))</f>
        <v>฿${e:\/\/Field\/XSteal0}</v>
      </c>
      <c r="AT40" s="10" t="str">
        <f>IF(VLOOKUP(AT1,'Language &amp; Currency Data'!1:1048576,3)="Left",VLOOKUP(AT1,'Language &amp; Currency Data'!1:1048576,4)&amp;"${e:\/\/Field\/XSteal0}", "${e:\/\/Field\/XSteal0}"&amp;" "&amp;VLOOKUP(AT1,'Language &amp; Currency Data'!1:1048576,4))</f>
        <v>R${e:\/\/Field\/XSteal0}</v>
      </c>
      <c r="AU40" s="10" t="str">
        <f>IF(VLOOKUP(AU1,'Language &amp; Currency Data'!1:1048576,3)="Left",VLOOKUP(AU1,'Language &amp; Currency Data'!1:1048576,4)&amp;"${e:\/\/Field\/XSteal0}", "${e:\/\/Field\/XSteal0}"&amp;" "&amp;VLOOKUP(AU1,'Language &amp; Currency Data'!1:1048576,4))</f>
        <v>₨${e:\/\/Field\/XSteal0}</v>
      </c>
      <c r="AV40" s="10" t="str">
        <f>IF(VLOOKUP(AV1,'Language &amp; Currency Data'!1:1048576,3)="Left",VLOOKUP(AV1,'Language &amp; Currency Data'!1:1048576,4)&amp;"${e:\/\/Field\/XSteal0}", "${e:\/\/Field\/XSteal0}"&amp;" "&amp;VLOOKUP(AV1,'Language &amp; Currency Data'!1:1048576,4))</f>
        <v>RM${e:\/\/Field\/XSteal0}</v>
      </c>
      <c r="AW40" s="10" t="str">
        <f>IF(VLOOKUP(AW1,'Language &amp; Currency Data'!1:1048576,3)="Left",VLOOKUP(AW1,'Language &amp; Currency Data'!1:1048576,4)&amp;"${e:\/\/Field\/XSteal0}", "${e:\/\/Field\/XSteal0}"&amp;" "&amp;VLOOKUP(AW1,'Language &amp; Currency Data'!1:1048576,4))</f>
        <v>₱${e:\/\/Field\/XSteal0}</v>
      </c>
    </row>
    <row r="41" spans="1:49" s="21" customFormat="1" x14ac:dyDescent="0.45">
      <c r="A41" s="10" t="s">
        <v>868</v>
      </c>
      <c r="B41" s="10" t="str">
        <f>IF(VLOOKUP(B1,'Language &amp; Currency Data'!1:1048576,3)="Left",VLOOKUP(B1,'Language &amp; Currency Data'!1:1048576,4)&amp;"${e:\/\/Field\/XSteal100}", "${e:\/\/Field\/XSteal100}"&amp;" "&amp;VLOOKUP(B1,'Language &amp; Currency Data'!1:1048576,4))</f>
        <v>ARS$${e:\/\/Field\/XSteal100}</v>
      </c>
      <c r="C41" s="10" t="str">
        <f>IF(VLOOKUP(C1,'Language &amp; Currency Data'!1:1048576,3)="Left",VLOOKUP(C1,'Language &amp; Currency Data'!1:1048576,4)&amp;"${e:\/\/Field\/XSteal100}", "${e:\/\/Field\/XSteal100}"&amp;" "&amp;VLOOKUP(C1,'Language &amp; Currency Data'!1:1048576,4))</f>
        <v>AUD$${e:\/\/Field\/XSteal100}</v>
      </c>
      <c r="D41" s="10" t="str">
        <f>IF(VLOOKUP(D1,'Language &amp; Currency Data'!1:1048576,3)="Left",VLOOKUP(D1,'Language &amp; Currency Data'!1:1048576,4)&amp;"${e:\/\/Field\/XSteal100}", "${e:\/\/Field\/XSteal100}"&amp;" "&amp;VLOOKUP(D1,'Language &amp; Currency Data'!1:1048576,4))</f>
        <v>${e:\/\/Field\/XSteal100} €</v>
      </c>
      <c r="E41" s="10" t="str">
        <f>IF(VLOOKUP(E1,'Language &amp; Currency Data'!1:1048576,3)="Left",VLOOKUP(E1,'Language &amp; Currency Data'!1:1048576,4)&amp;"${e:\/\/Field\/XSteal100}", "${e:\/\/Field\/XSteal100}"&amp;" "&amp;VLOOKUP(E1,'Language &amp; Currency Data'!1:1048576,4))</f>
        <v>R$${e:\/\/Field\/XSteal100}</v>
      </c>
      <c r="F41" s="10" t="str">
        <f>IF(VLOOKUP(F1,'Language &amp; Currency Data'!1:1048576,3)="Left",VLOOKUP(F1,'Language &amp; Currency Data'!1:1048576,4)&amp;"${e:\/\/Field\/XSteal100}", "${e:\/\/Field\/XSteal100}"&amp;" "&amp;VLOOKUP(F1,'Language &amp; Currency Data'!1:1048576,4))</f>
        <v>CA$${e:\/\/Field\/XSteal100}</v>
      </c>
      <c r="G41" s="10" t="str">
        <f>IF(VLOOKUP(G1,'Language &amp; Currency Data'!1:1048576,3)="Left",VLOOKUP(G1,'Language &amp; Currency Data'!1:1048576,4)&amp;"${e:\/\/Field\/XSteal100}", "${e:\/\/Field\/XSteal100}"&amp;" "&amp;VLOOKUP(G1,'Language &amp; Currency Data'!1:1048576,4))</f>
        <v>¥${e:\/\/Field\/XSteal100}</v>
      </c>
      <c r="H41" s="10" t="str">
        <f>IF(VLOOKUP(H1,'Language &amp; Currency Data'!1:1048576,3)="Left",VLOOKUP(H1,'Language &amp; Currency Data'!1:1048576,4)&amp;"${e:\/\/Field\/XSteal100}", "${e:\/\/Field\/XSteal100}"&amp;" "&amp;VLOOKUP(H1,'Language &amp; Currency Data'!1:1048576,4))</f>
        <v>CLP$${e:\/\/Field\/XSteal100}</v>
      </c>
      <c r="I41" s="10" t="str">
        <f>IF(VLOOKUP(I1,'Language &amp; Currency Data'!1:1048576,3)="Left",VLOOKUP(I1,'Language &amp; Currency Data'!1:1048576,4)&amp;"${e:\/\/Field\/XSteal100}", "${e:\/\/Field\/XSteal100}"&amp;" "&amp;VLOOKUP(I1,'Language &amp; Currency Data'!1:1048576,4))</f>
        <v>Col$${e:\/\/Field\/XSteal100}</v>
      </c>
      <c r="J41" s="10" t="str">
        <f>IF(VLOOKUP(J1,'Language &amp; Currency Data'!1:1048576,3)="Left",VLOOKUP(J1,'Language &amp; Currency Data'!1:1048576,4)&amp;"${e:\/\/Field\/XSteal100}", "${e:\/\/Field\/XSteal100}"&amp;" "&amp;VLOOKUP(J1,'Language &amp; Currency Data'!1:1048576,4))</f>
        <v>${e:\/\/Field\/XSteal100} Kč</v>
      </c>
      <c r="K41" s="10" t="str">
        <f>IF(VLOOKUP(K1,'Language &amp; Currency Data'!1:1048576,3)="Left",VLOOKUP(K1,'Language &amp; Currency Data'!1:1048576,4)&amp;"${e:\/\/Field\/XSteal100}", "${e:\/\/Field\/XSteal100}"&amp;" "&amp;VLOOKUP(K1,'Language &amp; Currency Data'!1:1048576,4))</f>
        <v>${e:\/\/Field\/XSteal100} €</v>
      </c>
      <c r="L41" s="10" t="str">
        <f>IF(VLOOKUP(L1,'Language &amp; Currency Data'!1:1048576,3)="Left",VLOOKUP(L1,'Language &amp; Currency Data'!1:1048576,4)&amp;"${e:\/\/Field\/XSteal100}", "${e:\/\/Field\/XSteal100}"&amp;" "&amp;VLOOKUP(L1,'Language &amp; Currency Data'!1:1048576,4))</f>
        <v>${e:\/\/Field\/XSteal100} €</v>
      </c>
      <c r="M41" s="10" t="str">
        <f>IF(VLOOKUP(M1,'Language &amp; Currency Data'!1:1048576,3)="Left",VLOOKUP(M1,'Language &amp; Currency Data'!1:1048576,4)&amp;"${e:\/\/Field\/XSteal100}", "${e:\/\/Field\/XSteal100}"&amp;" "&amp;VLOOKUP(M1,'Language &amp; Currency Data'!1:1048576,4))</f>
        <v>${e:\/\/Field\/XSteal100} €</v>
      </c>
      <c r="N41" s="10" t="str">
        <f>IF(VLOOKUP(N1,'Language &amp; Currency Data'!1:1048576,3)="Left",VLOOKUP(N1,'Language &amp; Currency Data'!1:1048576,4)&amp;"${e:\/\/Field\/XSteal100}", "${e:\/\/Field\/XSteal100}"&amp;" "&amp;VLOOKUP(N1,'Language &amp; Currency Data'!1:1048576,4))</f>
        <v>${e:\/\/Field\/XSteal100} €</v>
      </c>
      <c r="O41" s="10" t="str">
        <f>IF(VLOOKUP(O1,'Language &amp; Currency Data'!1:1048576,3)="Left",VLOOKUP(O1,'Language &amp; Currency Data'!1:1048576,4)&amp;"${e:\/\/Field\/XSteal100}", "${e:\/\/Field\/XSteal100}"&amp;" "&amp;VLOOKUP(O1,'Language &amp; Currency Data'!1:1048576,4))</f>
        <v>${e:\/\/Field\/XSteal100} Ft</v>
      </c>
      <c r="P41" s="10" t="str">
        <f>IF(VLOOKUP(P1,'Language &amp; Currency Data'!1:1048576,3)="Left",VLOOKUP(P1,'Language &amp; Currency Data'!1:1048576,4)&amp;"${e:\/\/Field\/XSteal100}", "${e:\/\/Field\/XSteal100}"&amp;" "&amp;VLOOKUP(P1,'Language &amp; Currency Data'!1:1048576,4))</f>
        <v>₹${e:\/\/Field\/XSteal100}</v>
      </c>
      <c r="Q41" s="10" t="str">
        <f>IF(VLOOKUP(Q1,'Language &amp; Currency Data'!1:1048576,3)="Left",VLOOKUP(Q1,'Language &amp; Currency Data'!1:1048576,4)&amp;"${e:\/\/Field\/XSteal100}", "${e:\/\/Field\/XSteal100}"&amp;" "&amp;VLOOKUP(Q1,'Language &amp; Currency Data'!1:1048576,4))</f>
        <v>Rp ${e:\/\/Field\/XSteal100}</v>
      </c>
      <c r="R41" s="10" t="str">
        <f>IF(VLOOKUP(R1,'Language &amp; Currency Data'!1:1048576,3)="Left",VLOOKUP(R1,'Language &amp; Currency Data'!1:1048576,4)&amp;"${e:\/\/Field\/XSteal100}", "${e:\/\/Field\/XSteal100}"&amp;" "&amp;VLOOKUP(R1,'Language &amp; Currency Data'!1:1048576,4))</f>
        <v>€${e:\/\/Field\/XSteal100}</v>
      </c>
      <c r="S41" s="10" t="str">
        <f>IF(VLOOKUP(S1,'Language &amp; Currency Data'!1:1048576,3)="Left",VLOOKUP(S1,'Language &amp; Currency Data'!1:1048576,4)&amp;"${e:\/\/Field\/XSteal100}", "${e:\/\/Field\/XSteal100}"&amp;" "&amp;VLOOKUP(S1,'Language &amp; Currency Data'!1:1048576,4))</f>
        <v>${e:\/\/Field\/XSteal100} €</v>
      </c>
      <c r="T41" s="10" t="str">
        <f>IF(VLOOKUP(T1,'Language &amp; Currency Data'!1:1048576,3)="Left",VLOOKUP(T1,'Language &amp; Currency Data'!1:1048576,4)&amp;"${e:\/\/Field\/XSteal100}", "${e:\/\/Field\/XSteal100}"&amp;" "&amp;VLOOKUP(T1,'Language &amp; Currency Data'!1:1048576,4))</f>
        <v>¥${e:\/\/Field\/XSteal100}</v>
      </c>
      <c r="U41" s="10" t="str">
        <f>IF(VLOOKUP(U1,'Language &amp; Currency Data'!1:1048576,3)="Left",VLOOKUP(U1,'Language &amp; Currency Data'!1:1048576,4)&amp;"${e:\/\/Field\/XSteal100}", "${e:\/\/Field\/XSteal100}"&amp;" "&amp;VLOOKUP(U1,'Language &amp; Currency Data'!1:1048576,4))</f>
        <v>RM${e:\/\/Field\/XSteal100}</v>
      </c>
      <c r="V41" s="10" t="str">
        <f>IF(VLOOKUP(V1,'Language &amp; Currency Data'!1:1048576,3)="Left",VLOOKUP(V1,'Language &amp; Currency Data'!1:1048576,4)&amp;"${e:\/\/Field\/XSteal100}", "${e:\/\/Field\/XSteal100}"&amp;" "&amp;VLOOKUP(V1,'Language &amp; Currency Data'!1:1048576,4))</f>
        <v>Mex$${e:\/\/Field\/XSteal100}</v>
      </c>
      <c r="W41" s="10" t="str">
        <f>IF(VLOOKUP(W1,'Language &amp; Currency Data'!1:1048576,3)="Left",VLOOKUP(W1,'Language &amp; Currency Data'!1:1048576,4)&amp;"${e:\/\/Field\/XSteal100}", "${e:\/\/Field\/XSteal100}"&amp;" "&amp;VLOOKUP(W1,'Language &amp; Currency Data'!1:1048576,4))</f>
        <v>€${e:\/\/Field\/XSteal100}</v>
      </c>
      <c r="X41" s="10" t="str">
        <f>IF(VLOOKUP(X1,'Language &amp; Currency Data'!1:1048576,3)="Left",VLOOKUP(X1,'Language &amp; Currency Data'!1:1048576,4)&amp;"${e:\/\/Field\/XSteal100}", "${e:\/\/Field\/XSteal100}"&amp;" "&amp;VLOOKUP(X1,'Language &amp; Currency Data'!1:1048576,4))</f>
        <v>NZ$${e:\/\/Field\/XSteal100}</v>
      </c>
      <c r="Y41" s="10" t="str">
        <f>IF(VLOOKUP(Y1,'Language &amp; Currency Data'!1:1048576,3)="Left",VLOOKUP(Y1,'Language &amp; Currency Data'!1:1048576,4)&amp;"${e:\/\/Field\/XSteal100}", "${e:\/\/Field\/XSteal100}"&amp;" "&amp;VLOOKUP(Y1,'Language &amp; Currency Data'!1:1048576,4))</f>
        <v>${e:\/\/Field\/XSteal100} kr</v>
      </c>
      <c r="Z41" s="10" t="str">
        <f>IF(VLOOKUP(Z1,'Language &amp; Currency Data'!1:1048576,3)="Left",VLOOKUP(Z1,'Language &amp; Currency Data'!1:1048576,4)&amp;"${e:\/\/Field\/XSteal100}", "${e:\/\/Field\/XSteal100}"&amp;" "&amp;VLOOKUP(Z1,'Language &amp; Currency Data'!1:1048576,4))</f>
        <v>₨${e:\/\/Field\/XSteal100}</v>
      </c>
      <c r="AA41" s="10" t="str">
        <f>IF(VLOOKUP(AA1,'Language &amp; Currency Data'!1:1048576,3)="Left",VLOOKUP(AA1,'Language &amp; Currency Data'!1:1048576,4)&amp;"${e:\/\/Field\/XSteal100}", "${e:\/\/Field\/XSteal100}"&amp;" "&amp;VLOOKUP(AA1,'Language &amp; Currency Data'!1:1048576,4))</f>
        <v>₱${e:\/\/Field\/XSteal100}</v>
      </c>
      <c r="AB41" s="10" t="str">
        <f>IF(VLOOKUP(AB1,'Language &amp; Currency Data'!1:1048576,3)="Left",VLOOKUP(AB1,'Language &amp; Currency Data'!1:1048576,4)&amp;"${e:\/\/Field\/XSteal100}", "${e:\/\/Field\/XSteal100}"&amp;" "&amp;VLOOKUP(AB1,'Language &amp; Currency Data'!1:1048576,4))</f>
        <v>${e:\/\/Field\/XSteal100} zł</v>
      </c>
      <c r="AC41" s="10" t="str">
        <f>IF(VLOOKUP(AC1,'Language &amp; Currency Data'!1:1048576,3)="Left",VLOOKUP(AC1,'Language &amp; Currency Data'!1:1048576,4)&amp;"${e:\/\/Field\/XSteal100}", "${e:\/\/Field\/XSteal100}"&amp;" "&amp;VLOOKUP(AC1,'Language &amp; Currency Data'!1:1048576,4))</f>
        <v>${e:\/\/Field\/XSteal100} €</v>
      </c>
      <c r="AD41" s="10" t="str">
        <f>IF(VLOOKUP(AD1,'Language &amp; Currency Data'!1:1048576,3)="Left",VLOOKUP(AD1,'Language &amp; Currency Data'!1:1048576,4)&amp;"${e:\/\/Field\/XSteal100}", "${e:\/\/Field\/XSteal100}"&amp;" "&amp;VLOOKUP(AD1,'Language &amp; Currency Data'!1:1048576,4))</f>
        <v>${e:\/\/Field\/XSteal100} lei</v>
      </c>
      <c r="AE41" s="10" t="str">
        <f>IF(VLOOKUP(AE1,'Language &amp; Currency Data'!1:1048576,3)="Left",VLOOKUP(AE1,'Language &amp; Currency Data'!1:1048576,4)&amp;"${e:\/\/Field\/XSteal100}", "${e:\/\/Field\/XSteal100}"&amp;" "&amp;VLOOKUP(AE1,'Language &amp; Currency Data'!1:1048576,4))</f>
        <v>${e:\/\/Field\/XSteal100} €</v>
      </c>
      <c r="AF41" s="10" t="str">
        <f>IF(VLOOKUP(AF1,'Language &amp; Currency Data'!1:1048576,3)="Left",VLOOKUP(AF1,'Language &amp; Currency Data'!1:1048576,4)&amp;"${e:\/\/Field\/XSteal100}", "${e:\/\/Field\/XSteal100}"&amp;" "&amp;VLOOKUP(AF1,'Language &amp; Currency Data'!1:1048576,4))</f>
        <v>R${e:\/\/Field\/XSteal100}</v>
      </c>
      <c r="AG41" s="10" t="str">
        <f>IF(VLOOKUP(AG1,'Language &amp; Currency Data'!1:1048576,3)="Left",VLOOKUP(AG1,'Language &amp; Currency Data'!1:1048576,4)&amp;"${e:\/\/Field\/XSteal100}", "${e:\/\/Field\/XSteal100}"&amp;" "&amp;VLOOKUP(AG1,'Language &amp; Currency Data'!1:1048576,4))</f>
        <v>₩${e:\/\/Field\/XSteal100}</v>
      </c>
      <c r="AH41" s="10" t="str">
        <f>IF(VLOOKUP(AH1,'Language &amp; Currency Data'!1:1048576,3)="Left",VLOOKUP(AH1,'Language &amp; Currency Data'!1:1048576,4)&amp;"${e:\/\/Field\/XSteal100}", "${e:\/\/Field\/XSteal100}"&amp;" "&amp;VLOOKUP(AH1,'Language &amp; Currency Data'!1:1048576,4))</f>
        <v>${e:\/\/Field\/XSteal100} €</v>
      </c>
      <c r="AI41" s="10" t="str">
        <f>IF(VLOOKUP(AI1,'Language &amp; Currency Data'!1:1048576,3)="Left",VLOOKUP(AI1,'Language &amp; Currency Data'!1:1048576,4)&amp;"${e:\/\/Field\/XSteal100}", "${e:\/\/Field\/XSteal100}"&amp;" "&amp;VLOOKUP(AI1,'Language &amp; Currency Data'!1:1048576,4))</f>
        <v>${e:\/\/Field\/XSteal100} kr</v>
      </c>
      <c r="AJ41" s="10" t="str">
        <f>IF(VLOOKUP(AJ1,'Language &amp; Currency Data'!1:1048576,3)="Left",VLOOKUP(AJ1,'Language &amp; Currency Data'!1:1048576,4)&amp;"${e:\/\/Field\/XSteal100}", "${e:\/\/Field\/XSteal100}"&amp;" "&amp;VLOOKUP(AJ1,'Language &amp; Currency Data'!1:1048576,4))</f>
        <v>NT$${e:\/\/Field\/XSteal100}</v>
      </c>
      <c r="AK41" s="10" t="str">
        <f>IF(VLOOKUP(AK1,'Language &amp; Currency Data'!1:1048576,3)="Left",VLOOKUP(AK1,'Language &amp; Currency Data'!1:1048576,4)&amp;"${e:\/\/Field\/XSteal100}", "${e:\/\/Field\/XSteal100}"&amp;" "&amp;VLOOKUP(AK1,'Language &amp; Currency Data'!1:1048576,4))</f>
        <v>฿${e:\/\/Field\/XSteal100}</v>
      </c>
      <c r="AL41" s="10" t="str">
        <f>IF(VLOOKUP(AL1,'Language &amp; Currency Data'!1:1048576,3)="Left",VLOOKUP(AL1,'Language &amp; Currency Data'!1:1048576,4)&amp;"${e:\/\/Field\/XSteal100}", "${e:\/\/Field\/XSteal100}"&amp;" "&amp;VLOOKUP(AL1,'Language &amp; Currency Data'!1:1048576,4))</f>
        <v>${e:\/\/Field\/XSteal100} ₺</v>
      </c>
      <c r="AM41" s="10" t="str">
        <f>IF(VLOOKUP(AM1,'Language &amp; Currency Data'!1:1048576,3)="Left",VLOOKUP(AM1,'Language &amp; Currency Data'!1:1048576,4)&amp;"${e:\/\/Field\/XSteal100}", "${e:\/\/Field\/XSteal100}"&amp;" "&amp;VLOOKUP(AM1,'Language &amp; Currency Data'!1:1048576,4))</f>
        <v>£${e:\/\/Field\/XSteal100}</v>
      </c>
      <c r="AN41" s="10" t="str">
        <f>IF(VLOOKUP(AN1,'Language &amp; Currency Data'!1:1048576,3)="Left",VLOOKUP(AN1,'Language &amp; Currency Data'!1:1048576,4)&amp;"${e:\/\/Field\/XSteal100}", "${e:\/\/Field\/XSteal100}"&amp;" "&amp;VLOOKUP(AN1,'Language &amp; Currency Data'!1:1048576,4))</f>
        <v>$${e:\/\/Field\/XSteal100}</v>
      </c>
      <c r="AO41" s="10" t="str">
        <f>IF(VLOOKUP(AO1,'Language &amp; Currency Data'!1:1048576,3)="Left",VLOOKUP(AO1,'Language &amp; Currency Data'!1:1048576,4)&amp;"${e:\/\/Field\/XSteal100}", "${e:\/\/Field\/XSteal100}"&amp;" "&amp;VLOOKUP(AO1,'Language &amp; Currency Data'!1:1048576,4))</f>
        <v>${e:\/\/Field\/XSteal100} ₫</v>
      </c>
      <c r="AP41" s="10" t="str">
        <f>IF(VLOOKUP(AP1,'Language &amp; Currency Data'!1:1048576,3)="Left",VLOOKUP(AP1,'Language &amp; Currency Data'!1:1048576,4)&amp;"${e:\/\/Field\/XSteal100}", "${e:\/\/Field\/XSteal100}"&amp;" "&amp;VLOOKUP(AP1,'Language &amp; Currency Data'!1:1048576,4))</f>
        <v>₹${e:\/\/Field\/XSteal100}</v>
      </c>
      <c r="AQ41" s="10" t="str">
        <f>IF(VLOOKUP(AQ1,'Language &amp; Currency Data'!1:1048576,3)="Left",VLOOKUP(AQ1,'Language &amp; Currency Data'!1:1048576,4)&amp;"${e:\/\/Field\/XSteal100}", "${e:\/\/Field\/XSteal100}"&amp;" "&amp;VLOOKUP(AQ1,'Language &amp; Currency Data'!1:1048576,4))</f>
        <v>Rp ${e:\/\/Field\/XSteal100}</v>
      </c>
      <c r="AR41" s="10" t="str">
        <f>IF(VLOOKUP(AR1,'Language &amp; Currency Data'!1:1048576,3)="Left",VLOOKUP(AR1,'Language &amp; Currency Data'!1:1048576,4)&amp;"${e:\/\/Field\/XSteal100}", "${e:\/\/Field\/XSteal100}"&amp;" "&amp;VLOOKUP(AR1,'Language &amp; Currency Data'!1:1048576,4))</f>
        <v>${e:\/\/Field\/XSteal100} ₫</v>
      </c>
      <c r="AS41" s="10" t="str">
        <f>IF(VLOOKUP(AS1,'Language &amp; Currency Data'!1:1048576,3)="Left",VLOOKUP(AS1,'Language &amp; Currency Data'!1:1048576,4)&amp;"${e:\/\/Field\/XSteal100}", "${e:\/\/Field\/XSteal100}"&amp;" "&amp;VLOOKUP(AS1,'Language &amp; Currency Data'!1:1048576,4))</f>
        <v>฿${e:\/\/Field\/XSteal100}</v>
      </c>
      <c r="AT41" s="10" t="str">
        <f>IF(VLOOKUP(AT1,'Language &amp; Currency Data'!1:1048576,3)="Left",VLOOKUP(AT1,'Language &amp; Currency Data'!1:1048576,4)&amp;"${e:\/\/Field\/XSteal100}", "${e:\/\/Field\/XSteal100}"&amp;" "&amp;VLOOKUP(AT1,'Language &amp; Currency Data'!1:1048576,4))</f>
        <v>R${e:\/\/Field\/XSteal100}</v>
      </c>
      <c r="AU41" s="10" t="str">
        <f>IF(VLOOKUP(AU1,'Language &amp; Currency Data'!1:1048576,3)="Left",VLOOKUP(AU1,'Language &amp; Currency Data'!1:1048576,4)&amp;"${e:\/\/Field\/XSteal100}", "${e:\/\/Field\/XSteal100}"&amp;" "&amp;VLOOKUP(AU1,'Language &amp; Currency Data'!1:1048576,4))</f>
        <v>₨${e:\/\/Field\/XSteal100}</v>
      </c>
      <c r="AV41" s="10" t="str">
        <f>IF(VLOOKUP(AV1,'Language &amp; Currency Data'!1:1048576,3)="Left",VLOOKUP(AV1,'Language &amp; Currency Data'!1:1048576,4)&amp;"${e:\/\/Field\/XSteal100}", "${e:\/\/Field\/XSteal100}"&amp;" "&amp;VLOOKUP(AV1,'Language &amp; Currency Data'!1:1048576,4))</f>
        <v>RM${e:\/\/Field\/XSteal100}</v>
      </c>
      <c r="AW41" s="10" t="str">
        <f>IF(VLOOKUP(AW1,'Language &amp; Currency Data'!1:1048576,3)="Left",VLOOKUP(AW1,'Language &amp; Currency Data'!1:1048576,4)&amp;"${e:\/\/Field\/XSteal100}", "${e:\/\/Field\/XSteal100}"&amp;" "&amp;VLOOKUP(AW1,'Language &amp; Currency Data'!1:1048576,4))</f>
        <v>₱${e:\/\/Field\/XSteal100}</v>
      </c>
    </row>
    <row r="42" spans="1:49" s="21" customFormat="1" x14ac:dyDescent="0.45">
      <c r="A42" s="10" t="s">
        <v>869</v>
      </c>
      <c r="B42" s="10" t="str">
        <f>IF(VLOOKUP(B1,'Language &amp; Currency Data'!1:1048576,3)="Left",VLOOKUP(B1,'Language &amp; Currency Data'!1:1048576,4)&amp;"${e:\/\/Field\/XSteal200}", "${e:\/\/Field\/XSteal200}"&amp;" "&amp;VLOOKUP(B1,'Language &amp; Currency Data'!1:1048576,4))</f>
        <v>ARS$${e:\/\/Field\/XSteal200}</v>
      </c>
      <c r="C42" s="10" t="str">
        <f>IF(VLOOKUP(C1,'Language &amp; Currency Data'!1:1048576,3)="Left",VLOOKUP(C1,'Language &amp; Currency Data'!1:1048576,4)&amp;"${e:\/\/Field\/XSteal200}", "${e:\/\/Field\/XSteal200}"&amp;" "&amp;VLOOKUP(C1,'Language &amp; Currency Data'!1:1048576,4))</f>
        <v>AUD$${e:\/\/Field\/XSteal200}</v>
      </c>
      <c r="D42" s="10" t="str">
        <f>IF(VLOOKUP(D1,'Language &amp; Currency Data'!1:1048576,3)="Left",VLOOKUP(D1,'Language &amp; Currency Data'!1:1048576,4)&amp;"${e:\/\/Field\/XSteal200}", "${e:\/\/Field\/XSteal200}"&amp;" "&amp;VLOOKUP(D1,'Language &amp; Currency Data'!1:1048576,4))</f>
        <v>${e:\/\/Field\/XSteal200} €</v>
      </c>
      <c r="E42" s="10" t="str">
        <f>IF(VLOOKUP(E1,'Language &amp; Currency Data'!1:1048576,3)="Left",VLOOKUP(E1,'Language &amp; Currency Data'!1:1048576,4)&amp;"${e:\/\/Field\/XSteal200}", "${e:\/\/Field\/XSteal200}"&amp;" "&amp;VLOOKUP(E1,'Language &amp; Currency Data'!1:1048576,4))</f>
        <v>R$${e:\/\/Field\/XSteal200}</v>
      </c>
      <c r="F42" s="10" t="str">
        <f>IF(VLOOKUP(F1,'Language &amp; Currency Data'!1:1048576,3)="Left",VLOOKUP(F1,'Language &amp; Currency Data'!1:1048576,4)&amp;"${e:\/\/Field\/XSteal200}", "${e:\/\/Field\/XSteal200}"&amp;" "&amp;VLOOKUP(F1,'Language &amp; Currency Data'!1:1048576,4))</f>
        <v>CA$${e:\/\/Field\/XSteal200}</v>
      </c>
      <c r="G42" s="10" t="str">
        <f>IF(VLOOKUP(G1,'Language &amp; Currency Data'!1:1048576,3)="Left",VLOOKUP(G1,'Language &amp; Currency Data'!1:1048576,4)&amp;"${e:\/\/Field\/XSteal200}", "${e:\/\/Field\/XSteal200}"&amp;" "&amp;VLOOKUP(G1,'Language &amp; Currency Data'!1:1048576,4))</f>
        <v>¥${e:\/\/Field\/XSteal200}</v>
      </c>
      <c r="H42" s="10" t="str">
        <f>IF(VLOOKUP(H1,'Language &amp; Currency Data'!1:1048576,3)="Left",VLOOKUP(H1,'Language &amp; Currency Data'!1:1048576,4)&amp;"${e:\/\/Field\/XSteal200}", "${e:\/\/Field\/XSteal200}"&amp;" "&amp;VLOOKUP(H1,'Language &amp; Currency Data'!1:1048576,4))</f>
        <v>CLP$${e:\/\/Field\/XSteal200}</v>
      </c>
      <c r="I42" s="10" t="str">
        <f>IF(VLOOKUP(I1,'Language &amp; Currency Data'!1:1048576,3)="Left",VLOOKUP(I1,'Language &amp; Currency Data'!1:1048576,4)&amp;"${e:\/\/Field\/XSteal200}", "${e:\/\/Field\/XSteal200}"&amp;" "&amp;VLOOKUP(I1,'Language &amp; Currency Data'!1:1048576,4))</f>
        <v>Col$${e:\/\/Field\/XSteal200}</v>
      </c>
      <c r="J42" s="10" t="str">
        <f>IF(VLOOKUP(J1,'Language &amp; Currency Data'!1:1048576,3)="Left",VLOOKUP(J1,'Language &amp; Currency Data'!1:1048576,4)&amp;"${e:\/\/Field\/XSteal200}", "${e:\/\/Field\/XSteal200}"&amp;" "&amp;VLOOKUP(J1,'Language &amp; Currency Data'!1:1048576,4))</f>
        <v>${e:\/\/Field\/XSteal200} Kč</v>
      </c>
      <c r="K42" s="10" t="str">
        <f>IF(VLOOKUP(K1,'Language &amp; Currency Data'!1:1048576,3)="Left",VLOOKUP(K1,'Language &amp; Currency Data'!1:1048576,4)&amp;"${e:\/\/Field\/XSteal200}", "${e:\/\/Field\/XSteal200}"&amp;" "&amp;VLOOKUP(K1,'Language &amp; Currency Data'!1:1048576,4))</f>
        <v>${e:\/\/Field\/XSteal200} €</v>
      </c>
      <c r="L42" s="10" t="str">
        <f>IF(VLOOKUP(L1,'Language &amp; Currency Data'!1:1048576,3)="Left",VLOOKUP(L1,'Language &amp; Currency Data'!1:1048576,4)&amp;"${e:\/\/Field\/XSteal200}", "${e:\/\/Field\/XSteal200}"&amp;" "&amp;VLOOKUP(L1,'Language &amp; Currency Data'!1:1048576,4))</f>
        <v>${e:\/\/Field\/XSteal200} €</v>
      </c>
      <c r="M42" s="10" t="str">
        <f>IF(VLOOKUP(M1,'Language &amp; Currency Data'!1:1048576,3)="Left",VLOOKUP(M1,'Language &amp; Currency Data'!1:1048576,4)&amp;"${e:\/\/Field\/XSteal200}", "${e:\/\/Field\/XSteal200}"&amp;" "&amp;VLOOKUP(M1,'Language &amp; Currency Data'!1:1048576,4))</f>
        <v>${e:\/\/Field\/XSteal200} €</v>
      </c>
      <c r="N42" s="10" t="str">
        <f>IF(VLOOKUP(N1,'Language &amp; Currency Data'!1:1048576,3)="Left",VLOOKUP(N1,'Language &amp; Currency Data'!1:1048576,4)&amp;"${e:\/\/Field\/XSteal200}", "${e:\/\/Field\/XSteal200}"&amp;" "&amp;VLOOKUP(N1,'Language &amp; Currency Data'!1:1048576,4))</f>
        <v>${e:\/\/Field\/XSteal200} €</v>
      </c>
      <c r="O42" s="10" t="str">
        <f>IF(VLOOKUP(O1,'Language &amp; Currency Data'!1:1048576,3)="Left",VLOOKUP(O1,'Language &amp; Currency Data'!1:1048576,4)&amp;"${e:\/\/Field\/XSteal200}", "${e:\/\/Field\/XSteal200}"&amp;" "&amp;VLOOKUP(O1,'Language &amp; Currency Data'!1:1048576,4))</f>
        <v>${e:\/\/Field\/XSteal200} Ft</v>
      </c>
      <c r="P42" s="10" t="str">
        <f>IF(VLOOKUP(P1,'Language &amp; Currency Data'!1:1048576,3)="Left",VLOOKUP(P1,'Language &amp; Currency Data'!1:1048576,4)&amp;"${e:\/\/Field\/XSteal200}", "${e:\/\/Field\/XSteal200}"&amp;" "&amp;VLOOKUP(P1,'Language &amp; Currency Data'!1:1048576,4))</f>
        <v>₹${e:\/\/Field\/XSteal200}</v>
      </c>
      <c r="Q42" s="10" t="str">
        <f>IF(VLOOKUP(Q1,'Language &amp; Currency Data'!1:1048576,3)="Left",VLOOKUP(Q1,'Language &amp; Currency Data'!1:1048576,4)&amp;"${e:\/\/Field\/XSteal200}", "${e:\/\/Field\/XSteal200}"&amp;" "&amp;VLOOKUP(Q1,'Language &amp; Currency Data'!1:1048576,4))</f>
        <v>Rp ${e:\/\/Field\/XSteal200}</v>
      </c>
      <c r="R42" s="10" t="str">
        <f>IF(VLOOKUP(R1,'Language &amp; Currency Data'!1:1048576,3)="Left",VLOOKUP(R1,'Language &amp; Currency Data'!1:1048576,4)&amp;"${e:\/\/Field\/XSteal200}", "${e:\/\/Field\/XSteal200}"&amp;" "&amp;VLOOKUP(R1,'Language &amp; Currency Data'!1:1048576,4))</f>
        <v>€${e:\/\/Field\/XSteal200}</v>
      </c>
      <c r="S42" s="10" t="str">
        <f>IF(VLOOKUP(S1,'Language &amp; Currency Data'!1:1048576,3)="Left",VLOOKUP(S1,'Language &amp; Currency Data'!1:1048576,4)&amp;"${e:\/\/Field\/XSteal200}", "${e:\/\/Field\/XSteal200}"&amp;" "&amp;VLOOKUP(S1,'Language &amp; Currency Data'!1:1048576,4))</f>
        <v>${e:\/\/Field\/XSteal200} €</v>
      </c>
      <c r="T42" s="10" t="str">
        <f>IF(VLOOKUP(T1,'Language &amp; Currency Data'!1:1048576,3)="Left",VLOOKUP(T1,'Language &amp; Currency Data'!1:1048576,4)&amp;"${e:\/\/Field\/XSteal200}", "${e:\/\/Field\/XSteal200}"&amp;" "&amp;VLOOKUP(T1,'Language &amp; Currency Data'!1:1048576,4))</f>
        <v>¥${e:\/\/Field\/XSteal200}</v>
      </c>
      <c r="U42" s="10" t="str">
        <f>IF(VLOOKUP(U1,'Language &amp; Currency Data'!1:1048576,3)="Left",VLOOKUP(U1,'Language &amp; Currency Data'!1:1048576,4)&amp;"${e:\/\/Field\/XSteal200}", "${e:\/\/Field\/XSteal200}"&amp;" "&amp;VLOOKUP(U1,'Language &amp; Currency Data'!1:1048576,4))</f>
        <v>RM${e:\/\/Field\/XSteal200}</v>
      </c>
      <c r="V42" s="10" t="str">
        <f>IF(VLOOKUP(V1,'Language &amp; Currency Data'!1:1048576,3)="Left",VLOOKUP(V1,'Language &amp; Currency Data'!1:1048576,4)&amp;"${e:\/\/Field\/XSteal200}", "${e:\/\/Field\/XSteal200}"&amp;" "&amp;VLOOKUP(V1,'Language &amp; Currency Data'!1:1048576,4))</f>
        <v>Mex$${e:\/\/Field\/XSteal200}</v>
      </c>
      <c r="W42" s="10" t="str">
        <f>IF(VLOOKUP(W1,'Language &amp; Currency Data'!1:1048576,3)="Left",VLOOKUP(W1,'Language &amp; Currency Data'!1:1048576,4)&amp;"${e:\/\/Field\/XSteal200}", "${e:\/\/Field\/XSteal200}"&amp;" "&amp;VLOOKUP(W1,'Language &amp; Currency Data'!1:1048576,4))</f>
        <v>€${e:\/\/Field\/XSteal200}</v>
      </c>
      <c r="X42" s="10" t="str">
        <f>IF(VLOOKUP(X1,'Language &amp; Currency Data'!1:1048576,3)="Left",VLOOKUP(X1,'Language &amp; Currency Data'!1:1048576,4)&amp;"${e:\/\/Field\/XSteal200}", "${e:\/\/Field\/XSteal200}"&amp;" "&amp;VLOOKUP(X1,'Language &amp; Currency Data'!1:1048576,4))</f>
        <v>NZ$${e:\/\/Field\/XSteal200}</v>
      </c>
      <c r="Y42" s="10" t="str">
        <f>IF(VLOOKUP(Y1,'Language &amp; Currency Data'!1:1048576,3)="Left",VLOOKUP(Y1,'Language &amp; Currency Data'!1:1048576,4)&amp;"${e:\/\/Field\/XSteal200}", "${e:\/\/Field\/XSteal200}"&amp;" "&amp;VLOOKUP(Y1,'Language &amp; Currency Data'!1:1048576,4))</f>
        <v>${e:\/\/Field\/XSteal200} kr</v>
      </c>
      <c r="Z42" s="10" t="str">
        <f>IF(VLOOKUP(Z1,'Language &amp; Currency Data'!1:1048576,3)="Left",VLOOKUP(Z1,'Language &amp; Currency Data'!1:1048576,4)&amp;"${e:\/\/Field\/XSteal200}", "${e:\/\/Field\/XSteal200}"&amp;" "&amp;VLOOKUP(Z1,'Language &amp; Currency Data'!1:1048576,4))</f>
        <v>₨${e:\/\/Field\/XSteal200}</v>
      </c>
      <c r="AA42" s="10" t="str">
        <f>IF(VLOOKUP(AA1,'Language &amp; Currency Data'!1:1048576,3)="Left",VLOOKUP(AA1,'Language &amp; Currency Data'!1:1048576,4)&amp;"${e:\/\/Field\/XSteal200}", "${e:\/\/Field\/XSteal200}"&amp;" "&amp;VLOOKUP(AA1,'Language &amp; Currency Data'!1:1048576,4))</f>
        <v>₱${e:\/\/Field\/XSteal200}</v>
      </c>
      <c r="AB42" s="10" t="str">
        <f>IF(VLOOKUP(AB1,'Language &amp; Currency Data'!1:1048576,3)="Left",VLOOKUP(AB1,'Language &amp; Currency Data'!1:1048576,4)&amp;"${e:\/\/Field\/XSteal200}", "${e:\/\/Field\/XSteal200}"&amp;" "&amp;VLOOKUP(AB1,'Language &amp; Currency Data'!1:1048576,4))</f>
        <v>${e:\/\/Field\/XSteal200} zł</v>
      </c>
      <c r="AC42" s="10" t="str">
        <f>IF(VLOOKUP(AC1,'Language &amp; Currency Data'!1:1048576,3)="Left",VLOOKUP(AC1,'Language &amp; Currency Data'!1:1048576,4)&amp;"${e:\/\/Field\/XSteal200}", "${e:\/\/Field\/XSteal200}"&amp;" "&amp;VLOOKUP(AC1,'Language &amp; Currency Data'!1:1048576,4))</f>
        <v>${e:\/\/Field\/XSteal200} €</v>
      </c>
      <c r="AD42" s="10" t="str">
        <f>IF(VLOOKUP(AD1,'Language &amp; Currency Data'!1:1048576,3)="Left",VLOOKUP(AD1,'Language &amp; Currency Data'!1:1048576,4)&amp;"${e:\/\/Field\/XSteal200}", "${e:\/\/Field\/XSteal200}"&amp;" "&amp;VLOOKUP(AD1,'Language &amp; Currency Data'!1:1048576,4))</f>
        <v>${e:\/\/Field\/XSteal200} lei</v>
      </c>
      <c r="AE42" s="10" t="str">
        <f>IF(VLOOKUP(AE1,'Language &amp; Currency Data'!1:1048576,3)="Left",VLOOKUP(AE1,'Language &amp; Currency Data'!1:1048576,4)&amp;"${e:\/\/Field\/XSteal200}", "${e:\/\/Field\/XSteal200}"&amp;" "&amp;VLOOKUP(AE1,'Language &amp; Currency Data'!1:1048576,4))</f>
        <v>${e:\/\/Field\/XSteal200} €</v>
      </c>
      <c r="AF42" s="10" t="str">
        <f>IF(VLOOKUP(AF1,'Language &amp; Currency Data'!1:1048576,3)="Left",VLOOKUP(AF1,'Language &amp; Currency Data'!1:1048576,4)&amp;"${e:\/\/Field\/XSteal200}", "${e:\/\/Field\/XSteal200}"&amp;" "&amp;VLOOKUP(AF1,'Language &amp; Currency Data'!1:1048576,4))</f>
        <v>R${e:\/\/Field\/XSteal200}</v>
      </c>
      <c r="AG42" s="10" t="str">
        <f>IF(VLOOKUP(AG1,'Language &amp; Currency Data'!1:1048576,3)="Left",VLOOKUP(AG1,'Language &amp; Currency Data'!1:1048576,4)&amp;"${e:\/\/Field\/XSteal200}", "${e:\/\/Field\/XSteal200}"&amp;" "&amp;VLOOKUP(AG1,'Language &amp; Currency Data'!1:1048576,4))</f>
        <v>₩${e:\/\/Field\/XSteal200}</v>
      </c>
      <c r="AH42" s="10" t="str">
        <f>IF(VLOOKUP(AH1,'Language &amp; Currency Data'!1:1048576,3)="Left",VLOOKUP(AH1,'Language &amp; Currency Data'!1:1048576,4)&amp;"${e:\/\/Field\/XSteal200}", "${e:\/\/Field\/XSteal200}"&amp;" "&amp;VLOOKUP(AH1,'Language &amp; Currency Data'!1:1048576,4))</f>
        <v>${e:\/\/Field\/XSteal200} €</v>
      </c>
      <c r="AI42" s="10" t="str">
        <f>IF(VLOOKUP(AI1,'Language &amp; Currency Data'!1:1048576,3)="Left",VLOOKUP(AI1,'Language &amp; Currency Data'!1:1048576,4)&amp;"${e:\/\/Field\/XSteal200}", "${e:\/\/Field\/XSteal200}"&amp;" "&amp;VLOOKUP(AI1,'Language &amp; Currency Data'!1:1048576,4))</f>
        <v>${e:\/\/Field\/XSteal200} kr</v>
      </c>
      <c r="AJ42" s="10" t="str">
        <f>IF(VLOOKUP(AJ1,'Language &amp; Currency Data'!1:1048576,3)="Left",VLOOKUP(AJ1,'Language &amp; Currency Data'!1:1048576,4)&amp;"${e:\/\/Field\/XSteal200}", "${e:\/\/Field\/XSteal200}"&amp;" "&amp;VLOOKUP(AJ1,'Language &amp; Currency Data'!1:1048576,4))</f>
        <v>NT$${e:\/\/Field\/XSteal200}</v>
      </c>
      <c r="AK42" s="10" t="str">
        <f>IF(VLOOKUP(AK1,'Language &amp; Currency Data'!1:1048576,3)="Left",VLOOKUP(AK1,'Language &amp; Currency Data'!1:1048576,4)&amp;"${e:\/\/Field\/XSteal200}", "${e:\/\/Field\/XSteal200}"&amp;" "&amp;VLOOKUP(AK1,'Language &amp; Currency Data'!1:1048576,4))</f>
        <v>฿${e:\/\/Field\/XSteal200}</v>
      </c>
      <c r="AL42" s="10" t="str">
        <f>IF(VLOOKUP(AL1,'Language &amp; Currency Data'!1:1048576,3)="Left",VLOOKUP(AL1,'Language &amp; Currency Data'!1:1048576,4)&amp;"${e:\/\/Field\/XSteal200}", "${e:\/\/Field\/XSteal200}"&amp;" "&amp;VLOOKUP(AL1,'Language &amp; Currency Data'!1:1048576,4))</f>
        <v>${e:\/\/Field\/XSteal200} ₺</v>
      </c>
      <c r="AM42" s="10" t="str">
        <f>IF(VLOOKUP(AM1,'Language &amp; Currency Data'!1:1048576,3)="Left",VLOOKUP(AM1,'Language &amp; Currency Data'!1:1048576,4)&amp;"${e:\/\/Field\/XSteal200}", "${e:\/\/Field\/XSteal200}"&amp;" "&amp;VLOOKUP(AM1,'Language &amp; Currency Data'!1:1048576,4))</f>
        <v>£${e:\/\/Field\/XSteal200}</v>
      </c>
      <c r="AN42" s="10" t="str">
        <f>IF(VLOOKUP(AN1,'Language &amp; Currency Data'!1:1048576,3)="Left",VLOOKUP(AN1,'Language &amp; Currency Data'!1:1048576,4)&amp;"${e:\/\/Field\/XSteal200}", "${e:\/\/Field\/XSteal200}"&amp;" "&amp;VLOOKUP(AN1,'Language &amp; Currency Data'!1:1048576,4))</f>
        <v>$${e:\/\/Field\/XSteal200}</v>
      </c>
      <c r="AO42" s="10" t="str">
        <f>IF(VLOOKUP(AO1,'Language &amp; Currency Data'!1:1048576,3)="Left",VLOOKUP(AO1,'Language &amp; Currency Data'!1:1048576,4)&amp;"${e:\/\/Field\/XSteal200}", "${e:\/\/Field\/XSteal200}"&amp;" "&amp;VLOOKUP(AO1,'Language &amp; Currency Data'!1:1048576,4))</f>
        <v>${e:\/\/Field\/XSteal200} ₫</v>
      </c>
      <c r="AP42" s="10" t="str">
        <f>IF(VLOOKUP(AP1,'Language &amp; Currency Data'!1:1048576,3)="Left",VLOOKUP(AP1,'Language &amp; Currency Data'!1:1048576,4)&amp;"${e:\/\/Field\/XSteal200}", "${e:\/\/Field\/XSteal200}"&amp;" "&amp;VLOOKUP(AP1,'Language &amp; Currency Data'!1:1048576,4))</f>
        <v>₹${e:\/\/Field\/XSteal200}</v>
      </c>
      <c r="AQ42" s="10" t="str">
        <f>IF(VLOOKUP(AQ1,'Language &amp; Currency Data'!1:1048576,3)="Left",VLOOKUP(AQ1,'Language &amp; Currency Data'!1:1048576,4)&amp;"${e:\/\/Field\/XSteal200}", "${e:\/\/Field\/XSteal200}"&amp;" "&amp;VLOOKUP(AQ1,'Language &amp; Currency Data'!1:1048576,4))</f>
        <v>Rp ${e:\/\/Field\/XSteal200}</v>
      </c>
      <c r="AR42" s="10" t="str">
        <f>IF(VLOOKUP(AR1,'Language &amp; Currency Data'!1:1048576,3)="Left",VLOOKUP(AR1,'Language &amp; Currency Data'!1:1048576,4)&amp;"${e:\/\/Field\/XSteal200}", "${e:\/\/Field\/XSteal200}"&amp;" "&amp;VLOOKUP(AR1,'Language &amp; Currency Data'!1:1048576,4))</f>
        <v>${e:\/\/Field\/XSteal200} ₫</v>
      </c>
      <c r="AS42" s="10" t="str">
        <f>IF(VLOOKUP(AS1,'Language &amp; Currency Data'!1:1048576,3)="Left",VLOOKUP(AS1,'Language &amp; Currency Data'!1:1048576,4)&amp;"${e:\/\/Field\/XSteal200}", "${e:\/\/Field\/XSteal200}"&amp;" "&amp;VLOOKUP(AS1,'Language &amp; Currency Data'!1:1048576,4))</f>
        <v>฿${e:\/\/Field\/XSteal200}</v>
      </c>
      <c r="AT42" s="10" t="str">
        <f>IF(VLOOKUP(AT1,'Language &amp; Currency Data'!1:1048576,3)="Left",VLOOKUP(AT1,'Language &amp; Currency Data'!1:1048576,4)&amp;"${e:\/\/Field\/XSteal200}", "${e:\/\/Field\/XSteal200}"&amp;" "&amp;VLOOKUP(AT1,'Language &amp; Currency Data'!1:1048576,4))</f>
        <v>R${e:\/\/Field\/XSteal200}</v>
      </c>
      <c r="AU42" s="10" t="str">
        <f>IF(VLOOKUP(AU1,'Language &amp; Currency Data'!1:1048576,3)="Left",VLOOKUP(AU1,'Language &amp; Currency Data'!1:1048576,4)&amp;"${e:\/\/Field\/XSteal200}", "${e:\/\/Field\/XSteal200}"&amp;" "&amp;VLOOKUP(AU1,'Language &amp; Currency Data'!1:1048576,4))</f>
        <v>₨${e:\/\/Field\/XSteal200}</v>
      </c>
      <c r="AV42" s="10" t="str">
        <f>IF(VLOOKUP(AV1,'Language &amp; Currency Data'!1:1048576,3)="Left",VLOOKUP(AV1,'Language &amp; Currency Data'!1:1048576,4)&amp;"${e:\/\/Field\/XSteal200}", "${e:\/\/Field\/XSteal200}"&amp;" "&amp;VLOOKUP(AV1,'Language &amp; Currency Data'!1:1048576,4))</f>
        <v>RM${e:\/\/Field\/XSteal200}</v>
      </c>
      <c r="AW42" s="10" t="str">
        <f>IF(VLOOKUP(AW1,'Language &amp; Currency Data'!1:1048576,3)="Left",VLOOKUP(AW1,'Language &amp; Currency Data'!1:1048576,4)&amp;"${e:\/\/Field\/XSteal200}", "${e:\/\/Field\/XSteal200}"&amp;" "&amp;VLOOKUP(AW1,'Language &amp; Currency Data'!1:1048576,4))</f>
        <v>₱${e:\/\/Field\/XSteal200}</v>
      </c>
    </row>
    <row r="43" spans="1:49" s="21" customFormat="1" x14ac:dyDescent="0.45">
      <c r="A43" s="10" t="s">
        <v>870</v>
      </c>
      <c r="B43" s="10" t="str">
        <f>IF(VLOOKUP(B1,'Language &amp; Currency Data'!1:1048576,3)="Left",VLOOKUP(B1,'Language &amp; Currency Data'!1:1048576,4)&amp;"${e:\/\/Field\/YSteal0}", "${e:\/\/Field\/YSteal0}"&amp;" "&amp;VLOOKUP(B1,'Language &amp; Currency Data'!1:1048576,4))</f>
        <v>ARS$${e:\/\/Field\/YSteal0}</v>
      </c>
      <c r="C43" s="10" t="str">
        <f>IF(VLOOKUP(C1,'Language &amp; Currency Data'!1:1048576,3)="Left",VLOOKUP(C1,'Language &amp; Currency Data'!1:1048576,4)&amp;"${e:\/\/Field\/YSteal0}", "${e:\/\/Field\/YSteal0}"&amp;" "&amp;VLOOKUP(C1,'Language &amp; Currency Data'!1:1048576,4))</f>
        <v>AUD$${e:\/\/Field\/YSteal0}</v>
      </c>
      <c r="D43" s="10" t="str">
        <f>IF(VLOOKUP(D1,'Language &amp; Currency Data'!1:1048576,3)="Left",VLOOKUP(D1,'Language &amp; Currency Data'!1:1048576,4)&amp;"${e:\/\/Field\/YSteal0}", "${e:\/\/Field\/YSteal0}"&amp;" "&amp;VLOOKUP(D1,'Language &amp; Currency Data'!1:1048576,4))</f>
        <v>${e:\/\/Field\/YSteal0} €</v>
      </c>
      <c r="E43" s="10" t="str">
        <f>IF(VLOOKUP(E1,'Language &amp; Currency Data'!1:1048576,3)="Left",VLOOKUP(E1,'Language &amp; Currency Data'!1:1048576,4)&amp;"${e:\/\/Field\/YSteal0}", "${e:\/\/Field\/YSteal0}"&amp;" "&amp;VLOOKUP(E1,'Language &amp; Currency Data'!1:1048576,4))</f>
        <v>R$${e:\/\/Field\/YSteal0}</v>
      </c>
      <c r="F43" s="10" t="str">
        <f>IF(VLOOKUP(F1,'Language &amp; Currency Data'!1:1048576,3)="Left",VLOOKUP(F1,'Language &amp; Currency Data'!1:1048576,4)&amp;"${e:\/\/Field\/YSteal0}", "${e:\/\/Field\/YSteal0}"&amp;" "&amp;VLOOKUP(F1,'Language &amp; Currency Data'!1:1048576,4))</f>
        <v>CA$${e:\/\/Field\/YSteal0}</v>
      </c>
      <c r="G43" s="10" t="str">
        <f>IF(VLOOKUP(G1,'Language &amp; Currency Data'!1:1048576,3)="Left",VLOOKUP(G1,'Language &amp; Currency Data'!1:1048576,4)&amp;"${e:\/\/Field\/YSteal0}", "${e:\/\/Field\/YSteal0}"&amp;" "&amp;VLOOKUP(G1,'Language &amp; Currency Data'!1:1048576,4))</f>
        <v>¥${e:\/\/Field\/YSteal0}</v>
      </c>
      <c r="H43" s="10" t="str">
        <f>IF(VLOOKUP(H1,'Language &amp; Currency Data'!1:1048576,3)="Left",VLOOKUP(H1,'Language &amp; Currency Data'!1:1048576,4)&amp;"${e:\/\/Field\/YSteal0}", "${e:\/\/Field\/YSteal0}"&amp;" "&amp;VLOOKUP(H1,'Language &amp; Currency Data'!1:1048576,4))</f>
        <v>CLP$${e:\/\/Field\/YSteal0}</v>
      </c>
      <c r="I43" s="10" t="str">
        <f>IF(VLOOKUP(I1,'Language &amp; Currency Data'!1:1048576,3)="Left",VLOOKUP(I1,'Language &amp; Currency Data'!1:1048576,4)&amp;"${e:\/\/Field\/YSteal0}", "${e:\/\/Field\/YSteal0}"&amp;" "&amp;VLOOKUP(I1,'Language &amp; Currency Data'!1:1048576,4))</f>
        <v>Col$${e:\/\/Field\/YSteal0}</v>
      </c>
      <c r="J43" s="10" t="str">
        <f>IF(VLOOKUP(J1,'Language &amp; Currency Data'!1:1048576,3)="Left",VLOOKUP(J1,'Language &amp; Currency Data'!1:1048576,4)&amp;"${e:\/\/Field\/YSteal0}", "${e:\/\/Field\/YSteal0}"&amp;" "&amp;VLOOKUP(J1,'Language &amp; Currency Data'!1:1048576,4))</f>
        <v>${e:\/\/Field\/YSteal0} Kč</v>
      </c>
      <c r="K43" s="10" t="str">
        <f>IF(VLOOKUP(K1,'Language &amp; Currency Data'!1:1048576,3)="Left",VLOOKUP(K1,'Language &amp; Currency Data'!1:1048576,4)&amp;"${e:\/\/Field\/YSteal0}", "${e:\/\/Field\/YSteal0}"&amp;" "&amp;VLOOKUP(K1,'Language &amp; Currency Data'!1:1048576,4))</f>
        <v>${e:\/\/Field\/YSteal0} €</v>
      </c>
      <c r="L43" s="10" t="str">
        <f>IF(VLOOKUP(L1,'Language &amp; Currency Data'!1:1048576,3)="Left",VLOOKUP(L1,'Language &amp; Currency Data'!1:1048576,4)&amp;"${e:\/\/Field\/YSteal0}", "${e:\/\/Field\/YSteal0}"&amp;" "&amp;VLOOKUP(L1,'Language &amp; Currency Data'!1:1048576,4))</f>
        <v>${e:\/\/Field\/YSteal0} €</v>
      </c>
      <c r="M43" s="10" t="str">
        <f>IF(VLOOKUP(M1,'Language &amp; Currency Data'!1:1048576,3)="Left",VLOOKUP(M1,'Language &amp; Currency Data'!1:1048576,4)&amp;"${e:\/\/Field\/YSteal0}", "${e:\/\/Field\/YSteal0}"&amp;" "&amp;VLOOKUP(M1,'Language &amp; Currency Data'!1:1048576,4))</f>
        <v>${e:\/\/Field\/YSteal0} €</v>
      </c>
      <c r="N43" s="10" t="str">
        <f>IF(VLOOKUP(N1,'Language &amp; Currency Data'!1:1048576,3)="Left",VLOOKUP(N1,'Language &amp; Currency Data'!1:1048576,4)&amp;"${e:\/\/Field\/YSteal0}", "${e:\/\/Field\/YSteal0}"&amp;" "&amp;VLOOKUP(N1,'Language &amp; Currency Data'!1:1048576,4))</f>
        <v>${e:\/\/Field\/YSteal0} €</v>
      </c>
      <c r="O43" s="10" t="str">
        <f>IF(VLOOKUP(O1,'Language &amp; Currency Data'!1:1048576,3)="Left",VLOOKUP(O1,'Language &amp; Currency Data'!1:1048576,4)&amp;"${e:\/\/Field\/YSteal0}", "${e:\/\/Field\/YSteal0}"&amp;" "&amp;VLOOKUP(O1,'Language &amp; Currency Data'!1:1048576,4))</f>
        <v>${e:\/\/Field\/YSteal0} Ft</v>
      </c>
      <c r="P43" s="10" t="str">
        <f>IF(VLOOKUP(P1,'Language &amp; Currency Data'!1:1048576,3)="Left",VLOOKUP(P1,'Language &amp; Currency Data'!1:1048576,4)&amp;"${e:\/\/Field\/YSteal0}", "${e:\/\/Field\/YSteal0}"&amp;" "&amp;VLOOKUP(P1,'Language &amp; Currency Data'!1:1048576,4))</f>
        <v>₹${e:\/\/Field\/YSteal0}</v>
      </c>
      <c r="Q43" s="10" t="str">
        <f>IF(VLOOKUP(Q1,'Language &amp; Currency Data'!1:1048576,3)="Left",VLOOKUP(Q1,'Language &amp; Currency Data'!1:1048576,4)&amp;"${e:\/\/Field\/YSteal0}", "${e:\/\/Field\/YSteal0}"&amp;" "&amp;VLOOKUP(Q1,'Language &amp; Currency Data'!1:1048576,4))</f>
        <v>Rp ${e:\/\/Field\/YSteal0}</v>
      </c>
      <c r="R43" s="10" t="str">
        <f>IF(VLOOKUP(R1,'Language &amp; Currency Data'!1:1048576,3)="Left",VLOOKUP(R1,'Language &amp; Currency Data'!1:1048576,4)&amp;"${e:\/\/Field\/YSteal0}", "${e:\/\/Field\/YSteal0}"&amp;" "&amp;VLOOKUP(R1,'Language &amp; Currency Data'!1:1048576,4))</f>
        <v>€${e:\/\/Field\/YSteal0}</v>
      </c>
      <c r="S43" s="10" t="str">
        <f>IF(VLOOKUP(S1,'Language &amp; Currency Data'!1:1048576,3)="Left",VLOOKUP(S1,'Language &amp; Currency Data'!1:1048576,4)&amp;"${e:\/\/Field\/YSteal0}", "${e:\/\/Field\/YSteal0}"&amp;" "&amp;VLOOKUP(S1,'Language &amp; Currency Data'!1:1048576,4))</f>
        <v>${e:\/\/Field\/YSteal0} €</v>
      </c>
      <c r="T43" s="10" t="str">
        <f>IF(VLOOKUP(T1,'Language &amp; Currency Data'!1:1048576,3)="Left",VLOOKUP(T1,'Language &amp; Currency Data'!1:1048576,4)&amp;"${e:\/\/Field\/YSteal0}", "${e:\/\/Field\/YSteal0}"&amp;" "&amp;VLOOKUP(T1,'Language &amp; Currency Data'!1:1048576,4))</f>
        <v>¥${e:\/\/Field\/YSteal0}</v>
      </c>
      <c r="U43" s="10" t="str">
        <f>IF(VLOOKUP(U1,'Language &amp; Currency Data'!1:1048576,3)="Left",VLOOKUP(U1,'Language &amp; Currency Data'!1:1048576,4)&amp;"${e:\/\/Field\/YSteal0}", "${e:\/\/Field\/YSteal0}"&amp;" "&amp;VLOOKUP(U1,'Language &amp; Currency Data'!1:1048576,4))</f>
        <v>RM${e:\/\/Field\/YSteal0}</v>
      </c>
      <c r="V43" s="10" t="str">
        <f>IF(VLOOKUP(V1,'Language &amp; Currency Data'!1:1048576,3)="Left",VLOOKUP(V1,'Language &amp; Currency Data'!1:1048576,4)&amp;"${e:\/\/Field\/YSteal0}", "${e:\/\/Field\/YSteal0}"&amp;" "&amp;VLOOKUP(V1,'Language &amp; Currency Data'!1:1048576,4))</f>
        <v>Mex$${e:\/\/Field\/YSteal0}</v>
      </c>
      <c r="W43" s="10" t="str">
        <f>IF(VLOOKUP(W1,'Language &amp; Currency Data'!1:1048576,3)="Left",VLOOKUP(W1,'Language &amp; Currency Data'!1:1048576,4)&amp;"${e:\/\/Field\/YSteal0}", "${e:\/\/Field\/YSteal0}"&amp;" "&amp;VLOOKUP(W1,'Language &amp; Currency Data'!1:1048576,4))</f>
        <v>€${e:\/\/Field\/YSteal0}</v>
      </c>
      <c r="X43" s="10" t="str">
        <f>IF(VLOOKUP(X1,'Language &amp; Currency Data'!1:1048576,3)="Left",VLOOKUP(X1,'Language &amp; Currency Data'!1:1048576,4)&amp;"${e:\/\/Field\/YSteal0}", "${e:\/\/Field\/YSteal0}"&amp;" "&amp;VLOOKUP(X1,'Language &amp; Currency Data'!1:1048576,4))</f>
        <v>NZ$${e:\/\/Field\/YSteal0}</v>
      </c>
      <c r="Y43" s="10" t="str">
        <f>IF(VLOOKUP(Y1,'Language &amp; Currency Data'!1:1048576,3)="Left",VLOOKUP(Y1,'Language &amp; Currency Data'!1:1048576,4)&amp;"${e:\/\/Field\/YSteal0}", "${e:\/\/Field\/YSteal0}"&amp;" "&amp;VLOOKUP(Y1,'Language &amp; Currency Data'!1:1048576,4))</f>
        <v>${e:\/\/Field\/YSteal0} kr</v>
      </c>
      <c r="Z43" s="10" t="str">
        <f>IF(VLOOKUP(Z1,'Language &amp; Currency Data'!1:1048576,3)="Left",VLOOKUP(Z1,'Language &amp; Currency Data'!1:1048576,4)&amp;"${e:\/\/Field\/YSteal0}", "${e:\/\/Field\/YSteal0}"&amp;" "&amp;VLOOKUP(Z1,'Language &amp; Currency Data'!1:1048576,4))</f>
        <v>₨${e:\/\/Field\/YSteal0}</v>
      </c>
      <c r="AA43" s="10" t="str">
        <f>IF(VLOOKUP(AA1,'Language &amp; Currency Data'!1:1048576,3)="Left",VLOOKUP(AA1,'Language &amp; Currency Data'!1:1048576,4)&amp;"${e:\/\/Field\/YSteal0}", "${e:\/\/Field\/YSteal0}"&amp;" "&amp;VLOOKUP(AA1,'Language &amp; Currency Data'!1:1048576,4))</f>
        <v>₱${e:\/\/Field\/YSteal0}</v>
      </c>
      <c r="AB43" s="10" t="str">
        <f>IF(VLOOKUP(AB1,'Language &amp; Currency Data'!1:1048576,3)="Left",VLOOKUP(AB1,'Language &amp; Currency Data'!1:1048576,4)&amp;"${e:\/\/Field\/YSteal0}", "${e:\/\/Field\/YSteal0}"&amp;" "&amp;VLOOKUP(AB1,'Language &amp; Currency Data'!1:1048576,4))</f>
        <v>${e:\/\/Field\/YSteal0} zł</v>
      </c>
      <c r="AC43" s="10" t="str">
        <f>IF(VLOOKUP(AC1,'Language &amp; Currency Data'!1:1048576,3)="Left",VLOOKUP(AC1,'Language &amp; Currency Data'!1:1048576,4)&amp;"${e:\/\/Field\/YSteal0}", "${e:\/\/Field\/YSteal0}"&amp;" "&amp;VLOOKUP(AC1,'Language &amp; Currency Data'!1:1048576,4))</f>
        <v>${e:\/\/Field\/YSteal0} €</v>
      </c>
      <c r="AD43" s="10" t="str">
        <f>IF(VLOOKUP(AD1,'Language &amp; Currency Data'!1:1048576,3)="Left",VLOOKUP(AD1,'Language &amp; Currency Data'!1:1048576,4)&amp;"${e:\/\/Field\/YSteal0}", "${e:\/\/Field\/YSteal0}"&amp;" "&amp;VLOOKUP(AD1,'Language &amp; Currency Data'!1:1048576,4))</f>
        <v>${e:\/\/Field\/YSteal0} lei</v>
      </c>
      <c r="AE43" s="10" t="str">
        <f>IF(VLOOKUP(AE1,'Language &amp; Currency Data'!1:1048576,3)="Left",VLOOKUP(AE1,'Language &amp; Currency Data'!1:1048576,4)&amp;"${e:\/\/Field\/YSteal0}", "${e:\/\/Field\/YSteal0}"&amp;" "&amp;VLOOKUP(AE1,'Language &amp; Currency Data'!1:1048576,4))</f>
        <v>${e:\/\/Field\/YSteal0} €</v>
      </c>
      <c r="AF43" s="10" t="str">
        <f>IF(VLOOKUP(AF1,'Language &amp; Currency Data'!1:1048576,3)="Left",VLOOKUP(AF1,'Language &amp; Currency Data'!1:1048576,4)&amp;"${e:\/\/Field\/YSteal0}", "${e:\/\/Field\/YSteal0}"&amp;" "&amp;VLOOKUP(AF1,'Language &amp; Currency Data'!1:1048576,4))</f>
        <v>R${e:\/\/Field\/YSteal0}</v>
      </c>
      <c r="AG43" s="10" t="str">
        <f>IF(VLOOKUP(AG1,'Language &amp; Currency Data'!1:1048576,3)="Left",VLOOKUP(AG1,'Language &amp; Currency Data'!1:1048576,4)&amp;"${e:\/\/Field\/YSteal0}", "${e:\/\/Field\/YSteal0}"&amp;" "&amp;VLOOKUP(AG1,'Language &amp; Currency Data'!1:1048576,4))</f>
        <v>₩${e:\/\/Field\/YSteal0}</v>
      </c>
      <c r="AH43" s="10" t="str">
        <f>IF(VLOOKUP(AH1,'Language &amp; Currency Data'!1:1048576,3)="Left",VLOOKUP(AH1,'Language &amp; Currency Data'!1:1048576,4)&amp;"${e:\/\/Field\/YSteal0}", "${e:\/\/Field\/YSteal0}"&amp;" "&amp;VLOOKUP(AH1,'Language &amp; Currency Data'!1:1048576,4))</f>
        <v>${e:\/\/Field\/YSteal0} €</v>
      </c>
      <c r="AI43" s="10" t="str">
        <f>IF(VLOOKUP(AI1,'Language &amp; Currency Data'!1:1048576,3)="Left",VLOOKUP(AI1,'Language &amp; Currency Data'!1:1048576,4)&amp;"${e:\/\/Field\/YSteal0}", "${e:\/\/Field\/YSteal0}"&amp;" "&amp;VLOOKUP(AI1,'Language &amp; Currency Data'!1:1048576,4))</f>
        <v>${e:\/\/Field\/YSteal0} kr</v>
      </c>
      <c r="AJ43" s="10" t="str">
        <f>IF(VLOOKUP(AJ1,'Language &amp; Currency Data'!1:1048576,3)="Left",VLOOKUP(AJ1,'Language &amp; Currency Data'!1:1048576,4)&amp;"${e:\/\/Field\/YSteal0}", "${e:\/\/Field\/YSteal0}"&amp;" "&amp;VLOOKUP(AJ1,'Language &amp; Currency Data'!1:1048576,4))</f>
        <v>NT$${e:\/\/Field\/YSteal0}</v>
      </c>
      <c r="AK43" s="10" t="str">
        <f>IF(VLOOKUP(AK1,'Language &amp; Currency Data'!1:1048576,3)="Left",VLOOKUP(AK1,'Language &amp; Currency Data'!1:1048576,4)&amp;"${e:\/\/Field\/YSteal0}", "${e:\/\/Field\/YSteal0}"&amp;" "&amp;VLOOKUP(AK1,'Language &amp; Currency Data'!1:1048576,4))</f>
        <v>฿${e:\/\/Field\/YSteal0}</v>
      </c>
      <c r="AL43" s="10" t="str">
        <f>IF(VLOOKUP(AL1,'Language &amp; Currency Data'!1:1048576,3)="Left",VLOOKUP(AL1,'Language &amp; Currency Data'!1:1048576,4)&amp;"${e:\/\/Field\/YSteal0}", "${e:\/\/Field\/YSteal0}"&amp;" "&amp;VLOOKUP(AL1,'Language &amp; Currency Data'!1:1048576,4))</f>
        <v>${e:\/\/Field\/YSteal0} ₺</v>
      </c>
      <c r="AM43" s="10" t="str">
        <f>IF(VLOOKUP(AM1,'Language &amp; Currency Data'!1:1048576,3)="Left",VLOOKUP(AM1,'Language &amp; Currency Data'!1:1048576,4)&amp;"${e:\/\/Field\/YSteal0}", "${e:\/\/Field\/YSteal0}"&amp;" "&amp;VLOOKUP(AM1,'Language &amp; Currency Data'!1:1048576,4))</f>
        <v>£${e:\/\/Field\/YSteal0}</v>
      </c>
      <c r="AN43" s="10" t="str">
        <f>IF(VLOOKUP(AN1,'Language &amp; Currency Data'!1:1048576,3)="Left",VLOOKUP(AN1,'Language &amp; Currency Data'!1:1048576,4)&amp;"${e:\/\/Field\/YSteal0}", "${e:\/\/Field\/YSteal0}"&amp;" "&amp;VLOOKUP(AN1,'Language &amp; Currency Data'!1:1048576,4))</f>
        <v>$${e:\/\/Field\/YSteal0}</v>
      </c>
      <c r="AO43" s="10" t="str">
        <f>IF(VLOOKUP(AO1,'Language &amp; Currency Data'!1:1048576,3)="Left",VLOOKUP(AO1,'Language &amp; Currency Data'!1:1048576,4)&amp;"${e:\/\/Field\/YSteal0}", "${e:\/\/Field\/YSteal0}"&amp;" "&amp;VLOOKUP(AO1,'Language &amp; Currency Data'!1:1048576,4))</f>
        <v>${e:\/\/Field\/YSteal0} ₫</v>
      </c>
      <c r="AP43" s="10" t="str">
        <f>IF(VLOOKUP(AP1,'Language &amp; Currency Data'!1:1048576,3)="Left",VLOOKUP(AP1,'Language &amp; Currency Data'!1:1048576,4)&amp;"${e:\/\/Field\/YSteal0}", "${e:\/\/Field\/YSteal0}"&amp;" "&amp;VLOOKUP(AP1,'Language &amp; Currency Data'!1:1048576,4))</f>
        <v>₹${e:\/\/Field\/YSteal0}</v>
      </c>
      <c r="AQ43" s="10" t="str">
        <f>IF(VLOOKUP(AQ1,'Language &amp; Currency Data'!1:1048576,3)="Left",VLOOKUP(AQ1,'Language &amp; Currency Data'!1:1048576,4)&amp;"${e:\/\/Field\/YSteal0}", "${e:\/\/Field\/YSteal0}"&amp;" "&amp;VLOOKUP(AQ1,'Language &amp; Currency Data'!1:1048576,4))</f>
        <v>Rp ${e:\/\/Field\/YSteal0}</v>
      </c>
      <c r="AR43" s="10" t="str">
        <f>IF(VLOOKUP(AR1,'Language &amp; Currency Data'!1:1048576,3)="Left",VLOOKUP(AR1,'Language &amp; Currency Data'!1:1048576,4)&amp;"${e:\/\/Field\/YSteal0}", "${e:\/\/Field\/YSteal0}"&amp;" "&amp;VLOOKUP(AR1,'Language &amp; Currency Data'!1:1048576,4))</f>
        <v>${e:\/\/Field\/YSteal0} ₫</v>
      </c>
      <c r="AS43" s="10" t="str">
        <f>IF(VLOOKUP(AS1,'Language &amp; Currency Data'!1:1048576,3)="Left",VLOOKUP(AS1,'Language &amp; Currency Data'!1:1048576,4)&amp;"${e:\/\/Field\/YSteal0}", "${e:\/\/Field\/YSteal0}"&amp;" "&amp;VLOOKUP(AS1,'Language &amp; Currency Data'!1:1048576,4))</f>
        <v>฿${e:\/\/Field\/YSteal0}</v>
      </c>
      <c r="AT43" s="10" t="str">
        <f>IF(VLOOKUP(AT1,'Language &amp; Currency Data'!1:1048576,3)="Left",VLOOKUP(AT1,'Language &amp; Currency Data'!1:1048576,4)&amp;"${e:\/\/Field\/YSteal0}", "${e:\/\/Field\/YSteal0}"&amp;" "&amp;VLOOKUP(AT1,'Language &amp; Currency Data'!1:1048576,4))</f>
        <v>R${e:\/\/Field\/YSteal0}</v>
      </c>
      <c r="AU43" s="10" t="str">
        <f>IF(VLOOKUP(AU1,'Language &amp; Currency Data'!1:1048576,3)="Left",VLOOKUP(AU1,'Language &amp; Currency Data'!1:1048576,4)&amp;"${e:\/\/Field\/YSteal0}", "${e:\/\/Field\/YSteal0}"&amp;" "&amp;VLOOKUP(AU1,'Language &amp; Currency Data'!1:1048576,4))</f>
        <v>₨${e:\/\/Field\/YSteal0}</v>
      </c>
      <c r="AV43" s="10" t="str">
        <f>IF(VLOOKUP(AV1,'Language &amp; Currency Data'!1:1048576,3)="Left",VLOOKUP(AV1,'Language &amp; Currency Data'!1:1048576,4)&amp;"${e:\/\/Field\/YSteal0}", "${e:\/\/Field\/YSteal0}"&amp;" "&amp;VLOOKUP(AV1,'Language &amp; Currency Data'!1:1048576,4))</f>
        <v>RM${e:\/\/Field\/YSteal0}</v>
      </c>
      <c r="AW43" s="10" t="str">
        <f>IF(VLOOKUP(AW1,'Language &amp; Currency Data'!1:1048576,3)="Left",VLOOKUP(AW1,'Language &amp; Currency Data'!1:1048576,4)&amp;"${e:\/\/Field\/YSteal0}", "${e:\/\/Field\/YSteal0}"&amp;" "&amp;VLOOKUP(AW1,'Language &amp; Currency Data'!1:1048576,4))</f>
        <v>₱${e:\/\/Field\/YSteal0}</v>
      </c>
    </row>
    <row r="44" spans="1:49" s="21" customFormat="1" x14ac:dyDescent="0.45">
      <c r="A44" s="10" t="s">
        <v>871</v>
      </c>
      <c r="B44" s="10" t="str">
        <f>IF(VLOOKUP(B1,'Language &amp; Currency Data'!1:1048576,3)="Left",VLOOKUP(B1,'Language &amp; Currency Data'!1:1048576,4)&amp;"${e:\/\/Field\/YSteal100}", "${e:\/\/Field\/YSteal100}"&amp;" "&amp;VLOOKUP(B1,'Language &amp; Currency Data'!1:1048576,4))</f>
        <v>ARS$${e:\/\/Field\/YSteal100}</v>
      </c>
      <c r="C44" s="10" t="str">
        <f>IF(VLOOKUP(C1,'Language &amp; Currency Data'!1:1048576,3)="Left",VLOOKUP(C1,'Language &amp; Currency Data'!1:1048576,4)&amp;"${e:\/\/Field\/YSteal100}", "${e:\/\/Field\/YSteal100}"&amp;" "&amp;VLOOKUP(C1,'Language &amp; Currency Data'!1:1048576,4))</f>
        <v>AUD$${e:\/\/Field\/YSteal100}</v>
      </c>
      <c r="D44" s="10" t="str">
        <f>IF(VLOOKUP(D1,'Language &amp; Currency Data'!1:1048576,3)="Left",VLOOKUP(D1,'Language &amp; Currency Data'!1:1048576,4)&amp;"${e:\/\/Field\/YSteal100}", "${e:\/\/Field\/YSteal100}"&amp;" "&amp;VLOOKUP(D1,'Language &amp; Currency Data'!1:1048576,4))</f>
        <v>${e:\/\/Field\/YSteal100} €</v>
      </c>
      <c r="E44" s="10" t="str">
        <f>IF(VLOOKUP(E1,'Language &amp; Currency Data'!1:1048576,3)="Left",VLOOKUP(E1,'Language &amp; Currency Data'!1:1048576,4)&amp;"${e:\/\/Field\/YSteal100}", "${e:\/\/Field\/YSteal100}"&amp;" "&amp;VLOOKUP(E1,'Language &amp; Currency Data'!1:1048576,4))</f>
        <v>R$${e:\/\/Field\/YSteal100}</v>
      </c>
      <c r="F44" s="10" t="str">
        <f>IF(VLOOKUP(F1,'Language &amp; Currency Data'!1:1048576,3)="Left",VLOOKUP(F1,'Language &amp; Currency Data'!1:1048576,4)&amp;"${e:\/\/Field\/YSteal100}", "${e:\/\/Field\/YSteal100}"&amp;" "&amp;VLOOKUP(F1,'Language &amp; Currency Data'!1:1048576,4))</f>
        <v>CA$${e:\/\/Field\/YSteal100}</v>
      </c>
      <c r="G44" s="10" t="str">
        <f>IF(VLOOKUP(G1,'Language &amp; Currency Data'!1:1048576,3)="Left",VLOOKUP(G1,'Language &amp; Currency Data'!1:1048576,4)&amp;"${e:\/\/Field\/YSteal100}", "${e:\/\/Field\/YSteal100}"&amp;" "&amp;VLOOKUP(G1,'Language &amp; Currency Data'!1:1048576,4))</f>
        <v>¥${e:\/\/Field\/YSteal100}</v>
      </c>
      <c r="H44" s="10" t="str">
        <f>IF(VLOOKUP(H1,'Language &amp; Currency Data'!1:1048576,3)="Left",VLOOKUP(H1,'Language &amp; Currency Data'!1:1048576,4)&amp;"${e:\/\/Field\/YSteal100}", "${e:\/\/Field\/YSteal100}"&amp;" "&amp;VLOOKUP(H1,'Language &amp; Currency Data'!1:1048576,4))</f>
        <v>CLP$${e:\/\/Field\/YSteal100}</v>
      </c>
      <c r="I44" s="10" t="str">
        <f>IF(VLOOKUP(I1,'Language &amp; Currency Data'!1:1048576,3)="Left",VLOOKUP(I1,'Language &amp; Currency Data'!1:1048576,4)&amp;"${e:\/\/Field\/YSteal100}", "${e:\/\/Field\/YSteal100}"&amp;" "&amp;VLOOKUP(I1,'Language &amp; Currency Data'!1:1048576,4))</f>
        <v>Col$${e:\/\/Field\/YSteal100}</v>
      </c>
      <c r="J44" s="10" t="str">
        <f>IF(VLOOKUP(J1,'Language &amp; Currency Data'!1:1048576,3)="Left",VLOOKUP(J1,'Language &amp; Currency Data'!1:1048576,4)&amp;"${e:\/\/Field\/YSteal100}", "${e:\/\/Field\/YSteal100}"&amp;" "&amp;VLOOKUP(J1,'Language &amp; Currency Data'!1:1048576,4))</f>
        <v>${e:\/\/Field\/YSteal100} Kč</v>
      </c>
      <c r="K44" s="10" t="str">
        <f>IF(VLOOKUP(K1,'Language &amp; Currency Data'!1:1048576,3)="Left",VLOOKUP(K1,'Language &amp; Currency Data'!1:1048576,4)&amp;"${e:\/\/Field\/YSteal100}", "${e:\/\/Field\/YSteal100}"&amp;" "&amp;VLOOKUP(K1,'Language &amp; Currency Data'!1:1048576,4))</f>
        <v>${e:\/\/Field\/YSteal100} €</v>
      </c>
      <c r="L44" s="10" t="str">
        <f>IF(VLOOKUP(L1,'Language &amp; Currency Data'!1:1048576,3)="Left",VLOOKUP(L1,'Language &amp; Currency Data'!1:1048576,4)&amp;"${e:\/\/Field\/YSteal100}", "${e:\/\/Field\/YSteal100}"&amp;" "&amp;VLOOKUP(L1,'Language &amp; Currency Data'!1:1048576,4))</f>
        <v>${e:\/\/Field\/YSteal100} €</v>
      </c>
      <c r="M44" s="10" t="str">
        <f>IF(VLOOKUP(M1,'Language &amp; Currency Data'!1:1048576,3)="Left",VLOOKUP(M1,'Language &amp; Currency Data'!1:1048576,4)&amp;"${e:\/\/Field\/YSteal100}", "${e:\/\/Field\/YSteal100}"&amp;" "&amp;VLOOKUP(M1,'Language &amp; Currency Data'!1:1048576,4))</f>
        <v>${e:\/\/Field\/YSteal100} €</v>
      </c>
      <c r="N44" s="10" t="str">
        <f>IF(VLOOKUP(N1,'Language &amp; Currency Data'!1:1048576,3)="Left",VLOOKUP(N1,'Language &amp; Currency Data'!1:1048576,4)&amp;"${e:\/\/Field\/YSteal100}", "${e:\/\/Field\/YSteal100}"&amp;" "&amp;VLOOKUP(N1,'Language &amp; Currency Data'!1:1048576,4))</f>
        <v>${e:\/\/Field\/YSteal100} €</v>
      </c>
      <c r="O44" s="10" t="str">
        <f>IF(VLOOKUP(O1,'Language &amp; Currency Data'!1:1048576,3)="Left",VLOOKUP(O1,'Language &amp; Currency Data'!1:1048576,4)&amp;"${e:\/\/Field\/YSteal100}", "${e:\/\/Field\/YSteal100}"&amp;" "&amp;VLOOKUP(O1,'Language &amp; Currency Data'!1:1048576,4))</f>
        <v>${e:\/\/Field\/YSteal100} Ft</v>
      </c>
      <c r="P44" s="10" t="str">
        <f>IF(VLOOKUP(P1,'Language &amp; Currency Data'!1:1048576,3)="Left",VLOOKUP(P1,'Language &amp; Currency Data'!1:1048576,4)&amp;"${e:\/\/Field\/YSteal100}", "${e:\/\/Field\/YSteal100}"&amp;" "&amp;VLOOKUP(P1,'Language &amp; Currency Data'!1:1048576,4))</f>
        <v>₹${e:\/\/Field\/YSteal100}</v>
      </c>
      <c r="Q44" s="10" t="str">
        <f>IF(VLOOKUP(Q1,'Language &amp; Currency Data'!1:1048576,3)="Left",VLOOKUP(Q1,'Language &amp; Currency Data'!1:1048576,4)&amp;"${e:\/\/Field\/YSteal100}", "${e:\/\/Field\/YSteal100}"&amp;" "&amp;VLOOKUP(Q1,'Language &amp; Currency Data'!1:1048576,4))</f>
        <v>Rp ${e:\/\/Field\/YSteal100}</v>
      </c>
      <c r="R44" s="10" t="str">
        <f>IF(VLOOKUP(R1,'Language &amp; Currency Data'!1:1048576,3)="Left",VLOOKUP(R1,'Language &amp; Currency Data'!1:1048576,4)&amp;"${e:\/\/Field\/YSteal100}", "${e:\/\/Field\/YSteal100}"&amp;" "&amp;VLOOKUP(R1,'Language &amp; Currency Data'!1:1048576,4))</f>
        <v>€${e:\/\/Field\/YSteal100}</v>
      </c>
      <c r="S44" s="10" t="str">
        <f>IF(VLOOKUP(S1,'Language &amp; Currency Data'!1:1048576,3)="Left",VLOOKUP(S1,'Language &amp; Currency Data'!1:1048576,4)&amp;"${e:\/\/Field\/YSteal100}", "${e:\/\/Field\/YSteal100}"&amp;" "&amp;VLOOKUP(S1,'Language &amp; Currency Data'!1:1048576,4))</f>
        <v>${e:\/\/Field\/YSteal100} €</v>
      </c>
      <c r="T44" s="10" t="str">
        <f>IF(VLOOKUP(T1,'Language &amp; Currency Data'!1:1048576,3)="Left",VLOOKUP(T1,'Language &amp; Currency Data'!1:1048576,4)&amp;"${e:\/\/Field\/YSteal100}", "${e:\/\/Field\/YSteal100}"&amp;" "&amp;VLOOKUP(T1,'Language &amp; Currency Data'!1:1048576,4))</f>
        <v>¥${e:\/\/Field\/YSteal100}</v>
      </c>
      <c r="U44" s="10" t="str">
        <f>IF(VLOOKUP(U1,'Language &amp; Currency Data'!1:1048576,3)="Left",VLOOKUP(U1,'Language &amp; Currency Data'!1:1048576,4)&amp;"${e:\/\/Field\/YSteal100}", "${e:\/\/Field\/YSteal100}"&amp;" "&amp;VLOOKUP(U1,'Language &amp; Currency Data'!1:1048576,4))</f>
        <v>RM${e:\/\/Field\/YSteal100}</v>
      </c>
      <c r="V44" s="10" t="str">
        <f>IF(VLOOKUP(V1,'Language &amp; Currency Data'!1:1048576,3)="Left",VLOOKUP(V1,'Language &amp; Currency Data'!1:1048576,4)&amp;"${e:\/\/Field\/YSteal100}", "${e:\/\/Field\/YSteal100}"&amp;" "&amp;VLOOKUP(V1,'Language &amp; Currency Data'!1:1048576,4))</f>
        <v>Mex$${e:\/\/Field\/YSteal100}</v>
      </c>
      <c r="W44" s="10" t="str">
        <f>IF(VLOOKUP(W1,'Language &amp; Currency Data'!1:1048576,3)="Left",VLOOKUP(W1,'Language &amp; Currency Data'!1:1048576,4)&amp;"${e:\/\/Field\/YSteal100}", "${e:\/\/Field\/YSteal100}"&amp;" "&amp;VLOOKUP(W1,'Language &amp; Currency Data'!1:1048576,4))</f>
        <v>€${e:\/\/Field\/YSteal100}</v>
      </c>
      <c r="X44" s="10" t="str">
        <f>IF(VLOOKUP(X1,'Language &amp; Currency Data'!1:1048576,3)="Left",VLOOKUP(X1,'Language &amp; Currency Data'!1:1048576,4)&amp;"${e:\/\/Field\/YSteal100}", "${e:\/\/Field\/YSteal100}"&amp;" "&amp;VLOOKUP(X1,'Language &amp; Currency Data'!1:1048576,4))</f>
        <v>NZ$${e:\/\/Field\/YSteal100}</v>
      </c>
      <c r="Y44" s="10" t="str">
        <f>IF(VLOOKUP(Y1,'Language &amp; Currency Data'!1:1048576,3)="Left",VLOOKUP(Y1,'Language &amp; Currency Data'!1:1048576,4)&amp;"${e:\/\/Field\/YSteal100}", "${e:\/\/Field\/YSteal100}"&amp;" "&amp;VLOOKUP(Y1,'Language &amp; Currency Data'!1:1048576,4))</f>
        <v>${e:\/\/Field\/YSteal100} kr</v>
      </c>
      <c r="Z44" s="10" t="str">
        <f>IF(VLOOKUP(Z1,'Language &amp; Currency Data'!1:1048576,3)="Left",VLOOKUP(Z1,'Language &amp; Currency Data'!1:1048576,4)&amp;"${e:\/\/Field\/YSteal100}", "${e:\/\/Field\/YSteal100}"&amp;" "&amp;VLOOKUP(Z1,'Language &amp; Currency Data'!1:1048576,4))</f>
        <v>₨${e:\/\/Field\/YSteal100}</v>
      </c>
      <c r="AA44" s="10" t="str">
        <f>IF(VLOOKUP(AA1,'Language &amp; Currency Data'!1:1048576,3)="Left",VLOOKUP(AA1,'Language &amp; Currency Data'!1:1048576,4)&amp;"${e:\/\/Field\/YSteal100}", "${e:\/\/Field\/YSteal100}"&amp;" "&amp;VLOOKUP(AA1,'Language &amp; Currency Data'!1:1048576,4))</f>
        <v>₱${e:\/\/Field\/YSteal100}</v>
      </c>
      <c r="AB44" s="10" t="str">
        <f>IF(VLOOKUP(AB1,'Language &amp; Currency Data'!1:1048576,3)="Left",VLOOKUP(AB1,'Language &amp; Currency Data'!1:1048576,4)&amp;"${e:\/\/Field\/YSteal100}", "${e:\/\/Field\/YSteal100}"&amp;" "&amp;VLOOKUP(AB1,'Language &amp; Currency Data'!1:1048576,4))</f>
        <v>${e:\/\/Field\/YSteal100} zł</v>
      </c>
      <c r="AC44" s="10" t="str">
        <f>IF(VLOOKUP(AC1,'Language &amp; Currency Data'!1:1048576,3)="Left",VLOOKUP(AC1,'Language &amp; Currency Data'!1:1048576,4)&amp;"${e:\/\/Field\/YSteal100}", "${e:\/\/Field\/YSteal100}"&amp;" "&amp;VLOOKUP(AC1,'Language &amp; Currency Data'!1:1048576,4))</f>
        <v>${e:\/\/Field\/YSteal100} €</v>
      </c>
      <c r="AD44" s="10" t="str">
        <f>IF(VLOOKUP(AD1,'Language &amp; Currency Data'!1:1048576,3)="Left",VLOOKUP(AD1,'Language &amp; Currency Data'!1:1048576,4)&amp;"${e:\/\/Field\/YSteal100}", "${e:\/\/Field\/YSteal100}"&amp;" "&amp;VLOOKUP(AD1,'Language &amp; Currency Data'!1:1048576,4))</f>
        <v>${e:\/\/Field\/YSteal100} lei</v>
      </c>
      <c r="AE44" s="10" t="str">
        <f>IF(VLOOKUP(AE1,'Language &amp; Currency Data'!1:1048576,3)="Left",VLOOKUP(AE1,'Language &amp; Currency Data'!1:1048576,4)&amp;"${e:\/\/Field\/YSteal100}", "${e:\/\/Field\/YSteal100}"&amp;" "&amp;VLOOKUP(AE1,'Language &amp; Currency Data'!1:1048576,4))</f>
        <v>${e:\/\/Field\/YSteal100} €</v>
      </c>
      <c r="AF44" s="10" t="str">
        <f>IF(VLOOKUP(AF1,'Language &amp; Currency Data'!1:1048576,3)="Left",VLOOKUP(AF1,'Language &amp; Currency Data'!1:1048576,4)&amp;"${e:\/\/Field\/YSteal100}", "${e:\/\/Field\/YSteal100}"&amp;" "&amp;VLOOKUP(AF1,'Language &amp; Currency Data'!1:1048576,4))</f>
        <v>R${e:\/\/Field\/YSteal100}</v>
      </c>
      <c r="AG44" s="10" t="str">
        <f>IF(VLOOKUP(AG1,'Language &amp; Currency Data'!1:1048576,3)="Left",VLOOKUP(AG1,'Language &amp; Currency Data'!1:1048576,4)&amp;"${e:\/\/Field\/YSteal100}", "${e:\/\/Field\/YSteal100}"&amp;" "&amp;VLOOKUP(AG1,'Language &amp; Currency Data'!1:1048576,4))</f>
        <v>₩${e:\/\/Field\/YSteal100}</v>
      </c>
      <c r="AH44" s="10" t="str">
        <f>IF(VLOOKUP(AH1,'Language &amp; Currency Data'!1:1048576,3)="Left",VLOOKUP(AH1,'Language &amp; Currency Data'!1:1048576,4)&amp;"${e:\/\/Field\/YSteal100}", "${e:\/\/Field\/YSteal100}"&amp;" "&amp;VLOOKUP(AH1,'Language &amp; Currency Data'!1:1048576,4))</f>
        <v>${e:\/\/Field\/YSteal100} €</v>
      </c>
      <c r="AI44" s="10" t="str">
        <f>IF(VLOOKUP(AI1,'Language &amp; Currency Data'!1:1048576,3)="Left",VLOOKUP(AI1,'Language &amp; Currency Data'!1:1048576,4)&amp;"${e:\/\/Field\/YSteal100}", "${e:\/\/Field\/YSteal100}"&amp;" "&amp;VLOOKUP(AI1,'Language &amp; Currency Data'!1:1048576,4))</f>
        <v>${e:\/\/Field\/YSteal100} kr</v>
      </c>
      <c r="AJ44" s="10" t="str">
        <f>IF(VLOOKUP(AJ1,'Language &amp; Currency Data'!1:1048576,3)="Left",VLOOKUP(AJ1,'Language &amp; Currency Data'!1:1048576,4)&amp;"${e:\/\/Field\/YSteal100}", "${e:\/\/Field\/YSteal100}"&amp;" "&amp;VLOOKUP(AJ1,'Language &amp; Currency Data'!1:1048576,4))</f>
        <v>NT$${e:\/\/Field\/YSteal100}</v>
      </c>
      <c r="AK44" s="10" t="str">
        <f>IF(VLOOKUP(AK1,'Language &amp; Currency Data'!1:1048576,3)="Left",VLOOKUP(AK1,'Language &amp; Currency Data'!1:1048576,4)&amp;"${e:\/\/Field\/YSteal100}", "${e:\/\/Field\/YSteal100}"&amp;" "&amp;VLOOKUP(AK1,'Language &amp; Currency Data'!1:1048576,4))</f>
        <v>฿${e:\/\/Field\/YSteal100}</v>
      </c>
      <c r="AL44" s="10" t="str">
        <f>IF(VLOOKUP(AL1,'Language &amp; Currency Data'!1:1048576,3)="Left",VLOOKUP(AL1,'Language &amp; Currency Data'!1:1048576,4)&amp;"${e:\/\/Field\/YSteal100}", "${e:\/\/Field\/YSteal100}"&amp;" "&amp;VLOOKUP(AL1,'Language &amp; Currency Data'!1:1048576,4))</f>
        <v>${e:\/\/Field\/YSteal100} ₺</v>
      </c>
      <c r="AM44" s="10" t="str">
        <f>IF(VLOOKUP(AM1,'Language &amp; Currency Data'!1:1048576,3)="Left",VLOOKUP(AM1,'Language &amp; Currency Data'!1:1048576,4)&amp;"${e:\/\/Field\/YSteal100}", "${e:\/\/Field\/YSteal100}"&amp;" "&amp;VLOOKUP(AM1,'Language &amp; Currency Data'!1:1048576,4))</f>
        <v>£${e:\/\/Field\/YSteal100}</v>
      </c>
      <c r="AN44" s="10" t="str">
        <f>IF(VLOOKUP(AN1,'Language &amp; Currency Data'!1:1048576,3)="Left",VLOOKUP(AN1,'Language &amp; Currency Data'!1:1048576,4)&amp;"${e:\/\/Field\/YSteal100}", "${e:\/\/Field\/YSteal100}"&amp;" "&amp;VLOOKUP(AN1,'Language &amp; Currency Data'!1:1048576,4))</f>
        <v>$${e:\/\/Field\/YSteal100}</v>
      </c>
      <c r="AO44" s="10" t="str">
        <f>IF(VLOOKUP(AO1,'Language &amp; Currency Data'!1:1048576,3)="Left",VLOOKUP(AO1,'Language &amp; Currency Data'!1:1048576,4)&amp;"${e:\/\/Field\/YSteal100}", "${e:\/\/Field\/YSteal100}"&amp;" "&amp;VLOOKUP(AO1,'Language &amp; Currency Data'!1:1048576,4))</f>
        <v>${e:\/\/Field\/YSteal100} ₫</v>
      </c>
      <c r="AP44" s="10" t="str">
        <f>IF(VLOOKUP(AP1,'Language &amp; Currency Data'!1:1048576,3)="Left",VLOOKUP(AP1,'Language &amp; Currency Data'!1:1048576,4)&amp;"${e:\/\/Field\/YSteal100}", "${e:\/\/Field\/YSteal100}"&amp;" "&amp;VLOOKUP(AP1,'Language &amp; Currency Data'!1:1048576,4))</f>
        <v>₹${e:\/\/Field\/YSteal100}</v>
      </c>
      <c r="AQ44" s="10" t="str">
        <f>IF(VLOOKUP(AQ1,'Language &amp; Currency Data'!1:1048576,3)="Left",VLOOKUP(AQ1,'Language &amp; Currency Data'!1:1048576,4)&amp;"${e:\/\/Field\/YSteal100}", "${e:\/\/Field\/YSteal100}"&amp;" "&amp;VLOOKUP(AQ1,'Language &amp; Currency Data'!1:1048576,4))</f>
        <v>Rp ${e:\/\/Field\/YSteal100}</v>
      </c>
      <c r="AR44" s="10" t="str">
        <f>IF(VLOOKUP(AR1,'Language &amp; Currency Data'!1:1048576,3)="Left",VLOOKUP(AR1,'Language &amp; Currency Data'!1:1048576,4)&amp;"${e:\/\/Field\/YSteal100}", "${e:\/\/Field\/YSteal100}"&amp;" "&amp;VLOOKUP(AR1,'Language &amp; Currency Data'!1:1048576,4))</f>
        <v>${e:\/\/Field\/YSteal100} ₫</v>
      </c>
      <c r="AS44" s="10" t="str">
        <f>IF(VLOOKUP(AS1,'Language &amp; Currency Data'!1:1048576,3)="Left",VLOOKUP(AS1,'Language &amp; Currency Data'!1:1048576,4)&amp;"${e:\/\/Field\/YSteal100}", "${e:\/\/Field\/YSteal100}"&amp;" "&amp;VLOOKUP(AS1,'Language &amp; Currency Data'!1:1048576,4))</f>
        <v>฿${e:\/\/Field\/YSteal100}</v>
      </c>
      <c r="AT44" s="10" t="str">
        <f>IF(VLOOKUP(AT1,'Language &amp; Currency Data'!1:1048576,3)="Left",VLOOKUP(AT1,'Language &amp; Currency Data'!1:1048576,4)&amp;"${e:\/\/Field\/YSteal100}", "${e:\/\/Field\/YSteal100}"&amp;" "&amp;VLOOKUP(AT1,'Language &amp; Currency Data'!1:1048576,4))</f>
        <v>R${e:\/\/Field\/YSteal100}</v>
      </c>
      <c r="AU44" s="10" t="str">
        <f>IF(VLOOKUP(AU1,'Language &amp; Currency Data'!1:1048576,3)="Left",VLOOKUP(AU1,'Language &amp; Currency Data'!1:1048576,4)&amp;"${e:\/\/Field\/YSteal100}", "${e:\/\/Field\/YSteal100}"&amp;" "&amp;VLOOKUP(AU1,'Language &amp; Currency Data'!1:1048576,4))</f>
        <v>₨${e:\/\/Field\/YSteal100}</v>
      </c>
      <c r="AV44" s="10" t="str">
        <f>IF(VLOOKUP(AV1,'Language &amp; Currency Data'!1:1048576,3)="Left",VLOOKUP(AV1,'Language &amp; Currency Data'!1:1048576,4)&amp;"${e:\/\/Field\/YSteal100}", "${e:\/\/Field\/YSteal100}"&amp;" "&amp;VLOOKUP(AV1,'Language &amp; Currency Data'!1:1048576,4))</f>
        <v>RM${e:\/\/Field\/YSteal100}</v>
      </c>
      <c r="AW44" s="10" t="str">
        <f>IF(VLOOKUP(AW1,'Language &amp; Currency Data'!1:1048576,3)="Left",VLOOKUP(AW1,'Language &amp; Currency Data'!1:1048576,4)&amp;"${e:\/\/Field\/YSteal100}", "${e:\/\/Field\/YSteal100}"&amp;" "&amp;VLOOKUP(AW1,'Language &amp; Currency Data'!1:1048576,4))</f>
        <v>₱${e:\/\/Field\/YSteal100}</v>
      </c>
    </row>
    <row r="45" spans="1:49" s="21" customFormat="1" x14ac:dyDescent="0.45">
      <c r="A45" s="10" t="s">
        <v>872</v>
      </c>
      <c r="B45" s="10" t="str">
        <f>IF(VLOOKUP(B1,'Language &amp; Currency Data'!1:1048576,3)="Left",VLOOKUP(B1,'Language &amp; Currency Data'!1:1048576,4)&amp;"${e:\/\/Field\/YSteal200}", "${e:\/\/Field\/YSteal200}"&amp;" "&amp;VLOOKUP(B1,'Language &amp; Currency Data'!1:1048576,4))</f>
        <v>ARS$${e:\/\/Field\/YSteal200}</v>
      </c>
      <c r="C45" s="10" t="str">
        <f>IF(VLOOKUP(C1,'Language &amp; Currency Data'!1:1048576,3)="Left",VLOOKUP(C1,'Language &amp; Currency Data'!1:1048576,4)&amp;"${e:\/\/Field\/YSteal200}", "${e:\/\/Field\/YSteal200}"&amp;" "&amp;VLOOKUP(C1,'Language &amp; Currency Data'!1:1048576,4))</f>
        <v>AUD$${e:\/\/Field\/YSteal200}</v>
      </c>
      <c r="D45" s="10" t="str">
        <f>IF(VLOOKUP(D1,'Language &amp; Currency Data'!1:1048576,3)="Left",VLOOKUP(D1,'Language &amp; Currency Data'!1:1048576,4)&amp;"${e:\/\/Field\/YSteal200}", "${e:\/\/Field\/YSteal200}"&amp;" "&amp;VLOOKUP(D1,'Language &amp; Currency Data'!1:1048576,4))</f>
        <v>${e:\/\/Field\/YSteal200} €</v>
      </c>
      <c r="E45" s="10" t="str">
        <f>IF(VLOOKUP(E1,'Language &amp; Currency Data'!1:1048576,3)="Left",VLOOKUP(E1,'Language &amp; Currency Data'!1:1048576,4)&amp;"${e:\/\/Field\/YSteal200}", "${e:\/\/Field\/YSteal200}"&amp;" "&amp;VLOOKUP(E1,'Language &amp; Currency Data'!1:1048576,4))</f>
        <v>R$${e:\/\/Field\/YSteal200}</v>
      </c>
      <c r="F45" s="10" t="str">
        <f>IF(VLOOKUP(F1,'Language &amp; Currency Data'!1:1048576,3)="Left",VLOOKUP(F1,'Language &amp; Currency Data'!1:1048576,4)&amp;"${e:\/\/Field\/YSteal200}", "${e:\/\/Field\/YSteal200}"&amp;" "&amp;VLOOKUP(F1,'Language &amp; Currency Data'!1:1048576,4))</f>
        <v>CA$${e:\/\/Field\/YSteal200}</v>
      </c>
      <c r="G45" s="10" t="str">
        <f>IF(VLOOKUP(G1,'Language &amp; Currency Data'!1:1048576,3)="Left",VLOOKUP(G1,'Language &amp; Currency Data'!1:1048576,4)&amp;"${e:\/\/Field\/YSteal200}", "${e:\/\/Field\/YSteal200}"&amp;" "&amp;VLOOKUP(G1,'Language &amp; Currency Data'!1:1048576,4))</f>
        <v>¥${e:\/\/Field\/YSteal200}</v>
      </c>
      <c r="H45" s="10" t="str">
        <f>IF(VLOOKUP(H1,'Language &amp; Currency Data'!1:1048576,3)="Left",VLOOKUP(H1,'Language &amp; Currency Data'!1:1048576,4)&amp;"${e:\/\/Field\/YSteal200}", "${e:\/\/Field\/YSteal200}"&amp;" "&amp;VLOOKUP(H1,'Language &amp; Currency Data'!1:1048576,4))</f>
        <v>CLP$${e:\/\/Field\/YSteal200}</v>
      </c>
      <c r="I45" s="10" t="str">
        <f>IF(VLOOKUP(I1,'Language &amp; Currency Data'!1:1048576,3)="Left",VLOOKUP(I1,'Language &amp; Currency Data'!1:1048576,4)&amp;"${e:\/\/Field\/YSteal200}", "${e:\/\/Field\/YSteal200}"&amp;" "&amp;VLOOKUP(I1,'Language &amp; Currency Data'!1:1048576,4))</f>
        <v>Col$${e:\/\/Field\/YSteal200}</v>
      </c>
      <c r="J45" s="10" t="str">
        <f>IF(VLOOKUP(J1,'Language &amp; Currency Data'!1:1048576,3)="Left",VLOOKUP(J1,'Language &amp; Currency Data'!1:1048576,4)&amp;"${e:\/\/Field\/YSteal200}", "${e:\/\/Field\/YSteal200}"&amp;" "&amp;VLOOKUP(J1,'Language &amp; Currency Data'!1:1048576,4))</f>
        <v>${e:\/\/Field\/YSteal200} Kč</v>
      </c>
      <c r="K45" s="10" t="str">
        <f>IF(VLOOKUP(K1,'Language &amp; Currency Data'!1:1048576,3)="Left",VLOOKUP(K1,'Language &amp; Currency Data'!1:1048576,4)&amp;"${e:\/\/Field\/YSteal200}", "${e:\/\/Field\/YSteal200}"&amp;" "&amp;VLOOKUP(K1,'Language &amp; Currency Data'!1:1048576,4))</f>
        <v>${e:\/\/Field\/YSteal200} €</v>
      </c>
      <c r="L45" s="10" t="str">
        <f>IF(VLOOKUP(L1,'Language &amp; Currency Data'!1:1048576,3)="Left",VLOOKUP(L1,'Language &amp; Currency Data'!1:1048576,4)&amp;"${e:\/\/Field\/YSteal200}", "${e:\/\/Field\/YSteal200}"&amp;" "&amp;VLOOKUP(L1,'Language &amp; Currency Data'!1:1048576,4))</f>
        <v>${e:\/\/Field\/YSteal200} €</v>
      </c>
      <c r="M45" s="10" t="str">
        <f>IF(VLOOKUP(M1,'Language &amp; Currency Data'!1:1048576,3)="Left",VLOOKUP(M1,'Language &amp; Currency Data'!1:1048576,4)&amp;"${e:\/\/Field\/YSteal200}", "${e:\/\/Field\/YSteal200}"&amp;" "&amp;VLOOKUP(M1,'Language &amp; Currency Data'!1:1048576,4))</f>
        <v>${e:\/\/Field\/YSteal200} €</v>
      </c>
      <c r="N45" s="10" t="str">
        <f>IF(VLOOKUP(N1,'Language &amp; Currency Data'!1:1048576,3)="Left",VLOOKUP(N1,'Language &amp; Currency Data'!1:1048576,4)&amp;"${e:\/\/Field\/YSteal200}", "${e:\/\/Field\/YSteal200}"&amp;" "&amp;VLOOKUP(N1,'Language &amp; Currency Data'!1:1048576,4))</f>
        <v>${e:\/\/Field\/YSteal200} €</v>
      </c>
      <c r="O45" s="10" t="str">
        <f>IF(VLOOKUP(O1,'Language &amp; Currency Data'!1:1048576,3)="Left",VLOOKUP(O1,'Language &amp; Currency Data'!1:1048576,4)&amp;"${e:\/\/Field\/YSteal200}", "${e:\/\/Field\/YSteal200}"&amp;" "&amp;VLOOKUP(O1,'Language &amp; Currency Data'!1:1048576,4))</f>
        <v>${e:\/\/Field\/YSteal200} Ft</v>
      </c>
      <c r="P45" s="10" t="str">
        <f>IF(VLOOKUP(P1,'Language &amp; Currency Data'!1:1048576,3)="Left",VLOOKUP(P1,'Language &amp; Currency Data'!1:1048576,4)&amp;"${e:\/\/Field\/YSteal200}", "${e:\/\/Field\/YSteal200}"&amp;" "&amp;VLOOKUP(P1,'Language &amp; Currency Data'!1:1048576,4))</f>
        <v>₹${e:\/\/Field\/YSteal200}</v>
      </c>
      <c r="Q45" s="10" t="str">
        <f>IF(VLOOKUP(Q1,'Language &amp; Currency Data'!1:1048576,3)="Left",VLOOKUP(Q1,'Language &amp; Currency Data'!1:1048576,4)&amp;"${e:\/\/Field\/YSteal200}", "${e:\/\/Field\/YSteal200}"&amp;" "&amp;VLOOKUP(Q1,'Language &amp; Currency Data'!1:1048576,4))</f>
        <v>Rp ${e:\/\/Field\/YSteal200}</v>
      </c>
      <c r="R45" s="10" t="str">
        <f>IF(VLOOKUP(R1,'Language &amp; Currency Data'!1:1048576,3)="Left",VLOOKUP(R1,'Language &amp; Currency Data'!1:1048576,4)&amp;"${e:\/\/Field\/YSteal200}", "${e:\/\/Field\/YSteal200}"&amp;" "&amp;VLOOKUP(R1,'Language &amp; Currency Data'!1:1048576,4))</f>
        <v>€${e:\/\/Field\/YSteal200}</v>
      </c>
      <c r="S45" s="10" t="str">
        <f>IF(VLOOKUP(S1,'Language &amp; Currency Data'!1:1048576,3)="Left",VLOOKUP(S1,'Language &amp; Currency Data'!1:1048576,4)&amp;"${e:\/\/Field\/YSteal200}", "${e:\/\/Field\/YSteal200}"&amp;" "&amp;VLOOKUP(S1,'Language &amp; Currency Data'!1:1048576,4))</f>
        <v>${e:\/\/Field\/YSteal200} €</v>
      </c>
      <c r="T45" s="10" t="str">
        <f>IF(VLOOKUP(T1,'Language &amp; Currency Data'!1:1048576,3)="Left",VLOOKUP(T1,'Language &amp; Currency Data'!1:1048576,4)&amp;"${e:\/\/Field\/YSteal200}", "${e:\/\/Field\/YSteal200}"&amp;" "&amp;VLOOKUP(T1,'Language &amp; Currency Data'!1:1048576,4))</f>
        <v>¥${e:\/\/Field\/YSteal200}</v>
      </c>
      <c r="U45" s="10" t="str">
        <f>IF(VLOOKUP(U1,'Language &amp; Currency Data'!1:1048576,3)="Left",VLOOKUP(U1,'Language &amp; Currency Data'!1:1048576,4)&amp;"${e:\/\/Field\/YSteal200}", "${e:\/\/Field\/YSteal200}"&amp;" "&amp;VLOOKUP(U1,'Language &amp; Currency Data'!1:1048576,4))</f>
        <v>RM${e:\/\/Field\/YSteal200}</v>
      </c>
      <c r="V45" s="10" t="str">
        <f>IF(VLOOKUP(V1,'Language &amp; Currency Data'!1:1048576,3)="Left",VLOOKUP(V1,'Language &amp; Currency Data'!1:1048576,4)&amp;"${e:\/\/Field\/YSteal200}", "${e:\/\/Field\/YSteal200}"&amp;" "&amp;VLOOKUP(V1,'Language &amp; Currency Data'!1:1048576,4))</f>
        <v>Mex$${e:\/\/Field\/YSteal200}</v>
      </c>
      <c r="W45" s="10" t="str">
        <f>IF(VLOOKUP(W1,'Language &amp; Currency Data'!1:1048576,3)="Left",VLOOKUP(W1,'Language &amp; Currency Data'!1:1048576,4)&amp;"${e:\/\/Field\/YSteal200}", "${e:\/\/Field\/YSteal200}"&amp;" "&amp;VLOOKUP(W1,'Language &amp; Currency Data'!1:1048576,4))</f>
        <v>€${e:\/\/Field\/YSteal200}</v>
      </c>
      <c r="X45" s="10" t="str">
        <f>IF(VLOOKUP(X1,'Language &amp; Currency Data'!1:1048576,3)="Left",VLOOKUP(X1,'Language &amp; Currency Data'!1:1048576,4)&amp;"${e:\/\/Field\/YSteal200}", "${e:\/\/Field\/YSteal200}"&amp;" "&amp;VLOOKUP(X1,'Language &amp; Currency Data'!1:1048576,4))</f>
        <v>NZ$${e:\/\/Field\/YSteal200}</v>
      </c>
      <c r="Y45" s="10" t="str">
        <f>IF(VLOOKUP(Y1,'Language &amp; Currency Data'!1:1048576,3)="Left",VLOOKUP(Y1,'Language &amp; Currency Data'!1:1048576,4)&amp;"${e:\/\/Field\/YSteal200}", "${e:\/\/Field\/YSteal200}"&amp;" "&amp;VLOOKUP(Y1,'Language &amp; Currency Data'!1:1048576,4))</f>
        <v>${e:\/\/Field\/YSteal200} kr</v>
      </c>
      <c r="Z45" s="10" t="str">
        <f>IF(VLOOKUP(Z1,'Language &amp; Currency Data'!1:1048576,3)="Left",VLOOKUP(Z1,'Language &amp; Currency Data'!1:1048576,4)&amp;"${e:\/\/Field\/YSteal200}", "${e:\/\/Field\/YSteal200}"&amp;" "&amp;VLOOKUP(Z1,'Language &amp; Currency Data'!1:1048576,4))</f>
        <v>₨${e:\/\/Field\/YSteal200}</v>
      </c>
      <c r="AA45" s="10" t="str">
        <f>IF(VLOOKUP(AA1,'Language &amp; Currency Data'!1:1048576,3)="Left",VLOOKUP(AA1,'Language &amp; Currency Data'!1:1048576,4)&amp;"${e:\/\/Field\/YSteal200}", "${e:\/\/Field\/YSteal200}"&amp;" "&amp;VLOOKUP(AA1,'Language &amp; Currency Data'!1:1048576,4))</f>
        <v>₱${e:\/\/Field\/YSteal200}</v>
      </c>
      <c r="AB45" s="10" t="str">
        <f>IF(VLOOKUP(AB1,'Language &amp; Currency Data'!1:1048576,3)="Left",VLOOKUP(AB1,'Language &amp; Currency Data'!1:1048576,4)&amp;"${e:\/\/Field\/YSteal200}", "${e:\/\/Field\/YSteal200}"&amp;" "&amp;VLOOKUP(AB1,'Language &amp; Currency Data'!1:1048576,4))</f>
        <v>${e:\/\/Field\/YSteal200} zł</v>
      </c>
      <c r="AC45" s="10" t="str">
        <f>IF(VLOOKUP(AC1,'Language &amp; Currency Data'!1:1048576,3)="Left",VLOOKUP(AC1,'Language &amp; Currency Data'!1:1048576,4)&amp;"${e:\/\/Field\/YSteal200}", "${e:\/\/Field\/YSteal200}"&amp;" "&amp;VLOOKUP(AC1,'Language &amp; Currency Data'!1:1048576,4))</f>
        <v>${e:\/\/Field\/YSteal200} €</v>
      </c>
      <c r="AD45" s="10" t="str">
        <f>IF(VLOOKUP(AD1,'Language &amp; Currency Data'!1:1048576,3)="Left",VLOOKUP(AD1,'Language &amp; Currency Data'!1:1048576,4)&amp;"${e:\/\/Field\/YSteal200}", "${e:\/\/Field\/YSteal200}"&amp;" "&amp;VLOOKUP(AD1,'Language &amp; Currency Data'!1:1048576,4))</f>
        <v>${e:\/\/Field\/YSteal200} lei</v>
      </c>
      <c r="AE45" s="10" t="str">
        <f>IF(VLOOKUP(AE1,'Language &amp; Currency Data'!1:1048576,3)="Left",VLOOKUP(AE1,'Language &amp; Currency Data'!1:1048576,4)&amp;"${e:\/\/Field\/YSteal200}", "${e:\/\/Field\/YSteal200}"&amp;" "&amp;VLOOKUP(AE1,'Language &amp; Currency Data'!1:1048576,4))</f>
        <v>${e:\/\/Field\/YSteal200} €</v>
      </c>
      <c r="AF45" s="10" t="str">
        <f>IF(VLOOKUP(AF1,'Language &amp; Currency Data'!1:1048576,3)="Left",VLOOKUP(AF1,'Language &amp; Currency Data'!1:1048576,4)&amp;"${e:\/\/Field\/YSteal200}", "${e:\/\/Field\/YSteal200}"&amp;" "&amp;VLOOKUP(AF1,'Language &amp; Currency Data'!1:1048576,4))</f>
        <v>R${e:\/\/Field\/YSteal200}</v>
      </c>
      <c r="AG45" s="10" t="str">
        <f>IF(VLOOKUP(AG1,'Language &amp; Currency Data'!1:1048576,3)="Left",VLOOKUP(AG1,'Language &amp; Currency Data'!1:1048576,4)&amp;"${e:\/\/Field\/YSteal200}", "${e:\/\/Field\/YSteal200}"&amp;" "&amp;VLOOKUP(AG1,'Language &amp; Currency Data'!1:1048576,4))</f>
        <v>₩${e:\/\/Field\/YSteal200}</v>
      </c>
      <c r="AH45" s="10" t="str">
        <f>IF(VLOOKUP(AH1,'Language &amp; Currency Data'!1:1048576,3)="Left",VLOOKUP(AH1,'Language &amp; Currency Data'!1:1048576,4)&amp;"${e:\/\/Field\/YSteal200}", "${e:\/\/Field\/YSteal200}"&amp;" "&amp;VLOOKUP(AH1,'Language &amp; Currency Data'!1:1048576,4))</f>
        <v>${e:\/\/Field\/YSteal200} €</v>
      </c>
      <c r="AI45" s="10" t="str">
        <f>IF(VLOOKUP(AI1,'Language &amp; Currency Data'!1:1048576,3)="Left",VLOOKUP(AI1,'Language &amp; Currency Data'!1:1048576,4)&amp;"${e:\/\/Field\/YSteal200}", "${e:\/\/Field\/YSteal200}"&amp;" "&amp;VLOOKUP(AI1,'Language &amp; Currency Data'!1:1048576,4))</f>
        <v>${e:\/\/Field\/YSteal200} kr</v>
      </c>
      <c r="AJ45" s="10" t="str">
        <f>IF(VLOOKUP(AJ1,'Language &amp; Currency Data'!1:1048576,3)="Left",VLOOKUP(AJ1,'Language &amp; Currency Data'!1:1048576,4)&amp;"${e:\/\/Field\/YSteal200}", "${e:\/\/Field\/YSteal200}"&amp;" "&amp;VLOOKUP(AJ1,'Language &amp; Currency Data'!1:1048576,4))</f>
        <v>NT$${e:\/\/Field\/YSteal200}</v>
      </c>
      <c r="AK45" s="10" t="str">
        <f>IF(VLOOKUP(AK1,'Language &amp; Currency Data'!1:1048576,3)="Left",VLOOKUP(AK1,'Language &amp; Currency Data'!1:1048576,4)&amp;"${e:\/\/Field\/YSteal200}", "${e:\/\/Field\/YSteal200}"&amp;" "&amp;VLOOKUP(AK1,'Language &amp; Currency Data'!1:1048576,4))</f>
        <v>฿${e:\/\/Field\/YSteal200}</v>
      </c>
      <c r="AL45" s="10" t="str">
        <f>IF(VLOOKUP(AL1,'Language &amp; Currency Data'!1:1048576,3)="Left",VLOOKUP(AL1,'Language &amp; Currency Data'!1:1048576,4)&amp;"${e:\/\/Field\/YSteal200}", "${e:\/\/Field\/YSteal200}"&amp;" "&amp;VLOOKUP(AL1,'Language &amp; Currency Data'!1:1048576,4))</f>
        <v>${e:\/\/Field\/YSteal200} ₺</v>
      </c>
      <c r="AM45" s="10" t="str">
        <f>IF(VLOOKUP(AM1,'Language &amp; Currency Data'!1:1048576,3)="Left",VLOOKUP(AM1,'Language &amp; Currency Data'!1:1048576,4)&amp;"${e:\/\/Field\/YSteal200}", "${e:\/\/Field\/YSteal200}"&amp;" "&amp;VLOOKUP(AM1,'Language &amp; Currency Data'!1:1048576,4))</f>
        <v>£${e:\/\/Field\/YSteal200}</v>
      </c>
      <c r="AN45" s="10" t="str">
        <f>IF(VLOOKUP(AN1,'Language &amp; Currency Data'!1:1048576,3)="Left",VLOOKUP(AN1,'Language &amp; Currency Data'!1:1048576,4)&amp;"${e:\/\/Field\/YSteal200}", "${e:\/\/Field\/YSteal200}"&amp;" "&amp;VLOOKUP(AN1,'Language &amp; Currency Data'!1:1048576,4))</f>
        <v>$${e:\/\/Field\/YSteal200}</v>
      </c>
      <c r="AO45" s="10" t="str">
        <f>IF(VLOOKUP(AO1,'Language &amp; Currency Data'!1:1048576,3)="Left",VLOOKUP(AO1,'Language &amp; Currency Data'!1:1048576,4)&amp;"${e:\/\/Field\/YSteal200}", "${e:\/\/Field\/YSteal200}"&amp;" "&amp;VLOOKUP(AO1,'Language &amp; Currency Data'!1:1048576,4))</f>
        <v>${e:\/\/Field\/YSteal200} ₫</v>
      </c>
      <c r="AP45" s="10" t="str">
        <f>IF(VLOOKUP(AP1,'Language &amp; Currency Data'!1:1048576,3)="Left",VLOOKUP(AP1,'Language &amp; Currency Data'!1:1048576,4)&amp;"${e:\/\/Field\/YSteal200}", "${e:\/\/Field\/YSteal200}"&amp;" "&amp;VLOOKUP(AP1,'Language &amp; Currency Data'!1:1048576,4))</f>
        <v>₹${e:\/\/Field\/YSteal200}</v>
      </c>
      <c r="AQ45" s="10" t="str">
        <f>IF(VLOOKUP(AQ1,'Language &amp; Currency Data'!1:1048576,3)="Left",VLOOKUP(AQ1,'Language &amp; Currency Data'!1:1048576,4)&amp;"${e:\/\/Field\/YSteal200}", "${e:\/\/Field\/YSteal200}"&amp;" "&amp;VLOOKUP(AQ1,'Language &amp; Currency Data'!1:1048576,4))</f>
        <v>Rp ${e:\/\/Field\/YSteal200}</v>
      </c>
      <c r="AR45" s="10" t="str">
        <f>IF(VLOOKUP(AR1,'Language &amp; Currency Data'!1:1048576,3)="Left",VLOOKUP(AR1,'Language &amp; Currency Data'!1:1048576,4)&amp;"${e:\/\/Field\/YSteal200}", "${e:\/\/Field\/YSteal200}"&amp;" "&amp;VLOOKUP(AR1,'Language &amp; Currency Data'!1:1048576,4))</f>
        <v>${e:\/\/Field\/YSteal200} ₫</v>
      </c>
      <c r="AS45" s="10" t="str">
        <f>IF(VLOOKUP(AS1,'Language &amp; Currency Data'!1:1048576,3)="Left",VLOOKUP(AS1,'Language &amp; Currency Data'!1:1048576,4)&amp;"${e:\/\/Field\/YSteal200}", "${e:\/\/Field\/YSteal200}"&amp;" "&amp;VLOOKUP(AS1,'Language &amp; Currency Data'!1:1048576,4))</f>
        <v>฿${e:\/\/Field\/YSteal200}</v>
      </c>
      <c r="AT45" s="10" t="str">
        <f>IF(VLOOKUP(AT1,'Language &amp; Currency Data'!1:1048576,3)="Left",VLOOKUP(AT1,'Language &amp; Currency Data'!1:1048576,4)&amp;"${e:\/\/Field\/YSteal200}", "${e:\/\/Field\/YSteal200}"&amp;" "&amp;VLOOKUP(AT1,'Language &amp; Currency Data'!1:1048576,4))</f>
        <v>R${e:\/\/Field\/YSteal200}</v>
      </c>
      <c r="AU45" s="10" t="str">
        <f>IF(VLOOKUP(AU1,'Language &amp; Currency Data'!1:1048576,3)="Left",VLOOKUP(AU1,'Language &amp; Currency Data'!1:1048576,4)&amp;"${e:\/\/Field\/YSteal200}", "${e:\/\/Field\/YSteal200}"&amp;" "&amp;VLOOKUP(AU1,'Language &amp; Currency Data'!1:1048576,4))</f>
        <v>₨${e:\/\/Field\/YSteal200}</v>
      </c>
      <c r="AV45" s="10" t="str">
        <f>IF(VLOOKUP(AV1,'Language &amp; Currency Data'!1:1048576,3)="Left",VLOOKUP(AV1,'Language &amp; Currency Data'!1:1048576,4)&amp;"${e:\/\/Field\/YSteal200}", "${e:\/\/Field\/YSteal200}"&amp;" "&amp;VLOOKUP(AV1,'Language &amp; Currency Data'!1:1048576,4))</f>
        <v>RM${e:\/\/Field\/YSteal200}</v>
      </c>
      <c r="AW45" s="10" t="str">
        <f>IF(VLOOKUP(AW1,'Language &amp; Currency Data'!1:1048576,3)="Left",VLOOKUP(AW1,'Language &amp; Currency Data'!1:1048576,4)&amp;"${e:\/\/Field\/YSteal200}", "${e:\/\/Field\/YSteal200}"&amp;" "&amp;VLOOKUP(AW1,'Language &amp; Currency Data'!1:1048576,4))</f>
        <v>₱${e:\/\/Field\/YSteal200}</v>
      </c>
    </row>
    <row r="46" spans="1:49" s="21" customFormat="1" x14ac:dyDescent="0.45">
      <c r="A46" s="32" t="s">
        <v>873</v>
      </c>
      <c r="B46" s="10" t="str">
        <f>IF(VLOOKUP(B1,'Language &amp; Currency Data'!1:1048576,3)="Left",VLOOKUP(B1,'Language &amp; Currency Data'!1:1048576,4)&amp;"${e:\/\/Field\/Send1Them}", "${e:\/\/Field\/Send1Them}"&amp;" "&amp;VLOOKUP(B1,'Language &amp; Currency Data'!1:1048576,4))</f>
        <v>ARS$${e:\/\/Field\/Send1Them}</v>
      </c>
      <c r="C46" s="10" t="str">
        <f>IF(VLOOKUP(C1,'Language &amp; Currency Data'!1:1048576,3)="Left",VLOOKUP(C1,'Language &amp; Currency Data'!1:1048576,4)&amp;"${e:\/\/Field\/Send1Them}", "${e:\/\/Field\/Send1Them}"&amp;" "&amp;VLOOKUP(C1,'Language &amp; Currency Data'!1:1048576,4))</f>
        <v>AUD$${e:\/\/Field\/Send1Them}</v>
      </c>
      <c r="D46" s="10" t="str">
        <f>IF(VLOOKUP(D1,'Language &amp; Currency Data'!1:1048576,3)="Left",VLOOKUP(D1,'Language &amp; Currency Data'!1:1048576,4)&amp;"${e:\/\/Field\/Send1Them}", "${e:\/\/Field\/Send1Them}"&amp;" "&amp;VLOOKUP(D1,'Language &amp; Currency Data'!1:1048576,4))</f>
        <v>${e:\/\/Field\/Send1Them} €</v>
      </c>
      <c r="E46" s="10" t="str">
        <f>IF(VLOOKUP(E1,'Language &amp; Currency Data'!1:1048576,3)="Left",VLOOKUP(E1,'Language &amp; Currency Data'!1:1048576,4)&amp;"${e:\/\/Field\/Send1Them}", "${e:\/\/Field\/Send1Them}"&amp;" "&amp;VLOOKUP(E1,'Language &amp; Currency Data'!1:1048576,4))</f>
        <v>R$${e:\/\/Field\/Send1Them}</v>
      </c>
      <c r="F46" s="10" t="str">
        <f>IF(VLOOKUP(F1,'Language &amp; Currency Data'!1:1048576,3)="Left",VLOOKUP(F1,'Language &amp; Currency Data'!1:1048576,4)&amp;"${e:\/\/Field\/Send1Them}", "${e:\/\/Field\/Send1Them}"&amp;" "&amp;VLOOKUP(F1,'Language &amp; Currency Data'!1:1048576,4))</f>
        <v>CA$${e:\/\/Field\/Send1Them}</v>
      </c>
      <c r="G46" s="10" t="str">
        <f>IF(VLOOKUP(G1,'Language &amp; Currency Data'!1:1048576,3)="Left",VLOOKUP(G1,'Language &amp; Currency Data'!1:1048576,4)&amp;"${e:\/\/Field\/Send1Them}", "${e:\/\/Field\/Send1Them}"&amp;" "&amp;VLOOKUP(G1,'Language &amp; Currency Data'!1:1048576,4))</f>
        <v>¥${e:\/\/Field\/Send1Them}</v>
      </c>
      <c r="H46" s="10" t="str">
        <f>IF(VLOOKUP(H1,'Language &amp; Currency Data'!1:1048576,3)="Left",VLOOKUP(H1,'Language &amp; Currency Data'!1:1048576,4)&amp;"${e:\/\/Field\/Send1Them}", "${e:\/\/Field\/Send1Them}"&amp;" "&amp;VLOOKUP(H1,'Language &amp; Currency Data'!1:1048576,4))</f>
        <v>CLP$${e:\/\/Field\/Send1Them}</v>
      </c>
      <c r="I46" s="10" t="str">
        <f>IF(VLOOKUP(I1,'Language &amp; Currency Data'!1:1048576,3)="Left",VLOOKUP(I1,'Language &amp; Currency Data'!1:1048576,4)&amp;"${e:\/\/Field\/Send1Them}", "${e:\/\/Field\/Send1Them}"&amp;" "&amp;VLOOKUP(I1,'Language &amp; Currency Data'!1:1048576,4))</f>
        <v>Col$${e:\/\/Field\/Send1Them}</v>
      </c>
      <c r="J46" s="10" t="str">
        <f>IF(VLOOKUP(J1,'Language &amp; Currency Data'!1:1048576,3)="Left",VLOOKUP(J1,'Language &amp; Currency Data'!1:1048576,4)&amp;"${e:\/\/Field\/Send1Them}", "${e:\/\/Field\/Send1Them}"&amp;" "&amp;VLOOKUP(J1,'Language &amp; Currency Data'!1:1048576,4))</f>
        <v>${e:\/\/Field\/Send1Them} Kč</v>
      </c>
      <c r="K46" s="10" t="str">
        <f>IF(VLOOKUP(K1,'Language &amp; Currency Data'!1:1048576,3)="Left",VLOOKUP(K1,'Language &amp; Currency Data'!1:1048576,4)&amp;"${e:\/\/Field\/Send1Them}", "${e:\/\/Field\/Send1Them}"&amp;" "&amp;VLOOKUP(K1,'Language &amp; Currency Data'!1:1048576,4))</f>
        <v>${e:\/\/Field\/Send1Them} €</v>
      </c>
      <c r="L46" s="10" t="str">
        <f>IF(VLOOKUP(L1,'Language &amp; Currency Data'!1:1048576,3)="Left",VLOOKUP(L1,'Language &amp; Currency Data'!1:1048576,4)&amp;"${e:\/\/Field\/Send1Them}", "${e:\/\/Field\/Send1Them}"&amp;" "&amp;VLOOKUP(L1,'Language &amp; Currency Data'!1:1048576,4))</f>
        <v>${e:\/\/Field\/Send1Them} €</v>
      </c>
      <c r="M46" s="10" t="str">
        <f>IF(VLOOKUP(M1,'Language &amp; Currency Data'!1:1048576,3)="Left",VLOOKUP(M1,'Language &amp; Currency Data'!1:1048576,4)&amp;"${e:\/\/Field\/Send1Them}", "${e:\/\/Field\/Send1Them}"&amp;" "&amp;VLOOKUP(M1,'Language &amp; Currency Data'!1:1048576,4))</f>
        <v>${e:\/\/Field\/Send1Them} €</v>
      </c>
      <c r="N46" s="10" t="str">
        <f>IF(VLOOKUP(N1,'Language &amp; Currency Data'!1:1048576,3)="Left",VLOOKUP(N1,'Language &amp; Currency Data'!1:1048576,4)&amp;"${e:\/\/Field\/Send1Them}", "${e:\/\/Field\/Send1Them}"&amp;" "&amp;VLOOKUP(N1,'Language &amp; Currency Data'!1:1048576,4))</f>
        <v>${e:\/\/Field\/Send1Them} €</v>
      </c>
      <c r="O46" s="10" t="str">
        <f>IF(VLOOKUP(O1,'Language &amp; Currency Data'!1:1048576,3)="Left",VLOOKUP(O1,'Language &amp; Currency Data'!1:1048576,4)&amp;"${e:\/\/Field\/Send1Them}", "${e:\/\/Field\/Send1Them}"&amp;" "&amp;VLOOKUP(O1,'Language &amp; Currency Data'!1:1048576,4))</f>
        <v>${e:\/\/Field\/Send1Them} Ft</v>
      </c>
      <c r="P46" s="10" t="str">
        <f>IF(VLOOKUP(P1,'Language &amp; Currency Data'!1:1048576,3)="Left",VLOOKUP(P1,'Language &amp; Currency Data'!1:1048576,4)&amp;"${e:\/\/Field\/Send1Them}", "${e:\/\/Field\/Send1Them}"&amp;" "&amp;VLOOKUP(P1,'Language &amp; Currency Data'!1:1048576,4))</f>
        <v>₹${e:\/\/Field\/Send1Them}</v>
      </c>
      <c r="Q46" s="10" t="str">
        <f>IF(VLOOKUP(Q1,'Language &amp; Currency Data'!1:1048576,3)="Left",VLOOKUP(Q1,'Language &amp; Currency Data'!1:1048576,4)&amp;"${e:\/\/Field\/Send1Them}", "${e:\/\/Field\/Send1Them}"&amp;" "&amp;VLOOKUP(Q1,'Language &amp; Currency Data'!1:1048576,4))</f>
        <v>Rp ${e:\/\/Field\/Send1Them}</v>
      </c>
      <c r="R46" s="10" t="str">
        <f>IF(VLOOKUP(R1,'Language &amp; Currency Data'!1:1048576,3)="Left",VLOOKUP(R1,'Language &amp; Currency Data'!1:1048576,4)&amp;"${e:\/\/Field\/Send1Them}", "${e:\/\/Field\/Send1Them}"&amp;" "&amp;VLOOKUP(R1,'Language &amp; Currency Data'!1:1048576,4))</f>
        <v>€${e:\/\/Field\/Send1Them}</v>
      </c>
      <c r="S46" s="10" t="str">
        <f>IF(VLOOKUP(S1,'Language &amp; Currency Data'!1:1048576,3)="Left",VLOOKUP(S1,'Language &amp; Currency Data'!1:1048576,4)&amp;"${e:\/\/Field\/Send1Them}", "${e:\/\/Field\/Send1Them}"&amp;" "&amp;VLOOKUP(S1,'Language &amp; Currency Data'!1:1048576,4))</f>
        <v>${e:\/\/Field\/Send1Them} €</v>
      </c>
      <c r="T46" s="10" t="str">
        <f>IF(VLOOKUP(T1,'Language &amp; Currency Data'!1:1048576,3)="Left",VLOOKUP(T1,'Language &amp; Currency Data'!1:1048576,4)&amp;"${e:\/\/Field\/Send1Them}", "${e:\/\/Field\/Send1Them}"&amp;" "&amp;VLOOKUP(T1,'Language &amp; Currency Data'!1:1048576,4))</f>
        <v>¥${e:\/\/Field\/Send1Them}</v>
      </c>
      <c r="U46" s="10" t="str">
        <f>IF(VLOOKUP(U1,'Language &amp; Currency Data'!1:1048576,3)="Left",VLOOKUP(U1,'Language &amp; Currency Data'!1:1048576,4)&amp;"${e:\/\/Field\/Send1Them}", "${e:\/\/Field\/Send1Them}"&amp;" "&amp;VLOOKUP(U1,'Language &amp; Currency Data'!1:1048576,4))</f>
        <v>RM${e:\/\/Field\/Send1Them}</v>
      </c>
      <c r="V46" s="10" t="str">
        <f>IF(VLOOKUP(V1,'Language &amp; Currency Data'!1:1048576,3)="Left",VLOOKUP(V1,'Language &amp; Currency Data'!1:1048576,4)&amp;"${e:\/\/Field\/Send1Them}", "${e:\/\/Field\/Send1Them}"&amp;" "&amp;VLOOKUP(V1,'Language &amp; Currency Data'!1:1048576,4))</f>
        <v>Mex$${e:\/\/Field\/Send1Them}</v>
      </c>
      <c r="W46" s="10" t="str">
        <f>IF(VLOOKUP(W1,'Language &amp; Currency Data'!1:1048576,3)="Left",VLOOKUP(W1,'Language &amp; Currency Data'!1:1048576,4)&amp;"${e:\/\/Field\/Send1Them}", "${e:\/\/Field\/Send1Them}"&amp;" "&amp;VLOOKUP(W1,'Language &amp; Currency Data'!1:1048576,4))</f>
        <v>€${e:\/\/Field\/Send1Them}</v>
      </c>
      <c r="X46" s="10" t="str">
        <f>IF(VLOOKUP(X1,'Language &amp; Currency Data'!1:1048576,3)="Left",VLOOKUP(X1,'Language &amp; Currency Data'!1:1048576,4)&amp;"${e:\/\/Field\/Send1Them}", "${e:\/\/Field\/Send1Them}"&amp;" "&amp;VLOOKUP(X1,'Language &amp; Currency Data'!1:1048576,4))</f>
        <v>NZ$${e:\/\/Field\/Send1Them}</v>
      </c>
      <c r="Y46" s="10" t="str">
        <f>IF(VLOOKUP(Y1,'Language &amp; Currency Data'!1:1048576,3)="Left",VLOOKUP(Y1,'Language &amp; Currency Data'!1:1048576,4)&amp;"${e:\/\/Field\/Send1Them}", "${e:\/\/Field\/Send1Them}"&amp;" "&amp;VLOOKUP(Y1,'Language &amp; Currency Data'!1:1048576,4))</f>
        <v>${e:\/\/Field\/Send1Them} kr</v>
      </c>
      <c r="Z46" s="10" t="str">
        <f>IF(VLOOKUP(Z1,'Language &amp; Currency Data'!1:1048576,3)="Left",VLOOKUP(Z1,'Language &amp; Currency Data'!1:1048576,4)&amp;"${e:\/\/Field\/Send1Them}", "${e:\/\/Field\/Send1Them}"&amp;" "&amp;VLOOKUP(Z1,'Language &amp; Currency Data'!1:1048576,4))</f>
        <v>₨${e:\/\/Field\/Send1Them}</v>
      </c>
      <c r="AA46" s="10" t="str">
        <f>IF(VLOOKUP(AA1,'Language &amp; Currency Data'!1:1048576,3)="Left",VLOOKUP(AA1,'Language &amp; Currency Data'!1:1048576,4)&amp;"${e:\/\/Field\/Send1Them}", "${e:\/\/Field\/Send1Them}"&amp;" "&amp;VLOOKUP(AA1,'Language &amp; Currency Data'!1:1048576,4))</f>
        <v>₱${e:\/\/Field\/Send1Them}</v>
      </c>
      <c r="AB46" s="10" t="str">
        <f>IF(VLOOKUP(AB1,'Language &amp; Currency Data'!1:1048576,3)="Left",VLOOKUP(AB1,'Language &amp; Currency Data'!1:1048576,4)&amp;"${e:\/\/Field\/Send1Them}", "${e:\/\/Field\/Send1Them}"&amp;" "&amp;VLOOKUP(AB1,'Language &amp; Currency Data'!1:1048576,4))</f>
        <v>${e:\/\/Field\/Send1Them} zł</v>
      </c>
      <c r="AC46" s="10" t="str">
        <f>IF(VLOOKUP(AC1,'Language &amp; Currency Data'!1:1048576,3)="Left",VLOOKUP(AC1,'Language &amp; Currency Data'!1:1048576,4)&amp;"${e:\/\/Field\/Send1Them}", "${e:\/\/Field\/Send1Them}"&amp;" "&amp;VLOOKUP(AC1,'Language &amp; Currency Data'!1:1048576,4))</f>
        <v>${e:\/\/Field\/Send1Them} €</v>
      </c>
      <c r="AD46" s="10" t="str">
        <f>IF(VLOOKUP(AD1,'Language &amp; Currency Data'!1:1048576,3)="Left",VLOOKUP(AD1,'Language &amp; Currency Data'!1:1048576,4)&amp;"${e:\/\/Field\/Send1Them}", "${e:\/\/Field\/Send1Them}"&amp;" "&amp;VLOOKUP(AD1,'Language &amp; Currency Data'!1:1048576,4))</f>
        <v>${e:\/\/Field\/Send1Them} lei</v>
      </c>
      <c r="AE46" s="10" t="str">
        <f>IF(VLOOKUP(AE1,'Language &amp; Currency Data'!1:1048576,3)="Left",VLOOKUP(AE1,'Language &amp; Currency Data'!1:1048576,4)&amp;"${e:\/\/Field\/Send1Them}", "${e:\/\/Field\/Send1Them}"&amp;" "&amp;VLOOKUP(AE1,'Language &amp; Currency Data'!1:1048576,4))</f>
        <v>${e:\/\/Field\/Send1Them} €</v>
      </c>
      <c r="AF46" s="10" t="str">
        <f>IF(VLOOKUP(AF1,'Language &amp; Currency Data'!1:1048576,3)="Left",VLOOKUP(AF1,'Language &amp; Currency Data'!1:1048576,4)&amp;"${e:\/\/Field\/Send1Them}", "${e:\/\/Field\/Send1Them}"&amp;" "&amp;VLOOKUP(AF1,'Language &amp; Currency Data'!1:1048576,4))</f>
        <v>R${e:\/\/Field\/Send1Them}</v>
      </c>
      <c r="AG46" s="10" t="str">
        <f>IF(VLOOKUP(AG1,'Language &amp; Currency Data'!1:1048576,3)="Left",VLOOKUP(AG1,'Language &amp; Currency Data'!1:1048576,4)&amp;"${e:\/\/Field\/Send1Them}", "${e:\/\/Field\/Send1Them}"&amp;" "&amp;VLOOKUP(AG1,'Language &amp; Currency Data'!1:1048576,4))</f>
        <v>₩${e:\/\/Field\/Send1Them}</v>
      </c>
      <c r="AH46" s="10" t="str">
        <f>IF(VLOOKUP(AH1,'Language &amp; Currency Data'!1:1048576,3)="Left",VLOOKUP(AH1,'Language &amp; Currency Data'!1:1048576,4)&amp;"${e:\/\/Field\/Send1Them}", "${e:\/\/Field\/Send1Them}"&amp;" "&amp;VLOOKUP(AH1,'Language &amp; Currency Data'!1:1048576,4))</f>
        <v>${e:\/\/Field\/Send1Them} €</v>
      </c>
      <c r="AI46" s="10" t="str">
        <f>IF(VLOOKUP(AI1,'Language &amp; Currency Data'!1:1048576,3)="Left",VLOOKUP(AI1,'Language &amp; Currency Data'!1:1048576,4)&amp;"${e:\/\/Field\/Send1Them}", "${e:\/\/Field\/Send1Them}"&amp;" "&amp;VLOOKUP(AI1,'Language &amp; Currency Data'!1:1048576,4))</f>
        <v>${e:\/\/Field\/Send1Them} kr</v>
      </c>
      <c r="AJ46" s="10" t="str">
        <f>IF(VLOOKUP(AJ1,'Language &amp; Currency Data'!1:1048576,3)="Left",VLOOKUP(AJ1,'Language &amp; Currency Data'!1:1048576,4)&amp;"${e:\/\/Field\/Send1Them}", "${e:\/\/Field\/Send1Them}"&amp;" "&amp;VLOOKUP(AJ1,'Language &amp; Currency Data'!1:1048576,4))</f>
        <v>NT$${e:\/\/Field\/Send1Them}</v>
      </c>
      <c r="AK46" s="10" t="str">
        <f>IF(VLOOKUP(AK1,'Language &amp; Currency Data'!1:1048576,3)="Left",VLOOKUP(AK1,'Language &amp; Currency Data'!1:1048576,4)&amp;"${e:\/\/Field\/Send1Them}", "${e:\/\/Field\/Send1Them}"&amp;" "&amp;VLOOKUP(AK1,'Language &amp; Currency Data'!1:1048576,4))</f>
        <v>฿${e:\/\/Field\/Send1Them}</v>
      </c>
      <c r="AL46" s="10" t="str">
        <f>IF(VLOOKUP(AL1,'Language &amp; Currency Data'!1:1048576,3)="Left",VLOOKUP(AL1,'Language &amp; Currency Data'!1:1048576,4)&amp;"${e:\/\/Field\/Send1Them}", "${e:\/\/Field\/Send1Them}"&amp;" "&amp;VLOOKUP(AL1,'Language &amp; Currency Data'!1:1048576,4))</f>
        <v>${e:\/\/Field\/Send1Them} ₺</v>
      </c>
      <c r="AM46" s="10" t="str">
        <f>IF(VLOOKUP(AM1,'Language &amp; Currency Data'!1:1048576,3)="Left",VLOOKUP(AM1,'Language &amp; Currency Data'!1:1048576,4)&amp;"${e:\/\/Field\/Send1Them}", "${e:\/\/Field\/Send1Them}"&amp;" "&amp;VLOOKUP(AM1,'Language &amp; Currency Data'!1:1048576,4))</f>
        <v>£${e:\/\/Field\/Send1Them}</v>
      </c>
      <c r="AN46" s="10" t="str">
        <f>IF(VLOOKUP(AN1,'Language &amp; Currency Data'!1:1048576,3)="Left",VLOOKUP(AN1,'Language &amp; Currency Data'!1:1048576,4)&amp;"${e:\/\/Field\/Send1Them}", "${e:\/\/Field\/Send1Them}"&amp;" "&amp;VLOOKUP(AN1,'Language &amp; Currency Data'!1:1048576,4))</f>
        <v>$${e:\/\/Field\/Send1Them}</v>
      </c>
      <c r="AO46" s="10" t="str">
        <f>IF(VLOOKUP(AO1,'Language &amp; Currency Data'!1:1048576,3)="Left",VLOOKUP(AO1,'Language &amp; Currency Data'!1:1048576,4)&amp;"${e:\/\/Field\/Send1Them}", "${e:\/\/Field\/Send1Them}"&amp;" "&amp;VLOOKUP(AO1,'Language &amp; Currency Data'!1:1048576,4))</f>
        <v>${e:\/\/Field\/Send1Them} ₫</v>
      </c>
      <c r="AP46" s="10" t="str">
        <f>IF(VLOOKUP(AP1,'Language &amp; Currency Data'!1:1048576,3)="Left",VLOOKUP(AP1,'Language &amp; Currency Data'!1:1048576,4)&amp;"${e:\/\/Field\/Send1Them}", "${e:\/\/Field\/Send1Them}"&amp;" "&amp;VLOOKUP(AP1,'Language &amp; Currency Data'!1:1048576,4))</f>
        <v>₹${e:\/\/Field\/Send1Them}</v>
      </c>
      <c r="AQ46" s="10" t="str">
        <f>IF(VLOOKUP(AQ1,'Language &amp; Currency Data'!1:1048576,3)="Left",VLOOKUP(AQ1,'Language &amp; Currency Data'!1:1048576,4)&amp;"${e:\/\/Field\/Send1Them}", "${e:\/\/Field\/Send1Them}"&amp;" "&amp;VLOOKUP(AQ1,'Language &amp; Currency Data'!1:1048576,4))</f>
        <v>Rp ${e:\/\/Field\/Send1Them}</v>
      </c>
      <c r="AR46" s="10" t="str">
        <f>IF(VLOOKUP(AR1,'Language &amp; Currency Data'!1:1048576,3)="Left",VLOOKUP(AR1,'Language &amp; Currency Data'!1:1048576,4)&amp;"${e:\/\/Field\/Send1Them}", "${e:\/\/Field\/Send1Them}"&amp;" "&amp;VLOOKUP(AR1,'Language &amp; Currency Data'!1:1048576,4))</f>
        <v>${e:\/\/Field\/Send1Them} ₫</v>
      </c>
      <c r="AS46" s="10" t="str">
        <f>IF(VLOOKUP(AS1,'Language &amp; Currency Data'!1:1048576,3)="Left",VLOOKUP(AS1,'Language &amp; Currency Data'!1:1048576,4)&amp;"${e:\/\/Field\/Send1Them}", "${e:\/\/Field\/Send1Them}"&amp;" "&amp;VLOOKUP(AS1,'Language &amp; Currency Data'!1:1048576,4))</f>
        <v>฿${e:\/\/Field\/Send1Them}</v>
      </c>
      <c r="AT46" s="10" t="str">
        <f>IF(VLOOKUP(AT1,'Language &amp; Currency Data'!1:1048576,3)="Left",VLOOKUP(AT1,'Language &amp; Currency Data'!1:1048576,4)&amp;"${e:\/\/Field\/Send1Them}", "${e:\/\/Field\/Send1Them}"&amp;" "&amp;VLOOKUP(AT1,'Language &amp; Currency Data'!1:1048576,4))</f>
        <v>R${e:\/\/Field\/Send1Them}</v>
      </c>
      <c r="AU46" s="10" t="str">
        <f>IF(VLOOKUP(AU1,'Language &amp; Currency Data'!1:1048576,3)="Left",VLOOKUP(AU1,'Language &amp; Currency Data'!1:1048576,4)&amp;"${e:\/\/Field\/Send1Them}", "${e:\/\/Field\/Send1Them}"&amp;" "&amp;VLOOKUP(AU1,'Language &amp; Currency Data'!1:1048576,4))</f>
        <v>₨${e:\/\/Field\/Send1Them}</v>
      </c>
      <c r="AV46" s="10" t="str">
        <f>IF(VLOOKUP(AV1,'Language &amp; Currency Data'!1:1048576,3)="Left",VLOOKUP(AV1,'Language &amp; Currency Data'!1:1048576,4)&amp;"${e:\/\/Field\/Send1Them}", "${e:\/\/Field\/Send1Them}"&amp;" "&amp;VLOOKUP(AV1,'Language &amp; Currency Data'!1:1048576,4))</f>
        <v>RM${e:\/\/Field\/Send1Them}</v>
      </c>
      <c r="AW46" s="10" t="str">
        <f>IF(VLOOKUP(AW1,'Language &amp; Currency Data'!1:1048576,3)="Left",VLOOKUP(AW1,'Language &amp; Currency Data'!1:1048576,4)&amp;"${e:\/\/Field\/Send1Them}", "${e:\/\/Field\/Send1Them}"&amp;" "&amp;VLOOKUP(AW1,'Language &amp; Currency Data'!1:1048576,4))</f>
        <v>₱${e:\/\/Field\/Send1Them}</v>
      </c>
    </row>
    <row r="47" spans="1:49" s="21" customFormat="1" x14ac:dyDescent="0.45">
      <c r="A47" s="32" t="s">
        <v>874</v>
      </c>
      <c r="B47" s="10" t="str">
        <f>IF(VLOOKUP(B1,'Language &amp; Currency Data'!1:1048576,3)="Left",VLOOKUP(B1,'Language &amp; Currency Data'!1:1048576,4)&amp;"${e:\/\/Field\/Send1You}", "${e:\/\/Field\/Send1You}"&amp;" "&amp;VLOOKUP(B1,'Language &amp; Currency Data'!1:1048576,4))</f>
        <v>ARS$${e:\/\/Field\/Send1You}</v>
      </c>
      <c r="C47" s="10" t="str">
        <f>IF(VLOOKUP(C1,'Language &amp; Currency Data'!1:1048576,3)="Left",VLOOKUP(C1,'Language &amp; Currency Data'!1:1048576,4)&amp;"${e:\/\/Field\/Send1You}", "${e:\/\/Field\/Send1You}"&amp;" "&amp;VLOOKUP(C1,'Language &amp; Currency Data'!1:1048576,4))</f>
        <v>AUD$${e:\/\/Field\/Send1You}</v>
      </c>
      <c r="D47" s="10" t="str">
        <f>IF(VLOOKUP(D1,'Language &amp; Currency Data'!1:1048576,3)="Left",VLOOKUP(D1,'Language &amp; Currency Data'!1:1048576,4)&amp;"${e:\/\/Field\/Send1You}", "${e:\/\/Field\/Send1You}"&amp;" "&amp;VLOOKUP(D1,'Language &amp; Currency Data'!1:1048576,4))</f>
        <v>${e:\/\/Field\/Send1You} €</v>
      </c>
      <c r="E47" s="10" t="str">
        <f>IF(VLOOKUP(E1,'Language &amp; Currency Data'!1:1048576,3)="Left",VLOOKUP(E1,'Language &amp; Currency Data'!1:1048576,4)&amp;"${e:\/\/Field\/Send1You}", "${e:\/\/Field\/Send1You}"&amp;" "&amp;VLOOKUP(E1,'Language &amp; Currency Data'!1:1048576,4))</f>
        <v>R$${e:\/\/Field\/Send1You}</v>
      </c>
      <c r="F47" s="10" t="str">
        <f>IF(VLOOKUP(F1,'Language &amp; Currency Data'!1:1048576,3)="Left",VLOOKUP(F1,'Language &amp; Currency Data'!1:1048576,4)&amp;"${e:\/\/Field\/Send1You}", "${e:\/\/Field\/Send1You}"&amp;" "&amp;VLOOKUP(F1,'Language &amp; Currency Data'!1:1048576,4))</f>
        <v>CA$${e:\/\/Field\/Send1You}</v>
      </c>
      <c r="G47" s="10" t="str">
        <f>IF(VLOOKUP(G1,'Language &amp; Currency Data'!1:1048576,3)="Left",VLOOKUP(G1,'Language &amp; Currency Data'!1:1048576,4)&amp;"${e:\/\/Field\/Send1You}", "${e:\/\/Field\/Send1You}"&amp;" "&amp;VLOOKUP(G1,'Language &amp; Currency Data'!1:1048576,4))</f>
        <v>¥${e:\/\/Field\/Send1You}</v>
      </c>
      <c r="H47" s="10" t="str">
        <f>IF(VLOOKUP(H1,'Language &amp; Currency Data'!1:1048576,3)="Left",VLOOKUP(H1,'Language &amp; Currency Data'!1:1048576,4)&amp;"${e:\/\/Field\/Send1You}", "${e:\/\/Field\/Send1You}"&amp;" "&amp;VLOOKUP(H1,'Language &amp; Currency Data'!1:1048576,4))</f>
        <v>CLP$${e:\/\/Field\/Send1You}</v>
      </c>
      <c r="I47" s="10" t="str">
        <f>IF(VLOOKUP(I1,'Language &amp; Currency Data'!1:1048576,3)="Left",VLOOKUP(I1,'Language &amp; Currency Data'!1:1048576,4)&amp;"${e:\/\/Field\/Send1You}", "${e:\/\/Field\/Send1You}"&amp;" "&amp;VLOOKUP(I1,'Language &amp; Currency Data'!1:1048576,4))</f>
        <v>Col$${e:\/\/Field\/Send1You}</v>
      </c>
      <c r="J47" s="10" t="str">
        <f>IF(VLOOKUP(J1,'Language &amp; Currency Data'!1:1048576,3)="Left",VLOOKUP(J1,'Language &amp; Currency Data'!1:1048576,4)&amp;"${e:\/\/Field\/Send1You}", "${e:\/\/Field\/Send1You}"&amp;" "&amp;VLOOKUP(J1,'Language &amp; Currency Data'!1:1048576,4))</f>
        <v>${e:\/\/Field\/Send1You} Kč</v>
      </c>
      <c r="K47" s="10" t="str">
        <f>IF(VLOOKUP(K1,'Language &amp; Currency Data'!1:1048576,3)="Left",VLOOKUP(K1,'Language &amp; Currency Data'!1:1048576,4)&amp;"${e:\/\/Field\/Send1You}", "${e:\/\/Field\/Send1You}"&amp;" "&amp;VLOOKUP(K1,'Language &amp; Currency Data'!1:1048576,4))</f>
        <v>${e:\/\/Field\/Send1You} €</v>
      </c>
      <c r="L47" s="10" t="str">
        <f>IF(VLOOKUP(L1,'Language &amp; Currency Data'!1:1048576,3)="Left",VLOOKUP(L1,'Language &amp; Currency Data'!1:1048576,4)&amp;"${e:\/\/Field\/Send1You}", "${e:\/\/Field\/Send1You}"&amp;" "&amp;VLOOKUP(L1,'Language &amp; Currency Data'!1:1048576,4))</f>
        <v>${e:\/\/Field\/Send1You} €</v>
      </c>
      <c r="M47" s="10" t="str">
        <f>IF(VLOOKUP(M1,'Language &amp; Currency Data'!1:1048576,3)="Left",VLOOKUP(M1,'Language &amp; Currency Data'!1:1048576,4)&amp;"${e:\/\/Field\/Send1You}", "${e:\/\/Field\/Send1You}"&amp;" "&amp;VLOOKUP(M1,'Language &amp; Currency Data'!1:1048576,4))</f>
        <v>${e:\/\/Field\/Send1You} €</v>
      </c>
      <c r="N47" s="10" t="str">
        <f>IF(VLOOKUP(N1,'Language &amp; Currency Data'!1:1048576,3)="Left",VLOOKUP(N1,'Language &amp; Currency Data'!1:1048576,4)&amp;"${e:\/\/Field\/Send1You}", "${e:\/\/Field\/Send1You}"&amp;" "&amp;VLOOKUP(N1,'Language &amp; Currency Data'!1:1048576,4))</f>
        <v>${e:\/\/Field\/Send1You} €</v>
      </c>
      <c r="O47" s="10" t="str">
        <f>IF(VLOOKUP(O1,'Language &amp; Currency Data'!1:1048576,3)="Left",VLOOKUP(O1,'Language &amp; Currency Data'!1:1048576,4)&amp;"${e:\/\/Field\/Send1You}", "${e:\/\/Field\/Send1You}"&amp;" "&amp;VLOOKUP(O1,'Language &amp; Currency Data'!1:1048576,4))</f>
        <v>${e:\/\/Field\/Send1You} Ft</v>
      </c>
      <c r="P47" s="10" t="str">
        <f>IF(VLOOKUP(P1,'Language &amp; Currency Data'!1:1048576,3)="Left",VLOOKUP(P1,'Language &amp; Currency Data'!1:1048576,4)&amp;"${e:\/\/Field\/Send1You}", "${e:\/\/Field\/Send1You}"&amp;" "&amp;VLOOKUP(P1,'Language &amp; Currency Data'!1:1048576,4))</f>
        <v>₹${e:\/\/Field\/Send1You}</v>
      </c>
      <c r="Q47" s="10" t="str">
        <f>IF(VLOOKUP(Q1,'Language &amp; Currency Data'!1:1048576,3)="Left",VLOOKUP(Q1,'Language &amp; Currency Data'!1:1048576,4)&amp;"${e:\/\/Field\/Send1You}", "${e:\/\/Field\/Send1You}"&amp;" "&amp;VLOOKUP(Q1,'Language &amp; Currency Data'!1:1048576,4))</f>
        <v>Rp ${e:\/\/Field\/Send1You}</v>
      </c>
      <c r="R47" s="10" t="str">
        <f>IF(VLOOKUP(R1,'Language &amp; Currency Data'!1:1048576,3)="Left",VLOOKUP(R1,'Language &amp; Currency Data'!1:1048576,4)&amp;"${e:\/\/Field\/Send1You}", "${e:\/\/Field\/Send1You}"&amp;" "&amp;VLOOKUP(R1,'Language &amp; Currency Data'!1:1048576,4))</f>
        <v>€${e:\/\/Field\/Send1You}</v>
      </c>
      <c r="S47" s="10" t="str">
        <f>IF(VLOOKUP(S1,'Language &amp; Currency Data'!1:1048576,3)="Left",VLOOKUP(S1,'Language &amp; Currency Data'!1:1048576,4)&amp;"${e:\/\/Field\/Send1You}", "${e:\/\/Field\/Send1You}"&amp;" "&amp;VLOOKUP(S1,'Language &amp; Currency Data'!1:1048576,4))</f>
        <v>${e:\/\/Field\/Send1You} €</v>
      </c>
      <c r="T47" s="10" t="str">
        <f>IF(VLOOKUP(T1,'Language &amp; Currency Data'!1:1048576,3)="Left",VLOOKUP(T1,'Language &amp; Currency Data'!1:1048576,4)&amp;"${e:\/\/Field\/Send1You}", "${e:\/\/Field\/Send1You}"&amp;" "&amp;VLOOKUP(T1,'Language &amp; Currency Data'!1:1048576,4))</f>
        <v>¥${e:\/\/Field\/Send1You}</v>
      </c>
      <c r="U47" s="10" t="str">
        <f>IF(VLOOKUP(U1,'Language &amp; Currency Data'!1:1048576,3)="Left",VLOOKUP(U1,'Language &amp; Currency Data'!1:1048576,4)&amp;"${e:\/\/Field\/Send1You}", "${e:\/\/Field\/Send1You}"&amp;" "&amp;VLOOKUP(U1,'Language &amp; Currency Data'!1:1048576,4))</f>
        <v>RM${e:\/\/Field\/Send1You}</v>
      </c>
      <c r="V47" s="10" t="str">
        <f>IF(VLOOKUP(V1,'Language &amp; Currency Data'!1:1048576,3)="Left",VLOOKUP(V1,'Language &amp; Currency Data'!1:1048576,4)&amp;"${e:\/\/Field\/Send1You}", "${e:\/\/Field\/Send1You}"&amp;" "&amp;VLOOKUP(V1,'Language &amp; Currency Data'!1:1048576,4))</f>
        <v>Mex$${e:\/\/Field\/Send1You}</v>
      </c>
      <c r="W47" s="10" t="str">
        <f>IF(VLOOKUP(W1,'Language &amp; Currency Data'!1:1048576,3)="Left",VLOOKUP(W1,'Language &amp; Currency Data'!1:1048576,4)&amp;"${e:\/\/Field\/Send1You}", "${e:\/\/Field\/Send1You}"&amp;" "&amp;VLOOKUP(W1,'Language &amp; Currency Data'!1:1048576,4))</f>
        <v>€${e:\/\/Field\/Send1You}</v>
      </c>
      <c r="X47" s="10" t="str">
        <f>IF(VLOOKUP(X1,'Language &amp; Currency Data'!1:1048576,3)="Left",VLOOKUP(X1,'Language &amp; Currency Data'!1:1048576,4)&amp;"${e:\/\/Field\/Send1You}", "${e:\/\/Field\/Send1You}"&amp;" "&amp;VLOOKUP(X1,'Language &amp; Currency Data'!1:1048576,4))</f>
        <v>NZ$${e:\/\/Field\/Send1You}</v>
      </c>
      <c r="Y47" s="10" t="str">
        <f>IF(VLOOKUP(Y1,'Language &amp; Currency Data'!1:1048576,3)="Left",VLOOKUP(Y1,'Language &amp; Currency Data'!1:1048576,4)&amp;"${e:\/\/Field\/Send1You}", "${e:\/\/Field\/Send1You}"&amp;" "&amp;VLOOKUP(Y1,'Language &amp; Currency Data'!1:1048576,4))</f>
        <v>${e:\/\/Field\/Send1You} kr</v>
      </c>
      <c r="Z47" s="10" t="str">
        <f>IF(VLOOKUP(Z1,'Language &amp; Currency Data'!1:1048576,3)="Left",VLOOKUP(Z1,'Language &amp; Currency Data'!1:1048576,4)&amp;"${e:\/\/Field\/Send1You}", "${e:\/\/Field\/Send1You}"&amp;" "&amp;VLOOKUP(Z1,'Language &amp; Currency Data'!1:1048576,4))</f>
        <v>₨${e:\/\/Field\/Send1You}</v>
      </c>
      <c r="AA47" s="10" t="str">
        <f>IF(VLOOKUP(AA1,'Language &amp; Currency Data'!1:1048576,3)="Left",VLOOKUP(AA1,'Language &amp; Currency Data'!1:1048576,4)&amp;"${e:\/\/Field\/Send1You}", "${e:\/\/Field\/Send1You}"&amp;" "&amp;VLOOKUP(AA1,'Language &amp; Currency Data'!1:1048576,4))</f>
        <v>₱${e:\/\/Field\/Send1You}</v>
      </c>
      <c r="AB47" s="10" t="str">
        <f>IF(VLOOKUP(AB1,'Language &amp; Currency Data'!1:1048576,3)="Left",VLOOKUP(AB1,'Language &amp; Currency Data'!1:1048576,4)&amp;"${e:\/\/Field\/Send1You}", "${e:\/\/Field\/Send1You}"&amp;" "&amp;VLOOKUP(AB1,'Language &amp; Currency Data'!1:1048576,4))</f>
        <v>${e:\/\/Field\/Send1You} zł</v>
      </c>
      <c r="AC47" s="10" t="str">
        <f>IF(VLOOKUP(AC1,'Language &amp; Currency Data'!1:1048576,3)="Left",VLOOKUP(AC1,'Language &amp; Currency Data'!1:1048576,4)&amp;"${e:\/\/Field\/Send1You}", "${e:\/\/Field\/Send1You}"&amp;" "&amp;VLOOKUP(AC1,'Language &amp; Currency Data'!1:1048576,4))</f>
        <v>${e:\/\/Field\/Send1You} €</v>
      </c>
      <c r="AD47" s="10" t="str">
        <f>IF(VLOOKUP(AD1,'Language &amp; Currency Data'!1:1048576,3)="Left",VLOOKUP(AD1,'Language &amp; Currency Data'!1:1048576,4)&amp;"${e:\/\/Field\/Send1You}", "${e:\/\/Field\/Send1You}"&amp;" "&amp;VLOOKUP(AD1,'Language &amp; Currency Data'!1:1048576,4))</f>
        <v>${e:\/\/Field\/Send1You} lei</v>
      </c>
      <c r="AE47" s="10" t="str">
        <f>IF(VLOOKUP(AE1,'Language &amp; Currency Data'!1:1048576,3)="Left",VLOOKUP(AE1,'Language &amp; Currency Data'!1:1048576,4)&amp;"${e:\/\/Field\/Send1You}", "${e:\/\/Field\/Send1You}"&amp;" "&amp;VLOOKUP(AE1,'Language &amp; Currency Data'!1:1048576,4))</f>
        <v>${e:\/\/Field\/Send1You} €</v>
      </c>
      <c r="AF47" s="10" t="str">
        <f>IF(VLOOKUP(AF1,'Language &amp; Currency Data'!1:1048576,3)="Left",VLOOKUP(AF1,'Language &amp; Currency Data'!1:1048576,4)&amp;"${e:\/\/Field\/Send1You}", "${e:\/\/Field\/Send1You}"&amp;" "&amp;VLOOKUP(AF1,'Language &amp; Currency Data'!1:1048576,4))</f>
        <v>R${e:\/\/Field\/Send1You}</v>
      </c>
      <c r="AG47" s="10" t="str">
        <f>IF(VLOOKUP(AG1,'Language &amp; Currency Data'!1:1048576,3)="Left",VLOOKUP(AG1,'Language &amp; Currency Data'!1:1048576,4)&amp;"${e:\/\/Field\/Send1You}", "${e:\/\/Field\/Send1You}"&amp;" "&amp;VLOOKUP(AG1,'Language &amp; Currency Data'!1:1048576,4))</f>
        <v>₩${e:\/\/Field\/Send1You}</v>
      </c>
      <c r="AH47" s="10" t="str">
        <f>IF(VLOOKUP(AH1,'Language &amp; Currency Data'!1:1048576,3)="Left",VLOOKUP(AH1,'Language &amp; Currency Data'!1:1048576,4)&amp;"${e:\/\/Field\/Send1You}", "${e:\/\/Field\/Send1You}"&amp;" "&amp;VLOOKUP(AH1,'Language &amp; Currency Data'!1:1048576,4))</f>
        <v>${e:\/\/Field\/Send1You} €</v>
      </c>
      <c r="AI47" s="10" t="str">
        <f>IF(VLOOKUP(AI1,'Language &amp; Currency Data'!1:1048576,3)="Left",VLOOKUP(AI1,'Language &amp; Currency Data'!1:1048576,4)&amp;"${e:\/\/Field\/Send1You}", "${e:\/\/Field\/Send1You}"&amp;" "&amp;VLOOKUP(AI1,'Language &amp; Currency Data'!1:1048576,4))</f>
        <v>${e:\/\/Field\/Send1You} kr</v>
      </c>
      <c r="AJ47" s="10" t="str">
        <f>IF(VLOOKUP(AJ1,'Language &amp; Currency Data'!1:1048576,3)="Left",VLOOKUP(AJ1,'Language &amp; Currency Data'!1:1048576,4)&amp;"${e:\/\/Field\/Send1You}", "${e:\/\/Field\/Send1You}"&amp;" "&amp;VLOOKUP(AJ1,'Language &amp; Currency Data'!1:1048576,4))</f>
        <v>NT$${e:\/\/Field\/Send1You}</v>
      </c>
      <c r="AK47" s="10" t="str">
        <f>IF(VLOOKUP(AK1,'Language &amp; Currency Data'!1:1048576,3)="Left",VLOOKUP(AK1,'Language &amp; Currency Data'!1:1048576,4)&amp;"${e:\/\/Field\/Send1You}", "${e:\/\/Field\/Send1You}"&amp;" "&amp;VLOOKUP(AK1,'Language &amp; Currency Data'!1:1048576,4))</f>
        <v>฿${e:\/\/Field\/Send1You}</v>
      </c>
      <c r="AL47" s="10" t="str">
        <f>IF(VLOOKUP(AL1,'Language &amp; Currency Data'!1:1048576,3)="Left",VLOOKUP(AL1,'Language &amp; Currency Data'!1:1048576,4)&amp;"${e:\/\/Field\/Send1You}", "${e:\/\/Field\/Send1You}"&amp;" "&amp;VLOOKUP(AL1,'Language &amp; Currency Data'!1:1048576,4))</f>
        <v>${e:\/\/Field\/Send1You} ₺</v>
      </c>
      <c r="AM47" s="10" t="str">
        <f>IF(VLOOKUP(AM1,'Language &amp; Currency Data'!1:1048576,3)="Left",VLOOKUP(AM1,'Language &amp; Currency Data'!1:1048576,4)&amp;"${e:\/\/Field\/Send1You}", "${e:\/\/Field\/Send1You}"&amp;" "&amp;VLOOKUP(AM1,'Language &amp; Currency Data'!1:1048576,4))</f>
        <v>£${e:\/\/Field\/Send1You}</v>
      </c>
      <c r="AN47" s="10" t="str">
        <f>IF(VLOOKUP(AN1,'Language &amp; Currency Data'!1:1048576,3)="Left",VLOOKUP(AN1,'Language &amp; Currency Data'!1:1048576,4)&amp;"${e:\/\/Field\/Send1You}", "${e:\/\/Field\/Send1You}"&amp;" "&amp;VLOOKUP(AN1,'Language &amp; Currency Data'!1:1048576,4))</f>
        <v>$${e:\/\/Field\/Send1You}</v>
      </c>
      <c r="AO47" s="10" t="str">
        <f>IF(VLOOKUP(AO1,'Language &amp; Currency Data'!1:1048576,3)="Left",VLOOKUP(AO1,'Language &amp; Currency Data'!1:1048576,4)&amp;"${e:\/\/Field\/Send1You}", "${e:\/\/Field\/Send1You}"&amp;" "&amp;VLOOKUP(AO1,'Language &amp; Currency Data'!1:1048576,4))</f>
        <v>${e:\/\/Field\/Send1You} ₫</v>
      </c>
      <c r="AP47" s="10" t="str">
        <f>IF(VLOOKUP(AP1,'Language &amp; Currency Data'!1:1048576,3)="Left",VLOOKUP(AP1,'Language &amp; Currency Data'!1:1048576,4)&amp;"${e:\/\/Field\/Send1You}", "${e:\/\/Field\/Send1You}"&amp;" "&amp;VLOOKUP(AP1,'Language &amp; Currency Data'!1:1048576,4))</f>
        <v>₹${e:\/\/Field\/Send1You}</v>
      </c>
      <c r="AQ47" s="10" t="str">
        <f>IF(VLOOKUP(AQ1,'Language &amp; Currency Data'!1:1048576,3)="Left",VLOOKUP(AQ1,'Language &amp; Currency Data'!1:1048576,4)&amp;"${e:\/\/Field\/Send1You}", "${e:\/\/Field\/Send1You}"&amp;" "&amp;VLOOKUP(AQ1,'Language &amp; Currency Data'!1:1048576,4))</f>
        <v>Rp ${e:\/\/Field\/Send1You}</v>
      </c>
      <c r="AR47" s="10" t="str">
        <f>IF(VLOOKUP(AR1,'Language &amp; Currency Data'!1:1048576,3)="Left",VLOOKUP(AR1,'Language &amp; Currency Data'!1:1048576,4)&amp;"${e:\/\/Field\/Send1You}", "${e:\/\/Field\/Send1You}"&amp;" "&amp;VLOOKUP(AR1,'Language &amp; Currency Data'!1:1048576,4))</f>
        <v>${e:\/\/Field\/Send1You} ₫</v>
      </c>
      <c r="AS47" s="10" t="str">
        <f>IF(VLOOKUP(AS1,'Language &amp; Currency Data'!1:1048576,3)="Left",VLOOKUP(AS1,'Language &amp; Currency Data'!1:1048576,4)&amp;"${e:\/\/Field\/Send1You}", "${e:\/\/Field\/Send1You}"&amp;" "&amp;VLOOKUP(AS1,'Language &amp; Currency Data'!1:1048576,4))</f>
        <v>฿${e:\/\/Field\/Send1You}</v>
      </c>
      <c r="AT47" s="10" t="str">
        <f>IF(VLOOKUP(AT1,'Language &amp; Currency Data'!1:1048576,3)="Left",VLOOKUP(AT1,'Language &amp; Currency Data'!1:1048576,4)&amp;"${e:\/\/Field\/Send1You}", "${e:\/\/Field\/Send1You}"&amp;" "&amp;VLOOKUP(AT1,'Language &amp; Currency Data'!1:1048576,4))</f>
        <v>R${e:\/\/Field\/Send1You}</v>
      </c>
      <c r="AU47" s="10" t="str">
        <f>IF(VLOOKUP(AU1,'Language &amp; Currency Data'!1:1048576,3)="Left",VLOOKUP(AU1,'Language &amp; Currency Data'!1:1048576,4)&amp;"${e:\/\/Field\/Send1You}", "${e:\/\/Field\/Send1You}"&amp;" "&amp;VLOOKUP(AU1,'Language &amp; Currency Data'!1:1048576,4))</f>
        <v>₨${e:\/\/Field\/Send1You}</v>
      </c>
      <c r="AV47" s="10" t="str">
        <f>IF(VLOOKUP(AV1,'Language &amp; Currency Data'!1:1048576,3)="Left",VLOOKUP(AV1,'Language &amp; Currency Data'!1:1048576,4)&amp;"${e:\/\/Field\/Send1You}", "${e:\/\/Field\/Send1You}"&amp;" "&amp;VLOOKUP(AV1,'Language &amp; Currency Data'!1:1048576,4))</f>
        <v>RM${e:\/\/Field\/Send1You}</v>
      </c>
      <c r="AW47" s="10" t="str">
        <f>IF(VLOOKUP(AW1,'Language &amp; Currency Data'!1:1048576,3)="Left",VLOOKUP(AW1,'Language &amp; Currency Data'!1:1048576,4)&amp;"${e:\/\/Field\/Send1You}", "${e:\/\/Field\/Send1You}"&amp;" "&amp;VLOOKUP(AW1,'Language &amp; Currency Data'!1:1048576,4))</f>
        <v>₱${e:\/\/Field\/Send1You}</v>
      </c>
    </row>
    <row r="48" spans="1:49" s="21" customFormat="1" x14ac:dyDescent="0.45">
      <c r="A48" s="32" t="s">
        <v>875</v>
      </c>
      <c r="B48" s="10" t="str">
        <f>IF(VLOOKUP(B1,'Language &amp; Currency Data'!1:1048576,3)="Left",VLOOKUP(B1,'Language &amp; Currency Data'!1:1048576,4)&amp;"${e:\/\/Field\/Send1Them}", "${e:\/\/Field\/Send1Them}"&amp;" "&amp;VLOOKUP(B1,'Language &amp; Currency Data'!1:1048576,4))</f>
        <v>ARS$${e:\/\/Field\/Send1Them}</v>
      </c>
      <c r="C48" s="10" t="str">
        <f>IF(VLOOKUP(C1,'Language &amp; Currency Data'!1:1048576,3)="Left",VLOOKUP(C1,'Language &amp; Currency Data'!1:1048576,4)&amp;"${e:\/\/Field\/Send1Them}", "${e:\/\/Field\/Send1Them}"&amp;" "&amp;VLOOKUP(C1,'Language &amp; Currency Data'!1:1048576,4))</f>
        <v>AUD$${e:\/\/Field\/Send1Them}</v>
      </c>
      <c r="D48" s="10" t="str">
        <f>IF(VLOOKUP(D1,'Language &amp; Currency Data'!1:1048576,3)="Left",VLOOKUP(D1,'Language &amp; Currency Data'!1:1048576,4)&amp;"${e:\/\/Field\/Send1Them}", "${e:\/\/Field\/Send1Them}"&amp;" "&amp;VLOOKUP(D1,'Language &amp; Currency Data'!1:1048576,4))</f>
        <v>${e:\/\/Field\/Send1Them} €</v>
      </c>
      <c r="E48" s="10" t="str">
        <f>IF(VLOOKUP(E1,'Language &amp; Currency Data'!1:1048576,3)="Left",VLOOKUP(E1,'Language &amp; Currency Data'!1:1048576,4)&amp;"${e:\/\/Field\/Send1Them}", "${e:\/\/Field\/Send1Them}"&amp;" "&amp;VLOOKUP(E1,'Language &amp; Currency Data'!1:1048576,4))</f>
        <v>R$${e:\/\/Field\/Send1Them}</v>
      </c>
      <c r="F48" s="10" t="str">
        <f>IF(VLOOKUP(F1,'Language &amp; Currency Data'!1:1048576,3)="Left",VLOOKUP(F1,'Language &amp; Currency Data'!1:1048576,4)&amp;"${e:\/\/Field\/Send1Them}", "${e:\/\/Field\/Send1Them}"&amp;" "&amp;VLOOKUP(F1,'Language &amp; Currency Data'!1:1048576,4))</f>
        <v>CA$${e:\/\/Field\/Send1Them}</v>
      </c>
      <c r="G48" s="10" t="str">
        <f>IF(VLOOKUP(G1,'Language &amp; Currency Data'!1:1048576,3)="Left",VLOOKUP(G1,'Language &amp; Currency Data'!1:1048576,4)&amp;"${e:\/\/Field\/Send1Them}", "${e:\/\/Field\/Send1Them}"&amp;" "&amp;VLOOKUP(G1,'Language &amp; Currency Data'!1:1048576,4))</f>
        <v>¥${e:\/\/Field\/Send1Them}</v>
      </c>
      <c r="H48" s="10" t="str">
        <f>IF(VLOOKUP(H1,'Language &amp; Currency Data'!1:1048576,3)="Left",VLOOKUP(H1,'Language &amp; Currency Data'!1:1048576,4)&amp;"${e:\/\/Field\/Send1Them}", "${e:\/\/Field\/Send1Them}"&amp;" "&amp;VLOOKUP(H1,'Language &amp; Currency Data'!1:1048576,4))</f>
        <v>CLP$${e:\/\/Field\/Send1Them}</v>
      </c>
      <c r="I48" s="10" t="str">
        <f>IF(VLOOKUP(I1,'Language &amp; Currency Data'!1:1048576,3)="Left",VLOOKUP(I1,'Language &amp; Currency Data'!1:1048576,4)&amp;"${e:\/\/Field\/Send1Them}", "${e:\/\/Field\/Send1Them}"&amp;" "&amp;VLOOKUP(I1,'Language &amp; Currency Data'!1:1048576,4))</f>
        <v>Col$${e:\/\/Field\/Send1Them}</v>
      </c>
      <c r="J48" s="10" t="str">
        <f>IF(VLOOKUP(J1,'Language &amp; Currency Data'!1:1048576,3)="Left",VLOOKUP(J1,'Language &amp; Currency Data'!1:1048576,4)&amp;"${e:\/\/Field\/Send1Them}", "${e:\/\/Field\/Send1Them}"&amp;" "&amp;VLOOKUP(J1,'Language &amp; Currency Data'!1:1048576,4))</f>
        <v>${e:\/\/Field\/Send1Them} Kč</v>
      </c>
      <c r="K48" s="10" t="str">
        <f>IF(VLOOKUP(K1,'Language &amp; Currency Data'!1:1048576,3)="Left",VLOOKUP(K1,'Language &amp; Currency Data'!1:1048576,4)&amp;"${e:\/\/Field\/Send1Them}", "${e:\/\/Field\/Send1Them}"&amp;" "&amp;VLOOKUP(K1,'Language &amp; Currency Data'!1:1048576,4))</f>
        <v>${e:\/\/Field\/Send1Them} €</v>
      </c>
      <c r="L48" s="10" t="str">
        <f>IF(VLOOKUP(L1,'Language &amp; Currency Data'!1:1048576,3)="Left",VLOOKUP(L1,'Language &amp; Currency Data'!1:1048576,4)&amp;"${e:\/\/Field\/Send1Them}", "${e:\/\/Field\/Send1Them}"&amp;" "&amp;VLOOKUP(L1,'Language &amp; Currency Data'!1:1048576,4))</f>
        <v>${e:\/\/Field\/Send1Them} €</v>
      </c>
      <c r="M48" s="10" t="str">
        <f>IF(VLOOKUP(M1,'Language &amp; Currency Data'!1:1048576,3)="Left",VLOOKUP(M1,'Language &amp; Currency Data'!1:1048576,4)&amp;"${e:\/\/Field\/Send1Them}", "${e:\/\/Field\/Send1Them}"&amp;" "&amp;VLOOKUP(M1,'Language &amp; Currency Data'!1:1048576,4))</f>
        <v>${e:\/\/Field\/Send1Them} €</v>
      </c>
      <c r="N48" s="10" t="str">
        <f>IF(VLOOKUP(N1,'Language &amp; Currency Data'!1:1048576,3)="Left",VLOOKUP(N1,'Language &amp; Currency Data'!1:1048576,4)&amp;"${e:\/\/Field\/Send1Them}", "${e:\/\/Field\/Send1Them}"&amp;" "&amp;VLOOKUP(N1,'Language &amp; Currency Data'!1:1048576,4))</f>
        <v>${e:\/\/Field\/Send1Them} €</v>
      </c>
      <c r="O48" s="10" t="str">
        <f>IF(VLOOKUP(O1,'Language &amp; Currency Data'!1:1048576,3)="Left",VLOOKUP(O1,'Language &amp; Currency Data'!1:1048576,4)&amp;"${e:\/\/Field\/Send1Them}", "${e:\/\/Field\/Send1Them}"&amp;" "&amp;VLOOKUP(O1,'Language &amp; Currency Data'!1:1048576,4))</f>
        <v>${e:\/\/Field\/Send1Them} Ft</v>
      </c>
      <c r="P48" s="10" t="str">
        <f>IF(VLOOKUP(P1,'Language &amp; Currency Data'!1:1048576,3)="Left",VLOOKUP(P1,'Language &amp; Currency Data'!1:1048576,4)&amp;"${e:\/\/Field\/Send1Them}", "${e:\/\/Field\/Send1Them}"&amp;" "&amp;VLOOKUP(P1,'Language &amp; Currency Data'!1:1048576,4))</f>
        <v>₹${e:\/\/Field\/Send1Them}</v>
      </c>
      <c r="Q48" s="10" t="str">
        <f>IF(VLOOKUP(Q1,'Language &amp; Currency Data'!1:1048576,3)="Left",VLOOKUP(Q1,'Language &amp; Currency Data'!1:1048576,4)&amp;"${e:\/\/Field\/Send1Them}", "${e:\/\/Field\/Send1Them}"&amp;" "&amp;VLOOKUP(Q1,'Language &amp; Currency Data'!1:1048576,4))</f>
        <v>Rp ${e:\/\/Field\/Send1Them}</v>
      </c>
      <c r="R48" s="10" t="str">
        <f>IF(VLOOKUP(R1,'Language &amp; Currency Data'!1:1048576,3)="Left",VLOOKUP(R1,'Language &amp; Currency Data'!1:1048576,4)&amp;"${e:\/\/Field\/Send1Them}", "${e:\/\/Field\/Send1Them}"&amp;" "&amp;VLOOKUP(R1,'Language &amp; Currency Data'!1:1048576,4))</f>
        <v>€${e:\/\/Field\/Send1Them}</v>
      </c>
      <c r="S48" s="10" t="str">
        <f>IF(VLOOKUP(S1,'Language &amp; Currency Data'!1:1048576,3)="Left",VLOOKUP(S1,'Language &amp; Currency Data'!1:1048576,4)&amp;"${e:\/\/Field\/Send1Them}", "${e:\/\/Field\/Send1Them}"&amp;" "&amp;VLOOKUP(S1,'Language &amp; Currency Data'!1:1048576,4))</f>
        <v>${e:\/\/Field\/Send1Them} €</v>
      </c>
      <c r="T48" s="10" t="str">
        <f>IF(VLOOKUP(T1,'Language &amp; Currency Data'!1:1048576,3)="Left",VLOOKUP(T1,'Language &amp; Currency Data'!1:1048576,4)&amp;"${e:\/\/Field\/Send1Them}", "${e:\/\/Field\/Send1Them}"&amp;" "&amp;VLOOKUP(T1,'Language &amp; Currency Data'!1:1048576,4))</f>
        <v>¥${e:\/\/Field\/Send1Them}</v>
      </c>
      <c r="U48" s="10" t="str">
        <f>IF(VLOOKUP(U1,'Language &amp; Currency Data'!1:1048576,3)="Left",VLOOKUP(U1,'Language &amp; Currency Data'!1:1048576,4)&amp;"${e:\/\/Field\/Send1Them}", "${e:\/\/Field\/Send1Them}"&amp;" "&amp;VLOOKUP(U1,'Language &amp; Currency Data'!1:1048576,4))</f>
        <v>RM${e:\/\/Field\/Send1Them}</v>
      </c>
      <c r="V48" s="10" t="str">
        <f>IF(VLOOKUP(V1,'Language &amp; Currency Data'!1:1048576,3)="Left",VLOOKUP(V1,'Language &amp; Currency Data'!1:1048576,4)&amp;"${e:\/\/Field\/Send1Them}", "${e:\/\/Field\/Send1Them}"&amp;" "&amp;VLOOKUP(V1,'Language &amp; Currency Data'!1:1048576,4))</f>
        <v>Mex$${e:\/\/Field\/Send1Them}</v>
      </c>
      <c r="W48" s="10" t="str">
        <f>IF(VLOOKUP(W1,'Language &amp; Currency Data'!1:1048576,3)="Left",VLOOKUP(W1,'Language &amp; Currency Data'!1:1048576,4)&amp;"${e:\/\/Field\/Send1Them}", "${e:\/\/Field\/Send1Them}"&amp;" "&amp;VLOOKUP(W1,'Language &amp; Currency Data'!1:1048576,4))</f>
        <v>€${e:\/\/Field\/Send1Them}</v>
      </c>
      <c r="X48" s="10" t="str">
        <f>IF(VLOOKUP(X1,'Language &amp; Currency Data'!1:1048576,3)="Left",VLOOKUP(X1,'Language &amp; Currency Data'!1:1048576,4)&amp;"${e:\/\/Field\/Send1Them}", "${e:\/\/Field\/Send1Them}"&amp;" "&amp;VLOOKUP(X1,'Language &amp; Currency Data'!1:1048576,4))</f>
        <v>NZ$${e:\/\/Field\/Send1Them}</v>
      </c>
      <c r="Y48" s="10" t="str">
        <f>IF(VLOOKUP(Y1,'Language &amp; Currency Data'!1:1048576,3)="Left",VLOOKUP(Y1,'Language &amp; Currency Data'!1:1048576,4)&amp;"${e:\/\/Field\/Send1Them}", "${e:\/\/Field\/Send1Them}"&amp;" "&amp;VLOOKUP(Y1,'Language &amp; Currency Data'!1:1048576,4))</f>
        <v>${e:\/\/Field\/Send1Them} kr</v>
      </c>
      <c r="Z48" s="10" t="str">
        <f>IF(VLOOKUP(Z1,'Language &amp; Currency Data'!1:1048576,3)="Left",VLOOKUP(Z1,'Language &amp; Currency Data'!1:1048576,4)&amp;"${e:\/\/Field\/Send1Them}", "${e:\/\/Field\/Send1Them}"&amp;" "&amp;VLOOKUP(Z1,'Language &amp; Currency Data'!1:1048576,4))</f>
        <v>₨${e:\/\/Field\/Send1Them}</v>
      </c>
      <c r="AA48" s="10" t="str">
        <f>IF(VLOOKUP(AA1,'Language &amp; Currency Data'!1:1048576,3)="Left",VLOOKUP(AA1,'Language &amp; Currency Data'!1:1048576,4)&amp;"${e:\/\/Field\/Send1Them}", "${e:\/\/Field\/Send1Them}"&amp;" "&amp;VLOOKUP(AA1,'Language &amp; Currency Data'!1:1048576,4))</f>
        <v>₱${e:\/\/Field\/Send1Them}</v>
      </c>
      <c r="AB48" s="10" t="str">
        <f>IF(VLOOKUP(AB1,'Language &amp; Currency Data'!1:1048576,3)="Left",VLOOKUP(AB1,'Language &amp; Currency Data'!1:1048576,4)&amp;"${e:\/\/Field\/Send1Them}", "${e:\/\/Field\/Send1Them}"&amp;" "&amp;VLOOKUP(AB1,'Language &amp; Currency Data'!1:1048576,4))</f>
        <v>${e:\/\/Field\/Send1Them} zł</v>
      </c>
      <c r="AC48" s="10" t="str">
        <f>IF(VLOOKUP(AC1,'Language &amp; Currency Data'!1:1048576,3)="Left",VLOOKUP(AC1,'Language &amp; Currency Data'!1:1048576,4)&amp;"${e:\/\/Field\/Send1Them}", "${e:\/\/Field\/Send1Them}"&amp;" "&amp;VLOOKUP(AC1,'Language &amp; Currency Data'!1:1048576,4))</f>
        <v>${e:\/\/Field\/Send1Them} €</v>
      </c>
      <c r="AD48" s="10" t="str">
        <f>IF(VLOOKUP(AD1,'Language &amp; Currency Data'!1:1048576,3)="Left",VLOOKUP(AD1,'Language &amp; Currency Data'!1:1048576,4)&amp;"${e:\/\/Field\/Send1Them}", "${e:\/\/Field\/Send1Them}"&amp;" "&amp;VLOOKUP(AD1,'Language &amp; Currency Data'!1:1048576,4))</f>
        <v>${e:\/\/Field\/Send1Them} lei</v>
      </c>
      <c r="AE48" s="10" t="str">
        <f>IF(VLOOKUP(AE1,'Language &amp; Currency Data'!1:1048576,3)="Left",VLOOKUP(AE1,'Language &amp; Currency Data'!1:1048576,4)&amp;"${e:\/\/Field\/Send1Them}", "${e:\/\/Field\/Send1Them}"&amp;" "&amp;VLOOKUP(AE1,'Language &amp; Currency Data'!1:1048576,4))</f>
        <v>${e:\/\/Field\/Send1Them} €</v>
      </c>
      <c r="AF48" s="10" t="str">
        <f>IF(VLOOKUP(AF1,'Language &amp; Currency Data'!1:1048576,3)="Left",VLOOKUP(AF1,'Language &amp; Currency Data'!1:1048576,4)&amp;"${e:\/\/Field\/Send1Them}", "${e:\/\/Field\/Send1Them}"&amp;" "&amp;VLOOKUP(AF1,'Language &amp; Currency Data'!1:1048576,4))</f>
        <v>R${e:\/\/Field\/Send1Them}</v>
      </c>
      <c r="AG48" s="10" t="str">
        <f>IF(VLOOKUP(AG1,'Language &amp; Currency Data'!1:1048576,3)="Left",VLOOKUP(AG1,'Language &amp; Currency Data'!1:1048576,4)&amp;"${e:\/\/Field\/Send1Them}", "${e:\/\/Field\/Send1Them}"&amp;" "&amp;VLOOKUP(AG1,'Language &amp; Currency Data'!1:1048576,4))</f>
        <v>₩${e:\/\/Field\/Send1Them}</v>
      </c>
      <c r="AH48" s="10" t="str">
        <f>IF(VLOOKUP(AH1,'Language &amp; Currency Data'!1:1048576,3)="Left",VLOOKUP(AH1,'Language &amp; Currency Data'!1:1048576,4)&amp;"${e:\/\/Field\/Send1Them}", "${e:\/\/Field\/Send1Them}"&amp;" "&amp;VLOOKUP(AH1,'Language &amp; Currency Data'!1:1048576,4))</f>
        <v>${e:\/\/Field\/Send1Them} €</v>
      </c>
      <c r="AI48" s="10" t="str">
        <f>IF(VLOOKUP(AI1,'Language &amp; Currency Data'!1:1048576,3)="Left",VLOOKUP(AI1,'Language &amp; Currency Data'!1:1048576,4)&amp;"${e:\/\/Field\/Send1Them}", "${e:\/\/Field\/Send1Them}"&amp;" "&amp;VLOOKUP(AI1,'Language &amp; Currency Data'!1:1048576,4))</f>
        <v>${e:\/\/Field\/Send1Them} kr</v>
      </c>
      <c r="AJ48" s="10" t="str">
        <f>IF(VLOOKUP(AJ1,'Language &amp; Currency Data'!1:1048576,3)="Left",VLOOKUP(AJ1,'Language &amp; Currency Data'!1:1048576,4)&amp;"${e:\/\/Field\/Send1Them}", "${e:\/\/Field\/Send1Them}"&amp;" "&amp;VLOOKUP(AJ1,'Language &amp; Currency Data'!1:1048576,4))</f>
        <v>NT$${e:\/\/Field\/Send1Them}</v>
      </c>
      <c r="AK48" s="10" t="str">
        <f>IF(VLOOKUP(AK1,'Language &amp; Currency Data'!1:1048576,3)="Left",VLOOKUP(AK1,'Language &amp; Currency Data'!1:1048576,4)&amp;"${e:\/\/Field\/Send1Them}", "${e:\/\/Field\/Send1Them}"&amp;" "&amp;VLOOKUP(AK1,'Language &amp; Currency Data'!1:1048576,4))</f>
        <v>฿${e:\/\/Field\/Send1Them}</v>
      </c>
      <c r="AL48" s="10" t="str">
        <f>IF(VLOOKUP(AL1,'Language &amp; Currency Data'!1:1048576,3)="Left",VLOOKUP(AL1,'Language &amp; Currency Data'!1:1048576,4)&amp;"${e:\/\/Field\/Send1Them}", "${e:\/\/Field\/Send1Them}"&amp;" "&amp;VLOOKUP(AL1,'Language &amp; Currency Data'!1:1048576,4))</f>
        <v>${e:\/\/Field\/Send1Them} ₺</v>
      </c>
      <c r="AM48" s="10" t="str">
        <f>IF(VLOOKUP(AM1,'Language &amp; Currency Data'!1:1048576,3)="Left",VLOOKUP(AM1,'Language &amp; Currency Data'!1:1048576,4)&amp;"${e:\/\/Field\/Send1Them}", "${e:\/\/Field\/Send1Them}"&amp;" "&amp;VLOOKUP(AM1,'Language &amp; Currency Data'!1:1048576,4))</f>
        <v>£${e:\/\/Field\/Send1Them}</v>
      </c>
      <c r="AN48" s="10" t="str">
        <f>IF(VLOOKUP(AN1,'Language &amp; Currency Data'!1:1048576,3)="Left",VLOOKUP(AN1,'Language &amp; Currency Data'!1:1048576,4)&amp;"${e:\/\/Field\/Send1Them}", "${e:\/\/Field\/Send1Them}"&amp;" "&amp;VLOOKUP(AN1,'Language &amp; Currency Data'!1:1048576,4))</f>
        <v>$${e:\/\/Field\/Send1Them}</v>
      </c>
      <c r="AO48" s="10" t="str">
        <f>IF(VLOOKUP(AO1,'Language &amp; Currency Data'!1:1048576,3)="Left",VLOOKUP(AO1,'Language &amp; Currency Data'!1:1048576,4)&amp;"${e:\/\/Field\/Send1Them}", "${e:\/\/Field\/Send1Them}"&amp;" "&amp;VLOOKUP(AO1,'Language &amp; Currency Data'!1:1048576,4))</f>
        <v>${e:\/\/Field\/Send1Them} ₫</v>
      </c>
      <c r="AP48" s="10" t="str">
        <f>IF(VLOOKUP(AP1,'Language &amp; Currency Data'!1:1048576,3)="Left",VLOOKUP(AP1,'Language &amp; Currency Data'!1:1048576,4)&amp;"${e:\/\/Field\/Send1Them}", "${e:\/\/Field\/Send1Them}"&amp;" "&amp;VLOOKUP(AP1,'Language &amp; Currency Data'!1:1048576,4))</f>
        <v>₹${e:\/\/Field\/Send1Them}</v>
      </c>
      <c r="AQ48" s="10" t="str">
        <f>IF(VLOOKUP(AQ1,'Language &amp; Currency Data'!1:1048576,3)="Left",VLOOKUP(AQ1,'Language &amp; Currency Data'!1:1048576,4)&amp;"${e:\/\/Field\/Send1Them}", "${e:\/\/Field\/Send1Them}"&amp;" "&amp;VLOOKUP(AQ1,'Language &amp; Currency Data'!1:1048576,4))</f>
        <v>Rp ${e:\/\/Field\/Send1Them}</v>
      </c>
      <c r="AR48" s="10" t="str">
        <f>IF(VLOOKUP(AR1,'Language &amp; Currency Data'!1:1048576,3)="Left",VLOOKUP(AR1,'Language &amp; Currency Data'!1:1048576,4)&amp;"${e:\/\/Field\/Send1Them}", "${e:\/\/Field\/Send1Them}"&amp;" "&amp;VLOOKUP(AR1,'Language &amp; Currency Data'!1:1048576,4))</f>
        <v>${e:\/\/Field\/Send1Them} ₫</v>
      </c>
      <c r="AS48" s="10" t="str">
        <f>IF(VLOOKUP(AS1,'Language &amp; Currency Data'!1:1048576,3)="Left",VLOOKUP(AS1,'Language &amp; Currency Data'!1:1048576,4)&amp;"${e:\/\/Field\/Send1Them}", "${e:\/\/Field\/Send1Them}"&amp;" "&amp;VLOOKUP(AS1,'Language &amp; Currency Data'!1:1048576,4))</f>
        <v>฿${e:\/\/Field\/Send1Them}</v>
      </c>
      <c r="AT48" s="10" t="str">
        <f>IF(VLOOKUP(AT1,'Language &amp; Currency Data'!1:1048576,3)="Left",VLOOKUP(AT1,'Language &amp; Currency Data'!1:1048576,4)&amp;"${e:\/\/Field\/Send1Them}", "${e:\/\/Field\/Send1Them}"&amp;" "&amp;VLOOKUP(AT1,'Language &amp; Currency Data'!1:1048576,4))</f>
        <v>R${e:\/\/Field\/Send1Them}</v>
      </c>
      <c r="AU48" s="10" t="str">
        <f>IF(VLOOKUP(AU1,'Language &amp; Currency Data'!1:1048576,3)="Left",VLOOKUP(AU1,'Language &amp; Currency Data'!1:1048576,4)&amp;"${e:\/\/Field\/Send1Them}", "${e:\/\/Field\/Send1Them}"&amp;" "&amp;VLOOKUP(AU1,'Language &amp; Currency Data'!1:1048576,4))</f>
        <v>₨${e:\/\/Field\/Send1Them}</v>
      </c>
      <c r="AV48" s="10" t="str">
        <f>IF(VLOOKUP(AV1,'Language &amp; Currency Data'!1:1048576,3)="Left",VLOOKUP(AV1,'Language &amp; Currency Data'!1:1048576,4)&amp;"${e:\/\/Field\/Send1Them}", "${e:\/\/Field\/Send1Them}"&amp;" "&amp;VLOOKUP(AV1,'Language &amp; Currency Data'!1:1048576,4))</f>
        <v>RM${e:\/\/Field\/Send1Them}</v>
      </c>
      <c r="AW48" s="10" t="str">
        <f>IF(VLOOKUP(AW1,'Language &amp; Currency Data'!1:1048576,3)="Left",VLOOKUP(AW1,'Language &amp; Currency Data'!1:1048576,4)&amp;"${e:\/\/Field\/Send1Them}", "${e:\/\/Field\/Send1Them}"&amp;" "&amp;VLOOKUP(AW1,'Language &amp; Currency Data'!1:1048576,4))</f>
        <v>₱${e:\/\/Field\/Send1Them}</v>
      </c>
    </row>
    <row r="49" spans="1:49" s="21" customFormat="1" x14ac:dyDescent="0.45">
      <c r="A49" s="32" t="s">
        <v>876</v>
      </c>
      <c r="B49" s="10" t="str">
        <f>IF(VLOOKUP(B1,'Language &amp; Currency Data'!1:1048576,3)="Left",VLOOKUP(B1,'Language &amp; Currency Data'!1:1048576,4)&amp;"${e:\/\/Field\/Send2You}", "${e:\/\/Field\/Send2You}"&amp;" "&amp;VLOOKUP(B1,'Language &amp; Currency Data'!1:1048576,4))</f>
        <v>ARS$${e:\/\/Field\/Send2You}</v>
      </c>
      <c r="C49" s="10" t="str">
        <f>IF(VLOOKUP(C1,'Language &amp; Currency Data'!1:1048576,3)="Left",VLOOKUP(C1,'Language &amp; Currency Data'!1:1048576,4)&amp;"${e:\/\/Field\/Send2You}", "${e:\/\/Field\/Send2You}"&amp;" "&amp;VLOOKUP(C1,'Language &amp; Currency Data'!1:1048576,4))</f>
        <v>AUD$${e:\/\/Field\/Send2You}</v>
      </c>
      <c r="D49" s="10" t="str">
        <f>IF(VLOOKUP(D1,'Language &amp; Currency Data'!1:1048576,3)="Left",VLOOKUP(D1,'Language &amp; Currency Data'!1:1048576,4)&amp;"${e:\/\/Field\/Send2You}", "${e:\/\/Field\/Send2You}"&amp;" "&amp;VLOOKUP(D1,'Language &amp; Currency Data'!1:1048576,4))</f>
        <v>${e:\/\/Field\/Send2You} €</v>
      </c>
      <c r="E49" s="10" t="str">
        <f>IF(VLOOKUP(E1,'Language &amp; Currency Data'!1:1048576,3)="Left",VLOOKUP(E1,'Language &amp; Currency Data'!1:1048576,4)&amp;"${e:\/\/Field\/Send2You}", "${e:\/\/Field\/Send2You}"&amp;" "&amp;VLOOKUP(E1,'Language &amp; Currency Data'!1:1048576,4))</f>
        <v>R$${e:\/\/Field\/Send2You}</v>
      </c>
      <c r="F49" s="10" t="str">
        <f>IF(VLOOKUP(F1,'Language &amp; Currency Data'!1:1048576,3)="Left",VLOOKUP(F1,'Language &amp; Currency Data'!1:1048576,4)&amp;"${e:\/\/Field\/Send2You}", "${e:\/\/Field\/Send2You}"&amp;" "&amp;VLOOKUP(F1,'Language &amp; Currency Data'!1:1048576,4))</f>
        <v>CA$${e:\/\/Field\/Send2You}</v>
      </c>
      <c r="G49" s="10" t="str">
        <f>IF(VLOOKUP(G1,'Language &amp; Currency Data'!1:1048576,3)="Left",VLOOKUP(G1,'Language &amp; Currency Data'!1:1048576,4)&amp;"${e:\/\/Field\/Send2You}", "${e:\/\/Field\/Send2You}"&amp;" "&amp;VLOOKUP(G1,'Language &amp; Currency Data'!1:1048576,4))</f>
        <v>¥${e:\/\/Field\/Send2You}</v>
      </c>
      <c r="H49" s="10" t="str">
        <f>IF(VLOOKUP(H1,'Language &amp; Currency Data'!1:1048576,3)="Left",VLOOKUP(H1,'Language &amp; Currency Data'!1:1048576,4)&amp;"${e:\/\/Field\/Send2You}", "${e:\/\/Field\/Send2You}"&amp;" "&amp;VLOOKUP(H1,'Language &amp; Currency Data'!1:1048576,4))</f>
        <v>CLP$${e:\/\/Field\/Send2You}</v>
      </c>
      <c r="I49" s="10" t="str">
        <f>IF(VLOOKUP(I1,'Language &amp; Currency Data'!1:1048576,3)="Left",VLOOKUP(I1,'Language &amp; Currency Data'!1:1048576,4)&amp;"${e:\/\/Field\/Send2You}", "${e:\/\/Field\/Send2You}"&amp;" "&amp;VLOOKUP(I1,'Language &amp; Currency Data'!1:1048576,4))</f>
        <v>Col$${e:\/\/Field\/Send2You}</v>
      </c>
      <c r="J49" s="10" t="str">
        <f>IF(VLOOKUP(J1,'Language &amp; Currency Data'!1:1048576,3)="Left",VLOOKUP(J1,'Language &amp; Currency Data'!1:1048576,4)&amp;"${e:\/\/Field\/Send2You}", "${e:\/\/Field\/Send2You}"&amp;" "&amp;VLOOKUP(J1,'Language &amp; Currency Data'!1:1048576,4))</f>
        <v>${e:\/\/Field\/Send2You} Kč</v>
      </c>
      <c r="K49" s="10" t="str">
        <f>IF(VLOOKUP(K1,'Language &amp; Currency Data'!1:1048576,3)="Left",VLOOKUP(K1,'Language &amp; Currency Data'!1:1048576,4)&amp;"${e:\/\/Field\/Send2You}", "${e:\/\/Field\/Send2You}"&amp;" "&amp;VLOOKUP(K1,'Language &amp; Currency Data'!1:1048576,4))</f>
        <v>${e:\/\/Field\/Send2You} €</v>
      </c>
      <c r="L49" s="10" t="str">
        <f>IF(VLOOKUP(L1,'Language &amp; Currency Data'!1:1048576,3)="Left",VLOOKUP(L1,'Language &amp; Currency Data'!1:1048576,4)&amp;"${e:\/\/Field\/Send2You}", "${e:\/\/Field\/Send2You}"&amp;" "&amp;VLOOKUP(L1,'Language &amp; Currency Data'!1:1048576,4))</f>
        <v>${e:\/\/Field\/Send2You} €</v>
      </c>
      <c r="M49" s="10" t="str">
        <f>IF(VLOOKUP(M1,'Language &amp; Currency Data'!1:1048576,3)="Left",VLOOKUP(M1,'Language &amp; Currency Data'!1:1048576,4)&amp;"${e:\/\/Field\/Send2You}", "${e:\/\/Field\/Send2You}"&amp;" "&amp;VLOOKUP(M1,'Language &amp; Currency Data'!1:1048576,4))</f>
        <v>${e:\/\/Field\/Send2You} €</v>
      </c>
      <c r="N49" s="10" t="str">
        <f>IF(VLOOKUP(N1,'Language &amp; Currency Data'!1:1048576,3)="Left",VLOOKUP(N1,'Language &amp; Currency Data'!1:1048576,4)&amp;"${e:\/\/Field\/Send2You}", "${e:\/\/Field\/Send2You}"&amp;" "&amp;VLOOKUP(N1,'Language &amp; Currency Data'!1:1048576,4))</f>
        <v>${e:\/\/Field\/Send2You} €</v>
      </c>
      <c r="O49" s="10" t="str">
        <f>IF(VLOOKUP(O1,'Language &amp; Currency Data'!1:1048576,3)="Left",VLOOKUP(O1,'Language &amp; Currency Data'!1:1048576,4)&amp;"${e:\/\/Field\/Send2You}", "${e:\/\/Field\/Send2You}"&amp;" "&amp;VLOOKUP(O1,'Language &amp; Currency Data'!1:1048576,4))</f>
        <v>${e:\/\/Field\/Send2You} Ft</v>
      </c>
      <c r="P49" s="10" t="str">
        <f>IF(VLOOKUP(P1,'Language &amp; Currency Data'!1:1048576,3)="Left",VLOOKUP(P1,'Language &amp; Currency Data'!1:1048576,4)&amp;"${e:\/\/Field\/Send2You}", "${e:\/\/Field\/Send2You}"&amp;" "&amp;VLOOKUP(P1,'Language &amp; Currency Data'!1:1048576,4))</f>
        <v>₹${e:\/\/Field\/Send2You}</v>
      </c>
      <c r="Q49" s="10" t="str">
        <f>IF(VLOOKUP(Q1,'Language &amp; Currency Data'!1:1048576,3)="Left",VLOOKUP(Q1,'Language &amp; Currency Data'!1:1048576,4)&amp;"${e:\/\/Field\/Send2You}", "${e:\/\/Field\/Send2You}"&amp;" "&amp;VLOOKUP(Q1,'Language &amp; Currency Data'!1:1048576,4))</f>
        <v>Rp ${e:\/\/Field\/Send2You}</v>
      </c>
      <c r="R49" s="10" t="str">
        <f>IF(VLOOKUP(R1,'Language &amp; Currency Data'!1:1048576,3)="Left",VLOOKUP(R1,'Language &amp; Currency Data'!1:1048576,4)&amp;"${e:\/\/Field\/Send2You}", "${e:\/\/Field\/Send2You}"&amp;" "&amp;VLOOKUP(R1,'Language &amp; Currency Data'!1:1048576,4))</f>
        <v>€${e:\/\/Field\/Send2You}</v>
      </c>
      <c r="S49" s="10" t="str">
        <f>IF(VLOOKUP(S1,'Language &amp; Currency Data'!1:1048576,3)="Left",VLOOKUP(S1,'Language &amp; Currency Data'!1:1048576,4)&amp;"${e:\/\/Field\/Send2You}", "${e:\/\/Field\/Send2You}"&amp;" "&amp;VLOOKUP(S1,'Language &amp; Currency Data'!1:1048576,4))</f>
        <v>${e:\/\/Field\/Send2You} €</v>
      </c>
      <c r="T49" s="10" t="str">
        <f>IF(VLOOKUP(T1,'Language &amp; Currency Data'!1:1048576,3)="Left",VLOOKUP(T1,'Language &amp; Currency Data'!1:1048576,4)&amp;"${e:\/\/Field\/Send2You}", "${e:\/\/Field\/Send2You}"&amp;" "&amp;VLOOKUP(T1,'Language &amp; Currency Data'!1:1048576,4))</f>
        <v>¥${e:\/\/Field\/Send2You}</v>
      </c>
      <c r="U49" s="10" t="str">
        <f>IF(VLOOKUP(U1,'Language &amp; Currency Data'!1:1048576,3)="Left",VLOOKUP(U1,'Language &amp; Currency Data'!1:1048576,4)&amp;"${e:\/\/Field\/Send2You}", "${e:\/\/Field\/Send2You}"&amp;" "&amp;VLOOKUP(U1,'Language &amp; Currency Data'!1:1048576,4))</f>
        <v>RM${e:\/\/Field\/Send2You}</v>
      </c>
      <c r="V49" s="10" t="str">
        <f>IF(VLOOKUP(V1,'Language &amp; Currency Data'!1:1048576,3)="Left",VLOOKUP(V1,'Language &amp; Currency Data'!1:1048576,4)&amp;"${e:\/\/Field\/Send2You}", "${e:\/\/Field\/Send2You}"&amp;" "&amp;VLOOKUP(V1,'Language &amp; Currency Data'!1:1048576,4))</f>
        <v>Mex$${e:\/\/Field\/Send2You}</v>
      </c>
      <c r="W49" s="10" t="str">
        <f>IF(VLOOKUP(W1,'Language &amp; Currency Data'!1:1048576,3)="Left",VLOOKUP(W1,'Language &amp; Currency Data'!1:1048576,4)&amp;"${e:\/\/Field\/Send2You}", "${e:\/\/Field\/Send2You}"&amp;" "&amp;VLOOKUP(W1,'Language &amp; Currency Data'!1:1048576,4))</f>
        <v>€${e:\/\/Field\/Send2You}</v>
      </c>
      <c r="X49" s="10" t="str">
        <f>IF(VLOOKUP(X1,'Language &amp; Currency Data'!1:1048576,3)="Left",VLOOKUP(X1,'Language &amp; Currency Data'!1:1048576,4)&amp;"${e:\/\/Field\/Send2You}", "${e:\/\/Field\/Send2You}"&amp;" "&amp;VLOOKUP(X1,'Language &amp; Currency Data'!1:1048576,4))</f>
        <v>NZ$${e:\/\/Field\/Send2You}</v>
      </c>
      <c r="Y49" s="10" t="str">
        <f>IF(VLOOKUP(Y1,'Language &amp; Currency Data'!1:1048576,3)="Left",VLOOKUP(Y1,'Language &amp; Currency Data'!1:1048576,4)&amp;"${e:\/\/Field\/Send2You}", "${e:\/\/Field\/Send2You}"&amp;" "&amp;VLOOKUP(Y1,'Language &amp; Currency Data'!1:1048576,4))</f>
        <v>${e:\/\/Field\/Send2You} kr</v>
      </c>
      <c r="Z49" s="10" t="str">
        <f>IF(VLOOKUP(Z1,'Language &amp; Currency Data'!1:1048576,3)="Left",VLOOKUP(Z1,'Language &amp; Currency Data'!1:1048576,4)&amp;"${e:\/\/Field\/Send2You}", "${e:\/\/Field\/Send2You}"&amp;" "&amp;VLOOKUP(Z1,'Language &amp; Currency Data'!1:1048576,4))</f>
        <v>₨${e:\/\/Field\/Send2You}</v>
      </c>
      <c r="AA49" s="10" t="str">
        <f>IF(VLOOKUP(AA1,'Language &amp; Currency Data'!1:1048576,3)="Left",VLOOKUP(AA1,'Language &amp; Currency Data'!1:1048576,4)&amp;"${e:\/\/Field\/Send2You}", "${e:\/\/Field\/Send2You}"&amp;" "&amp;VLOOKUP(AA1,'Language &amp; Currency Data'!1:1048576,4))</f>
        <v>₱${e:\/\/Field\/Send2You}</v>
      </c>
      <c r="AB49" s="10" t="str">
        <f>IF(VLOOKUP(AB1,'Language &amp; Currency Data'!1:1048576,3)="Left",VLOOKUP(AB1,'Language &amp; Currency Data'!1:1048576,4)&amp;"${e:\/\/Field\/Send2You}", "${e:\/\/Field\/Send2You}"&amp;" "&amp;VLOOKUP(AB1,'Language &amp; Currency Data'!1:1048576,4))</f>
        <v>${e:\/\/Field\/Send2You} zł</v>
      </c>
      <c r="AC49" s="10" t="str">
        <f>IF(VLOOKUP(AC1,'Language &amp; Currency Data'!1:1048576,3)="Left",VLOOKUP(AC1,'Language &amp; Currency Data'!1:1048576,4)&amp;"${e:\/\/Field\/Send2You}", "${e:\/\/Field\/Send2You}"&amp;" "&amp;VLOOKUP(AC1,'Language &amp; Currency Data'!1:1048576,4))</f>
        <v>${e:\/\/Field\/Send2You} €</v>
      </c>
      <c r="AD49" s="10" t="str">
        <f>IF(VLOOKUP(AD1,'Language &amp; Currency Data'!1:1048576,3)="Left",VLOOKUP(AD1,'Language &amp; Currency Data'!1:1048576,4)&amp;"${e:\/\/Field\/Send2You}", "${e:\/\/Field\/Send2You}"&amp;" "&amp;VLOOKUP(AD1,'Language &amp; Currency Data'!1:1048576,4))</f>
        <v>${e:\/\/Field\/Send2You} lei</v>
      </c>
      <c r="AE49" s="10" t="str">
        <f>IF(VLOOKUP(AE1,'Language &amp; Currency Data'!1:1048576,3)="Left",VLOOKUP(AE1,'Language &amp; Currency Data'!1:1048576,4)&amp;"${e:\/\/Field\/Send2You}", "${e:\/\/Field\/Send2You}"&amp;" "&amp;VLOOKUP(AE1,'Language &amp; Currency Data'!1:1048576,4))</f>
        <v>${e:\/\/Field\/Send2You} €</v>
      </c>
      <c r="AF49" s="10" t="str">
        <f>IF(VLOOKUP(AF1,'Language &amp; Currency Data'!1:1048576,3)="Left",VLOOKUP(AF1,'Language &amp; Currency Data'!1:1048576,4)&amp;"${e:\/\/Field\/Send2You}", "${e:\/\/Field\/Send2You}"&amp;" "&amp;VLOOKUP(AF1,'Language &amp; Currency Data'!1:1048576,4))</f>
        <v>R${e:\/\/Field\/Send2You}</v>
      </c>
      <c r="AG49" s="10" t="str">
        <f>IF(VLOOKUP(AG1,'Language &amp; Currency Data'!1:1048576,3)="Left",VLOOKUP(AG1,'Language &amp; Currency Data'!1:1048576,4)&amp;"${e:\/\/Field\/Send2You}", "${e:\/\/Field\/Send2You}"&amp;" "&amp;VLOOKUP(AG1,'Language &amp; Currency Data'!1:1048576,4))</f>
        <v>₩${e:\/\/Field\/Send2You}</v>
      </c>
      <c r="AH49" s="10" t="str">
        <f>IF(VLOOKUP(AH1,'Language &amp; Currency Data'!1:1048576,3)="Left",VLOOKUP(AH1,'Language &amp; Currency Data'!1:1048576,4)&amp;"${e:\/\/Field\/Send2You}", "${e:\/\/Field\/Send2You}"&amp;" "&amp;VLOOKUP(AH1,'Language &amp; Currency Data'!1:1048576,4))</f>
        <v>${e:\/\/Field\/Send2You} €</v>
      </c>
      <c r="AI49" s="10" t="str">
        <f>IF(VLOOKUP(AI1,'Language &amp; Currency Data'!1:1048576,3)="Left",VLOOKUP(AI1,'Language &amp; Currency Data'!1:1048576,4)&amp;"${e:\/\/Field\/Send2You}", "${e:\/\/Field\/Send2You}"&amp;" "&amp;VLOOKUP(AI1,'Language &amp; Currency Data'!1:1048576,4))</f>
        <v>${e:\/\/Field\/Send2You} kr</v>
      </c>
      <c r="AJ49" s="10" t="str">
        <f>IF(VLOOKUP(AJ1,'Language &amp; Currency Data'!1:1048576,3)="Left",VLOOKUP(AJ1,'Language &amp; Currency Data'!1:1048576,4)&amp;"${e:\/\/Field\/Send2You}", "${e:\/\/Field\/Send2You}"&amp;" "&amp;VLOOKUP(AJ1,'Language &amp; Currency Data'!1:1048576,4))</f>
        <v>NT$${e:\/\/Field\/Send2You}</v>
      </c>
      <c r="AK49" s="10" t="str">
        <f>IF(VLOOKUP(AK1,'Language &amp; Currency Data'!1:1048576,3)="Left",VLOOKUP(AK1,'Language &amp; Currency Data'!1:1048576,4)&amp;"${e:\/\/Field\/Send2You}", "${e:\/\/Field\/Send2You}"&amp;" "&amp;VLOOKUP(AK1,'Language &amp; Currency Data'!1:1048576,4))</f>
        <v>฿${e:\/\/Field\/Send2You}</v>
      </c>
      <c r="AL49" s="10" t="str">
        <f>IF(VLOOKUP(AL1,'Language &amp; Currency Data'!1:1048576,3)="Left",VLOOKUP(AL1,'Language &amp; Currency Data'!1:1048576,4)&amp;"${e:\/\/Field\/Send2You}", "${e:\/\/Field\/Send2You}"&amp;" "&amp;VLOOKUP(AL1,'Language &amp; Currency Data'!1:1048576,4))</f>
        <v>${e:\/\/Field\/Send2You} ₺</v>
      </c>
      <c r="AM49" s="10" t="str">
        <f>IF(VLOOKUP(AM1,'Language &amp; Currency Data'!1:1048576,3)="Left",VLOOKUP(AM1,'Language &amp; Currency Data'!1:1048576,4)&amp;"${e:\/\/Field\/Send2You}", "${e:\/\/Field\/Send2You}"&amp;" "&amp;VLOOKUP(AM1,'Language &amp; Currency Data'!1:1048576,4))</f>
        <v>£${e:\/\/Field\/Send2You}</v>
      </c>
      <c r="AN49" s="10" t="str">
        <f>IF(VLOOKUP(AN1,'Language &amp; Currency Data'!1:1048576,3)="Left",VLOOKUP(AN1,'Language &amp; Currency Data'!1:1048576,4)&amp;"${e:\/\/Field\/Send2You}", "${e:\/\/Field\/Send2You}"&amp;" "&amp;VLOOKUP(AN1,'Language &amp; Currency Data'!1:1048576,4))</f>
        <v>$${e:\/\/Field\/Send2You}</v>
      </c>
      <c r="AO49" s="10" t="str">
        <f>IF(VLOOKUP(AO1,'Language &amp; Currency Data'!1:1048576,3)="Left",VLOOKUP(AO1,'Language &amp; Currency Data'!1:1048576,4)&amp;"${e:\/\/Field\/Send2You}", "${e:\/\/Field\/Send2You}"&amp;" "&amp;VLOOKUP(AO1,'Language &amp; Currency Data'!1:1048576,4))</f>
        <v>${e:\/\/Field\/Send2You} ₫</v>
      </c>
      <c r="AP49" s="10" t="str">
        <f>IF(VLOOKUP(AP1,'Language &amp; Currency Data'!1:1048576,3)="Left",VLOOKUP(AP1,'Language &amp; Currency Data'!1:1048576,4)&amp;"${e:\/\/Field\/Send2You}", "${e:\/\/Field\/Send2You}"&amp;" "&amp;VLOOKUP(AP1,'Language &amp; Currency Data'!1:1048576,4))</f>
        <v>₹${e:\/\/Field\/Send2You}</v>
      </c>
      <c r="AQ49" s="10" t="str">
        <f>IF(VLOOKUP(AQ1,'Language &amp; Currency Data'!1:1048576,3)="Left",VLOOKUP(AQ1,'Language &amp; Currency Data'!1:1048576,4)&amp;"${e:\/\/Field\/Send2You}", "${e:\/\/Field\/Send2You}"&amp;" "&amp;VLOOKUP(AQ1,'Language &amp; Currency Data'!1:1048576,4))</f>
        <v>Rp ${e:\/\/Field\/Send2You}</v>
      </c>
      <c r="AR49" s="10" t="str">
        <f>IF(VLOOKUP(AR1,'Language &amp; Currency Data'!1:1048576,3)="Left",VLOOKUP(AR1,'Language &amp; Currency Data'!1:1048576,4)&amp;"${e:\/\/Field\/Send2You}", "${e:\/\/Field\/Send2You}"&amp;" "&amp;VLOOKUP(AR1,'Language &amp; Currency Data'!1:1048576,4))</f>
        <v>${e:\/\/Field\/Send2You} ₫</v>
      </c>
      <c r="AS49" s="10" t="str">
        <f>IF(VLOOKUP(AS1,'Language &amp; Currency Data'!1:1048576,3)="Left",VLOOKUP(AS1,'Language &amp; Currency Data'!1:1048576,4)&amp;"${e:\/\/Field\/Send2You}", "${e:\/\/Field\/Send2You}"&amp;" "&amp;VLOOKUP(AS1,'Language &amp; Currency Data'!1:1048576,4))</f>
        <v>฿${e:\/\/Field\/Send2You}</v>
      </c>
      <c r="AT49" s="10" t="str">
        <f>IF(VLOOKUP(AT1,'Language &amp; Currency Data'!1:1048576,3)="Left",VLOOKUP(AT1,'Language &amp; Currency Data'!1:1048576,4)&amp;"${e:\/\/Field\/Send2You}", "${e:\/\/Field\/Send2You}"&amp;" "&amp;VLOOKUP(AT1,'Language &amp; Currency Data'!1:1048576,4))</f>
        <v>R${e:\/\/Field\/Send2You}</v>
      </c>
      <c r="AU49" s="10" t="str">
        <f>IF(VLOOKUP(AU1,'Language &amp; Currency Data'!1:1048576,3)="Left",VLOOKUP(AU1,'Language &amp; Currency Data'!1:1048576,4)&amp;"${e:\/\/Field\/Send2You}", "${e:\/\/Field\/Send2You}"&amp;" "&amp;VLOOKUP(AU1,'Language &amp; Currency Data'!1:1048576,4))</f>
        <v>₨${e:\/\/Field\/Send2You}</v>
      </c>
      <c r="AV49" s="10" t="str">
        <f>IF(VLOOKUP(AV1,'Language &amp; Currency Data'!1:1048576,3)="Left",VLOOKUP(AV1,'Language &amp; Currency Data'!1:1048576,4)&amp;"${e:\/\/Field\/Send2You}", "${e:\/\/Field\/Send2You}"&amp;" "&amp;VLOOKUP(AV1,'Language &amp; Currency Data'!1:1048576,4))</f>
        <v>RM${e:\/\/Field\/Send2You}</v>
      </c>
      <c r="AW49" s="10" t="str">
        <f>IF(VLOOKUP(AW1,'Language &amp; Currency Data'!1:1048576,3)="Left",VLOOKUP(AW1,'Language &amp; Currency Data'!1:1048576,4)&amp;"${e:\/\/Field\/Send2You}", "${e:\/\/Field\/Send2You}"&amp;" "&amp;VLOOKUP(AW1,'Language &amp; Currency Data'!1:1048576,4))</f>
        <v>₱${e:\/\/Field\/Send2You}</v>
      </c>
    </row>
    <row r="50" spans="1:49" s="21" customFormat="1" x14ac:dyDescent="0.45">
      <c r="A50" s="32" t="s">
        <v>877</v>
      </c>
      <c r="B50" s="10" t="str">
        <f>IF(VLOOKUP(B1,'Language &amp; Currency Data'!1:1048576,3)="Left",VLOOKUP(B1,'Language &amp; Currency Data'!1:1048576,4)&amp;"${e:\/\/Field\/Send1ThemE}", "${e:\/\/Field\/Send1ThemE}"&amp;" "&amp;VLOOKUP(B1,'Language &amp; Currency Data'!1:1048576,4))</f>
        <v>ARS$${e:\/\/Field\/Send1ThemE}</v>
      </c>
      <c r="C50" s="10" t="str">
        <f>IF(VLOOKUP(C1,'Language &amp; Currency Data'!1:1048576,3)="Left",VLOOKUP(C1,'Language &amp; Currency Data'!1:1048576,4)&amp;"${e:\/\/Field\/Send1ThemE}", "${e:\/\/Field\/Send1ThemE}"&amp;" "&amp;VLOOKUP(C1,'Language &amp; Currency Data'!1:1048576,4))</f>
        <v>AUD$${e:\/\/Field\/Send1ThemE}</v>
      </c>
      <c r="D50" s="10" t="str">
        <f>IF(VLOOKUP(D1,'Language &amp; Currency Data'!1:1048576,3)="Left",VLOOKUP(D1,'Language &amp; Currency Data'!1:1048576,4)&amp;"${e:\/\/Field\/Send1ThemE}", "${e:\/\/Field\/Send1ThemE}"&amp;" "&amp;VLOOKUP(D1,'Language &amp; Currency Data'!1:1048576,4))</f>
        <v>${e:\/\/Field\/Send1ThemE} €</v>
      </c>
      <c r="E50" s="10" t="str">
        <f>IF(VLOOKUP(E1,'Language &amp; Currency Data'!1:1048576,3)="Left",VLOOKUP(E1,'Language &amp; Currency Data'!1:1048576,4)&amp;"${e:\/\/Field\/Send1ThemE}", "${e:\/\/Field\/Send1ThemE}"&amp;" "&amp;VLOOKUP(E1,'Language &amp; Currency Data'!1:1048576,4))</f>
        <v>R$${e:\/\/Field\/Send1ThemE}</v>
      </c>
      <c r="F50" s="10" t="str">
        <f>IF(VLOOKUP(F1,'Language &amp; Currency Data'!1:1048576,3)="Left",VLOOKUP(F1,'Language &amp; Currency Data'!1:1048576,4)&amp;"${e:\/\/Field\/Send1ThemE}", "${e:\/\/Field\/Send1ThemE}"&amp;" "&amp;VLOOKUP(F1,'Language &amp; Currency Data'!1:1048576,4))</f>
        <v>CA$${e:\/\/Field\/Send1ThemE}</v>
      </c>
      <c r="G50" s="10" t="str">
        <f>IF(VLOOKUP(G1,'Language &amp; Currency Data'!1:1048576,3)="Left",VLOOKUP(G1,'Language &amp; Currency Data'!1:1048576,4)&amp;"${e:\/\/Field\/Send1ThemE}", "${e:\/\/Field\/Send1ThemE}"&amp;" "&amp;VLOOKUP(G1,'Language &amp; Currency Data'!1:1048576,4))</f>
        <v>¥${e:\/\/Field\/Send1ThemE}</v>
      </c>
      <c r="H50" s="10" t="str">
        <f>IF(VLOOKUP(H1,'Language &amp; Currency Data'!1:1048576,3)="Left",VLOOKUP(H1,'Language &amp; Currency Data'!1:1048576,4)&amp;"${e:\/\/Field\/Send1ThemE}", "${e:\/\/Field\/Send1ThemE}"&amp;" "&amp;VLOOKUP(H1,'Language &amp; Currency Data'!1:1048576,4))</f>
        <v>CLP$${e:\/\/Field\/Send1ThemE}</v>
      </c>
      <c r="I50" s="10" t="str">
        <f>IF(VLOOKUP(I1,'Language &amp; Currency Data'!1:1048576,3)="Left",VLOOKUP(I1,'Language &amp; Currency Data'!1:1048576,4)&amp;"${e:\/\/Field\/Send1ThemE}", "${e:\/\/Field\/Send1ThemE}"&amp;" "&amp;VLOOKUP(I1,'Language &amp; Currency Data'!1:1048576,4))</f>
        <v>Col$${e:\/\/Field\/Send1ThemE}</v>
      </c>
      <c r="J50" s="10" t="str">
        <f>IF(VLOOKUP(J1,'Language &amp; Currency Data'!1:1048576,3)="Left",VLOOKUP(J1,'Language &amp; Currency Data'!1:1048576,4)&amp;"${e:\/\/Field\/Send1ThemE}", "${e:\/\/Field\/Send1ThemE}"&amp;" "&amp;VLOOKUP(J1,'Language &amp; Currency Data'!1:1048576,4))</f>
        <v>${e:\/\/Field\/Send1ThemE} Kč</v>
      </c>
      <c r="K50" s="10" t="str">
        <f>IF(VLOOKUP(K1,'Language &amp; Currency Data'!1:1048576,3)="Left",VLOOKUP(K1,'Language &amp; Currency Data'!1:1048576,4)&amp;"${e:\/\/Field\/Send1ThemE}", "${e:\/\/Field\/Send1ThemE}"&amp;" "&amp;VLOOKUP(K1,'Language &amp; Currency Data'!1:1048576,4))</f>
        <v>${e:\/\/Field\/Send1ThemE} €</v>
      </c>
      <c r="L50" s="10" t="str">
        <f>IF(VLOOKUP(L1,'Language &amp; Currency Data'!1:1048576,3)="Left",VLOOKUP(L1,'Language &amp; Currency Data'!1:1048576,4)&amp;"${e:\/\/Field\/Send1ThemE}", "${e:\/\/Field\/Send1ThemE}"&amp;" "&amp;VLOOKUP(L1,'Language &amp; Currency Data'!1:1048576,4))</f>
        <v>${e:\/\/Field\/Send1ThemE} €</v>
      </c>
      <c r="M50" s="10" t="str">
        <f>IF(VLOOKUP(M1,'Language &amp; Currency Data'!1:1048576,3)="Left",VLOOKUP(M1,'Language &amp; Currency Data'!1:1048576,4)&amp;"${e:\/\/Field\/Send1ThemE}", "${e:\/\/Field\/Send1ThemE}"&amp;" "&amp;VLOOKUP(M1,'Language &amp; Currency Data'!1:1048576,4))</f>
        <v>${e:\/\/Field\/Send1ThemE} €</v>
      </c>
      <c r="N50" s="10" t="str">
        <f>IF(VLOOKUP(N1,'Language &amp; Currency Data'!1:1048576,3)="Left",VLOOKUP(N1,'Language &amp; Currency Data'!1:1048576,4)&amp;"${e:\/\/Field\/Send1ThemE}", "${e:\/\/Field\/Send1ThemE}"&amp;" "&amp;VLOOKUP(N1,'Language &amp; Currency Data'!1:1048576,4))</f>
        <v>${e:\/\/Field\/Send1ThemE} €</v>
      </c>
      <c r="O50" s="10" t="str">
        <f>IF(VLOOKUP(O1,'Language &amp; Currency Data'!1:1048576,3)="Left",VLOOKUP(O1,'Language &amp; Currency Data'!1:1048576,4)&amp;"${e:\/\/Field\/Send1ThemE}", "${e:\/\/Field\/Send1ThemE}"&amp;" "&amp;VLOOKUP(O1,'Language &amp; Currency Data'!1:1048576,4))</f>
        <v>${e:\/\/Field\/Send1ThemE} Ft</v>
      </c>
      <c r="P50" s="10" t="str">
        <f>IF(VLOOKUP(P1,'Language &amp; Currency Data'!1:1048576,3)="Left",VLOOKUP(P1,'Language &amp; Currency Data'!1:1048576,4)&amp;"${e:\/\/Field\/Send1ThemE}", "${e:\/\/Field\/Send1ThemE}"&amp;" "&amp;VLOOKUP(P1,'Language &amp; Currency Data'!1:1048576,4))</f>
        <v>₹${e:\/\/Field\/Send1ThemE}</v>
      </c>
      <c r="Q50" s="10" t="str">
        <f>IF(VLOOKUP(Q1,'Language &amp; Currency Data'!1:1048576,3)="Left",VLOOKUP(Q1,'Language &amp; Currency Data'!1:1048576,4)&amp;"${e:\/\/Field\/Send1ThemE}", "${e:\/\/Field\/Send1ThemE}"&amp;" "&amp;VLOOKUP(Q1,'Language &amp; Currency Data'!1:1048576,4))</f>
        <v>Rp ${e:\/\/Field\/Send1ThemE}</v>
      </c>
      <c r="R50" s="10" t="str">
        <f>IF(VLOOKUP(R1,'Language &amp; Currency Data'!1:1048576,3)="Left",VLOOKUP(R1,'Language &amp; Currency Data'!1:1048576,4)&amp;"${e:\/\/Field\/Send1ThemE}", "${e:\/\/Field\/Send1ThemE}"&amp;" "&amp;VLOOKUP(R1,'Language &amp; Currency Data'!1:1048576,4))</f>
        <v>€${e:\/\/Field\/Send1ThemE}</v>
      </c>
      <c r="S50" s="10" t="str">
        <f>IF(VLOOKUP(S1,'Language &amp; Currency Data'!1:1048576,3)="Left",VLOOKUP(S1,'Language &amp; Currency Data'!1:1048576,4)&amp;"${e:\/\/Field\/Send1ThemE}", "${e:\/\/Field\/Send1ThemE}"&amp;" "&amp;VLOOKUP(S1,'Language &amp; Currency Data'!1:1048576,4))</f>
        <v>${e:\/\/Field\/Send1ThemE} €</v>
      </c>
      <c r="T50" s="10" t="str">
        <f>IF(VLOOKUP(T1,'Language &amp; Currency Data'!1:1048576,3)="Left",VLOOKUP(T1,'Language &amp; Currency Data'!1:1048576,4)&amp;"${e:\/\/Field\/Send1ThemE}", "${e:\/\/Field\/Send1ThemE}"&amp;" "&amp;VLOOKUP(T1,'Language &amp; Currency Data'!1:1048576,4))</f>
        <v>¥${e:\/\/Field\/Send1ThemE}</v>
      </c>
      <c r="U50" s="10" t="str">
        <f>IF(VLOOKUP(U1,'Language &amp; Currency Data'!1:1048576,3)="Left",VLOOKUP(U1,'Language &amp; Currency Data'!1:1048576,4)&amp;"${e:\/\/Field\/Send1ThemE}", "${e:\/\/Field\/Send1ThemE}"&amp;" "&amp;VLOOKUP(U1,'Language &amp; Currency Data'!1:1048576,4))</f>
        <v>RM${e:\/\/Field\/Send1ThemE}</v>
      </c>
      <c r="V50" s="10" t="str">
        <f>IF(VLOOKUP(V1,'Language &amp; Currency Data'!1:1048576,3)="Left",VLOOKUP(V1,'Language &amp; Currency Data'!1:1048576,4)&amp;"${e:\/\/Field\/Send1ThemE}", "${e:\/\/Field\/Send1ThemE}"&amp;" "&amp;VLOOKUP(V1,'Language &amp; Currency Data'!1:1048576,4))</f>
        <v>Mex$${e:\/\/Field\/Send1ThemE}</v>
      </c>
      <c r="W50" s="10" t="str">
        <f>IF(VLOOKUP(W1,'Language &amp; Currency Data'!1:1048576,3)="Left",VLOOKUP(W1,'Language &amp; Currency Data'!1:1048576,4)&amp;"${e:\/\/Field\/Send1ThemE}", "${e:\/\/Field\/Send1ThemE}"&amp;" "&amp;VLOOKUP(W1,'Language &amp; Currency Data'!1:1048576,4))</f>
        <v>€${e:\/\/Field\/Send1ThemE}</v>
      </c>
      <c r="X50" s="10" t="str">
        <f>IF(VLOOKUP(X1,'Language &amp; Currency Data'!1:1048576,3)="Left",VLOOKUP(X1,'Language &amp; Currency Data'!1:1048576,4)&amp;"${e:\/\/Field\/Send1ThemE}", "${e:\/\/Field\/Send1ThemE}"&amp;" "&amp;VLOOKUP(X1,'Language &amp; Currency Data'!1:1048576,4))</f>
        <v>NZ$${e:\/\/Field\/Send1ThemE}</v>
      </c>
      <c r="Y50" s="10" t="str">
        <f>IF(VLOOKUP(Y1,'Language &amp; Currency Data'!1:1048576,3)="Left",VLOOKUP(Y1,'Language &amp; Currency Data'!1:1048576,4)&amp;"${e:\/\/Field\/Send1ThemE}", "${e:\/\/Field\/Send1ThemE}"&amp;" "&amp;VLOOKUP(Y1,'Language &amp; Currency Data'!1:1048576,4))</f>
        <v>${e:\/\/Field\/Send1ThemE} kr</v>
      </c>
      <c r="Z50" s="10" t="str">
        <f>IF(VLOOKUP(Z1,'Language &amp; Currency Data'!1:1048576,3)="Left",VLOOKUP(Z1,'Language &amp; Currency Data'!1:1048576,4)&amp;"${e:\/\/Field\/Send1ThemE}", "${e:\/\/Field\/Send1ThemE}"&amp;" "&amp;VLOOKUP(Z1,'Language &amp; Currency Data'!1:1048576,4))</f>
        <v>₨${e:\/\/Field\/Send1ThemE}</v>
      </c>
      <c r="AA50" s="10" t="str">
        <f>IF(VLOOKUP(AA1,'Language &amp; Currency Data'!1:1048576,3)="Left",VLOOKUP(AA1,'Language &amp; Currency Data'!1:1048576,4)&amp;"${e:\/\/Field\/Send1ThemE}", "${e:\/\/Field\/Send1ThemE}"&amp;" "&amp;VLOOKUP(AA1,'Language &amp; Currency Data'!1:1048576,4))</f>
        <v>₱${e:\/\/Field\/Send1ThemE}</v>
      </c>
      <c r="AB50" s="10" t="str">
        <f>IF(VLOOKUP(AB1,'Language &amp; Currency Data'!1:1048576,3)="Left",VLOOKUP(AB1,'Language &amp; Currency Data'!1:1048576,4)&amp;"${e:\/\/Field\/Send1ThemE}", "${e:\/\/Field\/Send1ThemE}"&amp;" "&amp;VLOOKUP(AB1,'Language &amp; Currency Data'!1:1048576,4))</f>
        <v>${e:\/\/Field\/Send1ThemE} zł</v>
      </c>
      <c r="AC50" s="10" t="str">
        <f>IF(VLOOKUP(AC1,'Language &amp; Currency Data'!1:1048576,3)="Left",VLOOKUP(AC1,'Language &amp; Currency Data'!1:1048576,4)&amp;"${e:\/\/Field\/Send1ThemE}", "${e:\/\/Field\/Send1ThemE}"&amp;" "&amp;VLOOKUP(AC1,'Language &amp; Currency Data'!1:1048576,4))</f>
        <v>${e:\/\/Field\/Send1ThemE} €</v>
      </c>
      <c r="AD50" s="10" t="str">
        <f>IF(VLOOKUP(AD1,'Language &amp; Currency Data'!1:1048576,3)="Left",VLOOKUP(AD1,'Language &amp; Currency Data'!1:1048576,4)&amp;"${e:\/\/Field\/Send1ThemE}", "${e:\/\/Field\/Send1ThemE}"&amp;" "&amp;VLOOKUP(AD1,'Language &amp; Currency Data'!1:1048576,4))</f>
        <v>${e:\/\/Field\/Send1ThemE} lei</v>
      </c>
      <c r="AE50" s="10" t="str">
        <f>IF(VLOOKUP(AE1,'Language &amp; Currency Data'!1:1048576,3)="Left",VLOOKUP(AE1,'Language &amp; Currency Data'!1:1048576,4)&amp;"${e:\/\/Field\/Send1ThemE}", "${e:\/\/Field\/Send1ThemE}"&amp;" "&amp;VLOOKUP(AE1,'Language &amp; Currency Data'!1:1048576,4))</f>
        <v>${e:\/\/Field\/Send1ThemE} €</v>
      </c>
      <c r="AF50" s="10" t="str">
        <f>IF(VLOOKUP(AF1,'Language &amp; Currency Data'!1:1048576,3)="Left",VLOOKUP(AF1,'Language &amp; Currency Data'!1:1048576,4)&amp;"${e:\/\/Field\/Send1ThemE}", "${e:\/\/Field\/Send1ThemE}"&amp;" "&amp;VLOOKUP(AF1,'Language &amp; Currency Data'!1:1048576,4))</f>
        <v>R${e:\/\/Field\/Send1ThemE}</v>
      </c>
      <c r="AG50" s="10" t="str">
        <f>IF(VLOOKUP(AG1,'Language &amp; Currency Data'!1:1048576,3)="Left",VLOOKUP(AG1,'Language &amp; Currency Data'!1:1048576,4)&amp;"${e:\/\/Field\/Send1ThemE}", "${e:\/\/Field\/Send1ThemE}"&amp;" "&amp;VLOOKUP(AG1,'Language &amp; Currency Data'!1:1048576,4))</f>
        <v>₩${e:\/\/Field\/Send1ThemE}</v>
      </c>
      <c r="AH50" s="10" t="str">
        <f>IF(VLOOKUP(AH1,'Language &amp; Currency Data'!1:1048576,3)="Left",VLOOKUP(AH1,'Language &amp; Currency Data'!1:1048576,4)&amp;"${e:\/\/Field\/Send1ThemE}", "${e:\/\/Field\/Send1ThemE}"&amp;" "&amp;VLOOKUP(AH1,'Language &amp; Currency Data'!1:1048576,4))</f>
        <v>${e:\/\/Field\/Send1ThemE} €</v>
      </c>
      <c r="AI50" s="10" t="str">
        <f>IF(VLOOKUP(AI1,'Language &amp; Currency Data'!1:1048576,3)="Left",VLOOKUP(AI1,'Language &amp; Currency Data'!1:1048576,4)&amp;"${e:\/\/Field\/Send1ThemE}", "${e:\/\/Field\/Send1ThemE}"&amp;" "&amp;VLOOKUP(AI1,'Language &amp; Currency Data'!1:1048576,4))</f>
        <v>${e:\/\/Field\/Send1ThemE} kr</v>
      </c>
      <c r="AJ50" s="10" t="str">
        <f>IF(VLOOKUP(AJ1,'Language &amp; Currency Data'!1:1048576,3)="Left",VLOOKUP(AJ1,'Language &amp; Currency Data'!1:1048576,4)&amp;"${e:\/\/Field\/Send1ThemE}", "${e:\/\/Field\/Send1ThemE}"&amp;" "&amp;VLOOKUP(AJ1,'Language &amp; Currency Data'!1:1048576,4))</f>
        <v>NT$${e:\/\/Field\/Send1ThemE}</v>
      </c>
      <c r="AK50" s="10" t="str">
        <f>IF(VLOOKUP(AK1,'Language &amp; Currency Data'!1:1048576,3)="Left",VLOOKUP(AK1,'Language &amp; Currency Data'!1:1048576,4)&amp;"${e:\/\/Field\/Send1ThemE}", "${e:\/\/Field\/Send1ThemE}"&amp;" "&amp;VLOOKUP(AK1,'Language &amp; Currency Data'!1:1048576,4))</f>
        <v>฿${e:\/\/Field\/Send1ThemE}</v>
      </c>
      <c r="AL50" s="10" t="str">
        <f>IF(VLOOKUP(AL1,'Language &amp; Currency Data'!1:1048576,3)="Left",VLOOKUP(AL1,'Language &amp; Currency Data'!1:1048576,4)&amp;"${e:\/\/Field\/Send1ThemE}", "${e:\/\/Field\/Send1ThemE}"&amp;" "&amp;VLOOKUP(AL1,'Language &amp; Currency Data'!1:1048576,4))</f>
        <v>${e:\/\/Field\/Send1ThemE} ₺</v>
      </c>
      <c r="AM50" s="10" t="str">
        <f>IF(VLOOKUP(AM1,'Language &amp; Currency Data'!1:1048576,3)="Left",VLOOKUP(AM1,'Language &amp; Currency Data'!1:1048576,4)&amp;"${e:\/\/Field\/Send1ThemE}", "${e:\/\/Field\/Send1ThemE}"&amp;" "&amp;VLOOKUP(AM1,'Language &amp; Currency Data'!1:1048576,4))</f>
        <v>£${e:\/\/Field\/Send1ThemE}</v>
      </c>
      <c r="AN50" s="10" t="str">
        <f>IF(VLOOKUP(AN1,'Language &amp; Currency Data'!1:1048576,3)="Left",VLOOKUP(AN1,'Language &amp; Currency Data'!1:1048576,4)&amp;"${e:\/\/Field\/Send1ThemE}", "${e:\/\/Field\/Send1ThemE}"&amp;" "&amp;VLOOKUP(AN1,'Language &amp; Currency Data'!1:1048576,4))</f>
        <v>$${e:\/\/Field\/Send1ThemE}</v>
      </c>
      <c r="AO50" s="10" t="str">
        <f>IF(VLOOKUP(AO1,'Language &amp; Currency Data'!1:1048576,3)="Left",VLOOKUP(AO1,'Language &amp; Currency Data'!1:1048576,4)&amp;"${e:\/\/Field\/Send1ThemE}", "${e:\/\/Field\/Send1ThemE}"&amp;" "&amp;VLOOKUP(AO1,'Language &amp; Currency Data'!1:1048576,4))</f>
        <v>${e:\/\/Field\/Send1ThemE} ₫</v>
      </c>
      <c r="AP50" s="10" t="str">
        <f>IF(VLOOKUP(AP1,'Language &amp; Currency Data'!1:1048576,3)="Left",VLOOKUP(AP1,'Language &amp; Currency Data'!1:1048576,4)&amp;"${e:\/\/Field\/Send1ThemE}", "${e:\/\/Field\/Send1ThemE}"&amp;" "&amp;VLOOKUP(AP1,'Language &amp; Currency Data'!1:1048576,4))</f>
        <v>₹${e:\/\/Field\/Send1ThemE}</v>
      </c>
      <c r="AQ50" s="10" t="str">
        <f>IF(VLOOKUP(AQ1,'Language &amp; Currency Data'!1:1048576,3)="Left",VLOOKUP(AQ1,'Language &amp; Currency Data'!1:1048576,4)&amp;"${e:\/\/Field\/Send1ThemE}", "${e:\/\/Field\/Send1ThemE}"&amp;" "&amp;VLOOKUP(AQ1,'Language &amp; Currency Data'!1:1048576,4))</f>
        <v>Rp ${e:\/\/Field\/Send1ThemE}</v>
      </c>
      <c r="AR50" s="10" t="str">
        <f>IF(VLOOKUP(AR1,'Language &amp; Currency Data'!1:1048576,3)="Left",VLOOKUP(AR1,'Language &amp; Currency Data'!1:1048576,4)&amp;"${e:\/\/Field\/Send1ThemE}", "${e:\/\/Field\/Send1ThemE}"&amp;" "&amp;VLOOKUP(AR1,'Language &amp; Currency Data'!1:1048576,4))</f>
        <v>${e:\/\/Field\/Send1ThemE} ₫</v>
      </c>
      <c r="AS50" s="10" t="str">
        <f>IF(VLOOKUP(AS1,'Language &amp; Currency Data'!1:1048576,3)="Left",VLOOKUP(AS1,'Language &amp; Currency Data'!1:1048576,4)&amp;"${e:\/\/Field\/Send1ThemE}", "${e:\/\/Field\/Send1ThemE}"&amp;" "&amp;VLOOKUP(AS1,'Language &amp; Currency Data'!1:1048576,4))</f>
        <v>฿${e:\/\/Field\/Send1ThemE}</v>
      </c>
      <c r="AT50" s="10" t="str">
        <f>IF(VLOOKUP(AT1,'Language &amp; Currency Data'!1:1048576,3)="Left",VLOOKUP(AT1,'Language &amp; Currency Data'!1:1048576,4)&amp;"${e:\/\/Field\/Send1ThemE}", "${e:\/\/Field\/Send1ThemE}"&amp;" "&amp;VLOOKUP(AT1,'Language &amp; Currency Data'!1:1048576,4))</f>
        <v>R${e:\/\/Field\/Send1ThemE}</v>
      </c>
      <c r="AU50" s="10" t="str">
        <f>IF(VLOOKUP(AU1,'Language &amp; Currency Data'!1:1048576,3)="Left",VLOOKUP(AU1,'Language &amp; Currency Data'!1:1048576,4)&amp;"${e:\/\/Field\/Send1ThemE}", "${e:\/\/Field\/Send1ThemE}"&amp;" "&amp;VLOOKUP(AU1,'Language &amp; Currency Data'!1:1048576,4))</f>
        <v>₨${e:\/\/Field\/Send1ThemE}</v>
      </c>
      <c r="AV50" s="10" t="str">
        <f>IF(VLOOKUP(AV1,'Language &amp; Currency Data'!1:1048576,3)="Left",VLOOKUP(AV1,'Language &amp; Currency Data'!1:1048576,4)&amp;"${e:\/\/Field\/Send1ThemE}", "${e:\/\/Field\/Send1ThemE}"&amp;" "&amp;VLOOKUP(AV1,'Language &amp; Currency Data'!1:1048576,4))</f>
        <v>RM${e:\/\/Field\/Send1ThemE}</v>
      </c>
      <c r="AW50" s="10" t="str">
        <f>IF(VLOOKUP(AW1,'Language &amp; Currency Data'!1:1048576,3)="Left",VLOOKUP(AW1,'Language &amp; Currency Data'!1:1048576,4)&amp;"${e:\/\/Field\/Send1ThemE}", "${e:\/\/Field\/Send1ThemE}"&amp;" "&amp;VLOOKUP(AW1,'Language &amp; Currency Data'!1:1048576,4))</f>
        <v>₱${e:\/\/Field\/Send1ThemE}</v>
      </c>
    </row>
    <row r="51" spans="1:49" s="21" customFormat="1" x14ac:dyDescent="0.45">
      <c r="A51" s="32" t="s">
        <v>878</v>
      </c>
      <c r="B51" s="10" t="str">
        <f>IF(VLOOKUP(B1,'Language &amp; Currency Data'!1:1048576,3)="Left",VLOOKUP(B1,'Language &amp; Currency Data'!1:1048576,4)&amp;"${e:\/\/Field\/Send1YouE}", "${e:\/\/Field\/Send1YouE}"&amp;" "&amp;VLOOKUP(B1,'Language &amp; Currency Data'!1:1048576,4))</f>
        <v>ARS$${e:\/\/Field\/Send1YouE}</v>
      </c>
      <c r="C51" s="10" t="str">
        <f>IF(VLOOKUP(C1,'Language &amp; Currency Data'!1:1048576,3)="Left",VLOOKUP(C1,'Language &amp; Currency Data'!1:1048576,4)&amp;"${e:\/\/Field\/Send1YouE}", "${e:\/\/Field\/Send1YouE}"&amp;" "&amp;VLOOKUP(C1,'Language &amp; Currency Data'!1:1048576,4))</f>
        <v>AUD$${e:\/\/Field\/Send1YouE}</v>
      </c>
      <c r="D51" s="10" t="str">
        <f>IF(VLOOKUP(D1,'Language &amp; Currency Data'!1:1048576,3)="Left",VLOOKUP(D1,'Language &amp; Currency Data'!1:1048576,4)&amp;"${e:\/\/Field\/Send1YouE}", "${e:\/\/Field\/Send1YouE}"&amp;" "&amp;VLOOKUP(D1,'Language &amp; Currency Data'!1:1048576,4))</f>
        <v>${e:\/\/Field\/Send1YouE} €</v>
      </c>
      <c r="E51" s="10" t="str">
        <f>IF(VLOOKUP(E1,'Language &amp; Currency Data'!1:1048576,3)="Left",VLOOKUP(E1,'Language &amp; Currency Data'!1:1048576,4)&amp;"${e:\/\/Field\/Send1YouE}", "${e:\/\/Field\/Send1YouE}"&amp;" "&amp;VLOOKUP(E1,'Language &amp; Currency Data'!1:1048576,4))</f>
        <v>R$${e:\/\/Field\/Send1YouE}</v>
      </c>
      <c r="F51" s="10" t="str">
        <f>IF(VLOOKUP(F1,'Language &amp; Currency Data'!1:1048576,3)="Left",VLOOKUP(F1,'Language &amp; Currency Data'!1:1048576,4)&amp;"${e:\/\/Field\/Send1YouE}", "${e:\/\/Field\/Send1YouE}"&amp;" "&amp;VLOOKUP(F1,'Language &amp; Currency Data'!1:1048576,4))</f>
        <v>CA$${e:\/\/Field\/Send1YouE}</v>
      </c>
      <c r="G51" s="10" t="str">
        <f>IF(VLOOKUP(G1,'Language &amp; Currency Data'!1:1048576,3)="Left",VLOOKUP(G1,'Language &amp; Currency Data'!1:1048576,4)&amp;"${e:\/\/Field\/Send1YouE}", "${e:\/\/Field\/Send1YouE}"&amp;" "&amp;VLOOKUP(G1,'Language &amp; Currency Data'!1:1048576,4))</f>
        <v>¥${e:\/\/Field\/Send1YouE}</v>
      </c>
      <c r="H51" s="10" t="str">
        <f>IF(VLOOKUP(H1,'Language &amp; Currency Data'!1:1048576,3)="Left",VLOOKUP(H1,'Language &amp; Currency Data'!1:1048576,4)&amp;"${e:\/\/Field\/Send1YouE}", "${e:\/\/Field\/Send1YouE}"&amp;" "&amp;VLOOKUP(H1,'Language &amp; Currency Data'!1:1048576,4))</f>
        <v>CLP$${e:\/\/Field\/Send1YouE}</v>
      </c>
      <c r="I51" s="10" t="str">
        <f>IF(VLOOKUP(I1,'Language &amp; Currency Data'!1:1048576,3)="Left",VLOOKUP(I1,'Language &amp; Currency Data'!1:1048576,4)&amp;"${e:\/\/Field\/Send1YouE}", "${e:\/\/Field\/Send1YouE}"&amp;" "&amp;VLOOKUP(I1,'Language &amp; Currency Data'!1:1048576,4))</f>
        <v>Col$${e:\/\/Field\/Send1YouE}</v>
      </c>
      <c r="J51" s="10" t="str">
        <f>IF(VLOOKUP(J1,'Language &amp; Currency Data'!1:1048576,3)="Left",VLOOKUP(J1,'Language &amp; Currency Data'!1:1048576,4)&amp;"${e:\/\/Field\/Send1YouE}", "${e:\/\/Field\/Send1YouE}"&amp;" "&amp;VLOOKUP(J1,'Language &amp; Currency Data'!1:1048576,4))</f>
        <v>${e:\/\/Field\/Send1YouE} Kč</v>
      </c>
      <c r="K51" s="10" t="str">
        <f>IF(VLOOKUP(K1,'Language &amp; Currency Data'!1:1048576,3)="Left",VLOOKUP(K1,'Language &amp; Currency Data'!1:1048576,4)&amp;"${e:\/\/Field\/Send1YouE}", "${e:\/\/Field\/Send1YouE}"&amp;" "&amp;VLOOKUP(K1,'Language &amp; Currency Data'!1:1048576,4))</f>
        <v>${e:\/\/Field\/Send1YouE} €</v>
      </c>
      <c r="L51" s="10" t="str">
        <f>IF(VLOOKUP(L1,'Language &amp; Currency Data'!1:1048576,3)="Left",VLOOKUP(L1,'Language &amp; Currency Data'!1:1048576,4)&amp;"${e:\/\/Field\/Send1YouE}", "${e:\/\/Field\/Send1YouE}"&amp;" "&amp;VLOOKUP(L1,'Language &amp; Currency Data'!1:1048576,4))</f>
        <v>${e:\/\/Field\/Send1YouE} €</v>
      </c>
      <c r="M51" s="10" t="str">
        <f>IF(VLOOKUP(M1,'Language &amp; Currency Data'!1:1048576,3)="Left",VLOOKUP(M1,'Language &amp; Currency Data'!1:1048576,4)&amp;"${e:\/\/Field\/Send1YouE}", "${e:\/\/Field\/Send1YouE}"&amp;" "&amp;VLOOKUP(M1,'Language &amp; Currency Data'!1:1048576,4))</f>
        <v>${e:\/\/Field\/Send1YouE} €</v>
      </c>
      <c r="N51" s="10" t="str">
        <f>IF(VLOOKUP(N1,'Language &amp; Currency Data'!1:1048576,3)="Left",VLOOKUP(N1,'Language &amp; Currency Data'!1:1048576,4)&amp;"${e:\/\/Field\/Send1YouE}", "${e:\/\/Field\/Send1YouE}"&amp;" "&amp;VLOOKUP(N1,'Language &amp; Currency Data'!1:1048576,4))</f>
        <v>${e:\/\/Field\/Send1YouE} €</v>
      </c>
      <c r="O51" s="10" t="str">
        <f>IF(VLOOKUP(O1,'Language &amp; Currency Data'!1:1048576,3)="Left",VLOOKUP(O1,'Language &amp; Currency Data'!1:1048576,4)&amp;"${e:\/\/Field\/Send1YouE}", "${e:\/\/Field\/Send1YouE}"&amp;" "&amp;VLOOKUP(O1,'Language &amp; Currency Data'!1:1048576,4))</f>
        <v>${e:\/\/Field\/Send1YouE} Ft</v>
      </c>
      <c r="P51" s="10" t="str">
        <f>IF(VLOOKUP(P1,'Language &amp; Currency Data'!1:1048576,3)="Left",VLOOKUP(P1,'Language &amp; Currency Data'!1:1048576,4)&amp;"${e:\/\/Field\/Send1YouE}", "${e:\/\/Field\/Send1YouE}"&amp;" "&amp;VLOOKUP(P1,'Language &amp; Currency Data'!1:1048576,4))</f>
        <v>₹${e:\/\/Field\/Send1YouE}</v>
      </c>
      <c r="Q51" s="10" t="str">
        <f>IF(VLOOKUP(Q1,'Language &amp; Currency Data'!1:1048576,3)="Left",VLOOKUP(Q1,'Language &amp; Currency Data'!1:1048576,4)&amp;"${e:\/\/Field\/Send1YouE}", "${e:\/\/Field\/Send1YouE}"&amp;" "&amp;VLOOKUP(Q1,'Language &amp; Currency Data'!1:1048576,4))</f>
        <v>Rp ${e:\/\/Field\/Send1YouE}</v>
      </c>
      <c r="R51" s="10" t="str">
        <f>IF(VLOOKUP(R1,'Language &amp; Currency Data'!1:1048576,3)="Left",VLOOKUP(R1,'Language &amp; Currency Data'!1:1048576,4)&amp;"${e:\/\/Field\/Send1YouE}", "${e:\/\/Field\/Send1YouE}"&amp;" "&amp;VLOOKUP(R1,'Language &amp; Currency Data'!1:1048576,4))</f>
        <v>€${e:\/\/Field\/Send1YouE}</v>
      </c>
      <c r="S51" s="10" t="str">
        <f>IF(VLOOKUP(S1,'Language &amp; Currency Data'!1:1048576,3)="Left",VLOOKUP(S1,'Language &amp; Currency Data'!1:1048576,4)&amp;"${e:\/\/Field\/Send1YouE}", "${e:\/\/Field\/Send1YouE}"&amp;" "&amp;VLOOKUP(S1,'Language &amp; Currency Data'!1:1048576,4))</f>
        <v>${e:\/\/Field\/Send1YouE} €</v>
      </c>
      <c r="T51" s="10" t="str">
        <f>IF(VLOOKUP(T1,'Language &amp; Currency Data'!1:1048576,3)="Left",VLOOKUP(T1,'Language &amp; Currency Data'!1:1048576,4)&amp;"${e:\/\/Field\/Send1YouE}", "${e:\/\/Field\/Send1YouE}"&amp;" "&amp;VLOOKUP(T1,'Language &amp; Currency Data'!1:1048576,4))</f>
        <v>¥${e:\/\/Field\/Send1YouE}</v>
      </c>
      <c r="U51" s="10" t="str">
        <f>IF(VLOOKUP(U1,'Language &amp; Currency Data'!1:1048576,3)="Left",VLOOKUP(U1,'Language &amp; Currency Data'!1:1048576,4)&amp;"${e:\/\/Field\/Send1YouE}", "${e:\/\/Field\/Send1YouE}"&amp;" "&amp;VLOOKUP(U1,'Language &amp; Currency Data'!1:1048576,4))</f>
        <v>RM${e:\/\/Field\/Send1YouE}</v>
      </c>
      <c r="V51" s="10" t="str">
        <f>IF(VLOOKUP(V1,'Language &amp; Currency Data'!1:1048576,3)="Left",VLOOKUP(V1,'Language &amp; Currency Data'!1:1048576,4)&amp;"${e:\/\/Field\/Send1YouE}", "${e:\/\/Field\/Send1YouE}"&amp;" "&amp;VLOOKUP(V1,'Language &amp; Currency Data'!1:1048576,4))</f>
        <v>Mex$${e:\/\/Field\/Send1YouE}</v>
      </c>
      <c r="W51" s="10" t="str">
        <f>IF(VLOOKUP(W1,'Language &amp; Currency Data'!1:1048576,3)="Left",VLOOKUP(W1,'Language &amp; Currency Data'!1:1048576,4)&amp;"${e:\/\/Field\/Send1YouE}", "${e:\/\/Field\/Send1YouE}"&amp;" "&amp;VLOOKUP(W1,'Language &amp; Currency Data'!1:1048576,4))</f>
        <v>€${e:\/\/Field\/Send1YouE}</v>
      </c>
      <c r="X51" s="10" t="str">
        <f>IF(VLOOKUP(X1,'Language &amp; Currency Data'!1:1048576,3)="Left",VLOOKUP(X1,'Language &amp; Currency Data'!1:1048576,4)&amp;"${e:\/\/Field\/Send1YouE}", "${e:\/\/Field\/Send1YouE}"&amp;" "&amp;VLOOKUP(X1,'Language &amp; Currency Data'!1:1048576,4))</f>
        <v>NZ$${e:\/\/Field\/Send1YouE}</v>
      </c>
      <c r="Y51" s="10" t="str">
        <f>IF(VLOOKUP(Y1,'Language &amp; Currency Data'!1:1048576,3)="Left",VLOOKUP(Y1,'Language &amp; Currency Data'!1:1048576,4)&amp;"${e:\/\/Field\/Send1YouE}", "${e:\/\/Field\/Send1YouE}"&amp;" "&amp;VLOOKUP(Y1,'Language &amp; Currency Data'!1:1048576,4))</f>
        <v>${e:\/\/Field\/Send1YouE} kr</v>
      </c>
      <c r="Z51" s="10" t="str">
        <f>IF(VLOOKUP(Z1,'Language &amp; Currency Data'!1:1048576,3)="Left",VLOOKUP(Z1,'Language &amp; Currency Data'!1:1048576,4)&amp;"${e:\/\/Field\/Send1YouE}", "${e:\/\/Field\/Send1YouE}"&amp;" "&amp;VLOOKUP(Z1,'Language &amp; Currency Data'!1:1048576,4))</f>
        <v>₨${e:\/\/Field\/Send1YouE}</v>
      </c>
      <c r="AA51" s="10" t="str">
        <f>IF(VLOOKUP(AA1,'Language &amp; Currency Data'!1:1048576,3)="Left",VLOOKUP(AA1,'Language &amp; Currency Data'!1:1048576,4)&amp;"${e:\/\/Field\/Send1YouE}", "${e:\/\/Field\/Send1YouE}"&amp;" "&amp;VLOOKUP(AA1,'Language &amp; Currency Data'!1:1048576,4))</f>
        <v>₱${e:\/\/Field\/Send1YouE}</v>
      </c>
      <c r="AB51" s="10" t="str">
        <f>IF(VLOOKUP(AB1,'Language &amp; Currency Data'!1:1048576,3)="Left",VLOOKUP(AB1,'Language &amp; Currency Data'!1:1048576,4)&amp;"${e:\/\/Field\/Send1YouE}", "${e:\/\/Field\/Send1YouE}"&amp;" "&amp;VLOOKUP(AB1,'Language &amp; Currency Data'!1:1048576,4))</f>
        <v>${e:\/\/Field\/Send1YouE} zł</v>
      </c>
      <c r="AC51" s="10" t="str">
        <f>IF(VLOOKUP(AC1,'Language &amp; Currency Data'!1:1048576,3)="Left",VLOOKUP(AC1,'Language &amp; Currency Data'!1:1048576,4)&amp;"${e:\/\/Field\/Send1YouE}", "${e:\/\/Field\/Send1YouE}"&amp;" "&amp;VLOOKUP(AC1,'Language &amp; Currency Data'!1:1048576,4))</f>
        <v>${e:\/\/Field\/Send1YouE} €</v>
      </c>
      <c r="AD51" s="10" t="str">
        <f>IF(VLOOKUP(AD1,'Language &amp; Currency Data'!1:1048576,3)="Left",VLOOKUP(AD1,'Language &amp; Currency Data'!1:1048576,4)&amp;"${e:\/\/Field\/Send1YouE}", "${e:\/\/Field\/Send1YouE}"&amp;" "&amp;VLOOKUP(AD1,'Language &amp; Currency Data'!1:1048576,4))</f>
        <v>${e:\/\/Field\/Send1YouE} lei</v>
      </c>
      <c r="AE51" s="10" t="str">
        <f>IF(VLOOKUP(AE1,'Language &amp; Currency Data'!1:1048576,3)="Left",VLOOKUP(AE1,'Language &amp; Currency Data'!1:1048576,4)&amp;"${e:\/\/Field\/Send1YouE}", "${e:\/\/Field\/Send1YouE}"&amp;" "&amp;VLOOKUP(AE1,'Language &amp; Currency Data'!1:1048576,4))</f>
        <v>${e:\/\/Field\/Send1YouE} €</v>
      </c>
      <c r="AF51" s="10" t="str">
        <f>IF(VLOOKUP(AF1,'Language &amp; Currency Data'!1:1048576,3)="Left",VLOOKUP(AF1,'Language &amp; Currency Data'!1:1048576,4)&amp;"${e:\/\/Field\/Send1YouE}", "${e:\/\/Field\/Send1YouE}"&amp;" "&amp;VLOOKUP(AF1,'Language &amp; Currency Data'!1:1048576,4))</f>
        <v>R${e:\/\/Field\/Send1YouE}</v>
      </c>
      <c r="AG51" s="10" t="str">
        <f>IF(VLOOKUP(AG1,'Language &amp; Currency Data'!1:1048576,3)="Left",VLOOKUP(AG1,'Language &amp; Currency Data'!1:1048576,4)&amp;"${e:\/\/Field\/Send1YouE}", "${e:\/\/Field\/Send1YouE}"&amp;" "&amp;VLOOKUP(AG1,'Language &amp; Currency Data'!1:1048576,4))</f>
        <v>₩${e:\/\/Field\/Send1YouE}</v>
      </c>
      <c r="AH51" s="10" t="str">
        <f>IF(VLOOKUP(AH1,'Language &amp; Currency Data'!1:1048576,3)="Left",VLOOKUP(AH1,'Language &amp; Currency Data'!1:1048576,4)&amp;"${e:\/\/Field\/Send1YouE}", "${e:\/\/Field\/Send1YouE}"&amp;" "&amp;VLOOKUP(AH1,'Language &amp; Currency Data'!1:1048576,4))</f>
        <v>${e:\/\/Field\/Send1YouE} €</v>
      </c>
      <c r="AI51" s="10" t="str">
        <f>IF(VLOOKUP(AI1,'Language &amp; Currency Data'!1:1048576,3)="Left",VLOOKUP(AI1,'Language &amp; Currency Data'!1:1048576,4)&amp;"${e:\/\/Field\/Send1YouE}", "${e:\/\/Field\/Send1YouE}"&amp;" "&amp;VLOOKUP(AI1,'Language &amp; Currency Data'!1:1048576,4))</f>
        <v>${e:\/\/Field\/Send1YouE} kr</v>
      </c>
      <c r="AJ51" s="10" t="str">
        <f>IF(VLOOKUP(AJ1,'Language &amp; Currency Data'!1:1048576,3)="Left",VLOOKUP(AJ1,'Language &amp; Currency Data'!1:1048576,4)&amp;"${e:\/\/Field\/Send1YouE}", "${e:\/\/Field\/Send1YouE}"&amp;" "&amp;VLOOKUP(AJ1,'Language &amp; Currency Data'!1:1048576,4))</f>
        <v>NT$${e:\/\/Field\/Send1YouE}</v>
      </c>
      <c r="AK51" s="10" t="str">
        <f>IF(VLOOKUP(AK1,'Language &amp; Currency Data'!1:1048576,3)="Left",VLOOKUP(AK1,'Language &amp; Currency Data'!1:1048576,4)&amp;"${e:\/\/Field\/Send1YouE}", "${e:\/\/Field\/Send1YouE}"&amp;" "&amp;VLOOKUP(AK1,'Language &amp; Currency Data'!1:1048576,4))</f>
        <v>฿${e:\/\/Field\/Send1YouE}</v>
      </c>
      <c r="AL51" s="10" t="str">
        <f>IF(VLOOKUP(AL1,'Language &amp; Currency Data'!1:1048576,3)="Left",VLOOKUP(AL1,'Language &amp; Currency Data'!1:1048576,4)&amp;"${e:\/\/Field\/Send1YouE}", "${e:\/\/Field\/Send1YouE}"&amp;" "&amp;VLOOKUP(AL1,'Language &amp; Currency Data'!1:1048576,4))</f>
        <v>${e:\/\/Field\/Send1YouE} ₺</v>
      </c>
      <c r="AM51" s="10" t="str">
        <f>IF(VLOOKUP(AM1,'Language &amp; Currency Data'!1:1048576,3)="Left",VLOOKUP(AM1,'Language &amp; Currency Data'!1:1048576,4)&amp;"${e:\/\/Field\/Send1YouE}", "${e:\/\/Field\/Send1YouE}"&amp;" "&amp;VLOOKUP(AM1,'Language &amp; Currency Data'!1:1048576,4))</f>
        <v>£${e:\/\/Field\/Send1YouE}</v>
      </c>
      <c r="AN51" s="10" t="str">
        <f>IF(VLOOKUP(AN1,'Language &amp; Currency Data'!1:1048576,3)="Left",VLOOKUP(AN1,'Language &amp; Currency Data'!1:1048576,4)&amp;"${e:\/\/Field\/Send1YouE}", "${e:\/\/Field\/Send1YouE}"&amp;" "&amp;VLOOKUP(AN1,'Language &amp; Currency Data'!1:1048576,4))</f>
        <v>$${e:\/\/Field\/Send1YouE}</v>
      </c>
      <c r="AO51" s="10" t="str">
        <f>IF(VLOOKUP(AO1,'Language &amp; Currency Data'!1:1048576,3)="Left",VLOOKUP(AO1,'Language &amp; Currency Data'!1:1048576,4)&amp;"${e:\/\/Field\/Send1YouE}", "${e:\/\/Field\/Send1YouE}"&amp;" "&amp;VLOOKUP(AO1,'Language &amp; Currency Data'!1:1048576,4))</f>
        <v>${e:\/\/Field\/Send1YouE} ₫</v>
      </c>
      <c r="AP51" s="10" t="str">
        <f>IF(VLOOKUP(AP1,'Language &amp; Currency Data'!1:1048576,3)="Left",VLOOKUP(AP1,'Language &amp; Currency Data'!1:1048576,4)&amp;"${e:\/\/Field\/Send1YouE}", "${e:\/\/Field\/Send1YouE}"&amp;" "&amp;VLOOKUP(AP1,'Language &amp; Currency Data'!1:1048576,4))</f>
        <v>₹${e:\/\/Field\/Send1YouE}</v>
      </c>
      <c r="AQ51" s="10" t="str">
        <f>IF(VLOOKUP(AQ1,'Language &amp; Currency Data'!1:1048576,3)="Left",VLOOKUP(AQ1,'Language &amp; Currency Data'!1:1048576,4)&amp;"${e:\/\/Field\/Send1YouE}", "${e:\/\/Field\/Send1YouE}"&amp;" "&amp;VLOOKUP(AQ1,'Language &amp; Currency Data'!1:1048576,4))</f>
        <v>Rp ${e:\/\/Field\/Send1YouE}</v>
      </c>
      <c r="AR51" s="10" t="str">
        <f>IF(VLOOKUP(AR1,'Language &amp; Currency Data'!1:1048576,3)="Left",VLOOKUP(AR1,'Language &amp; Currency Data'!1:1048576,4)&amp;"${e:\/\/Field\/Send1YouE}", "${e:\/\/Field\/Send1YouE}"&amp;" "&amp;VLOOKUP(AR1,'Language &amp; Currency Data'!1:1048576,4))</f>
        <v>${e:\/\/Field\/Send1YouE} ₫</v>
      </c>
      <c r="AS51" s="10" t="str">
        <f>IF(VLOOKUP(AS1,'Language &amp; Currency Data'!1:1048576,3)="Left",VLOOKUP(AS1,'Language &amp; Currency Data'!1:1048576,4)&amp;"${e:\/\/Field\/Send1YouE}", "${e:\/\/Field\/Send1YouE}"&amp;" "&amp;VLOOKUP(AS1,'Language &amp; Currency Data'!1:1048576,4))</f>
        <v>฿${e:\/\/Field\/Send1YouE}</v>
      </c>
      <c r="AT51" s="10" t="str">
        <f>IF(VLOOKUP(AT1,'Language &amp; Currency Data'!1:1048576,3)="Left",VLOOKUP(AT1,'Language &amp; Currency Data'!1:1048576,4)&amp;"${e:\/\/Field\/Send1YouE}", "${e:\/\/Field\/Send1YouE}"&amp;" "&amp;VLOOKUP(AT1,'Language &amp; Currency Data'!1:1048576,4))</f>
        <v>R${e:\/\/Field\/Send1YouE}</v>
      </c>
      <c r="AU51" s="10" t="str">
        <f>IF(VLOOKUP(AU1,'Language &amp; Currency Data'!1:1048576,3)="Left",VLOOKUP(AU1,'Language &amp; Currency Data'!1:1048576,4)&amp;"${e:\/\/Field\/Send1YouE}", "${e:\/\/Field\/Send1YouE}"&amp;" "&amp;VLOOKUP(AU1,'Language &amp; Currency Data'!1:1048576,4))</f>
        <v>₨${e:\/\/Field\/Send1YouE}</v>
      </c>
      <c r="AV51" s="10" t="str">
        <f>IF(VLOOKUP(AV1,'Language &amp; Currency Data'!1:1048576,3)="Left",VLOOKUP(AV1,'Language &amp; Currency Data'!1:1048576,4)&amp;"${e:\/\/Field\/Send1YouE}", "${e:\/\/Field\/Send1YouE}"&amp;" "&amp;VLOOKUP(AV1,'Language &amp; Currency Data'!1:1048576,4))</f>
        <v>RM${e:\/\/Field\/Send1YouE}</v>
      </c>
      <c r="AW51" s="10" t="str">
        <f>IF(VLOOKUP(AW1,'Language &amp; Currency Data'!1:1048576,3)="Left",VLOOKUP(AW1,'Language &amp; Currency Data'!1:1048576,4)&amp;"${e:\/\/Field\/Send1YouE}", "${e:\/\/Field\/Send1YouE}"&amp;" "&amp;VLOOKUP(AW1,'Language &amp; Currency Data'!1:1048576,4))</f>
        <v>₱${e:\/\/Field\/Send1YouE}</v>
      </c>
    </row>
    <row r="52" spans="1:49" s="21" customFormat="1" x14ac:dyDescent="0.45">
      <c r="A52" s="32" t="s">
        <v>879</v>
      </c>
      <c r="B52" s="10" t="str">
        <f>IF(VLOOKUP(B1,'Language &amp; Currency Data'!1:1048576,3)="Left",VLOOKUP(B1,'Language &amp; Currency Data'!1:1048576,4)&amp;"${e:\/\/Field\/Send2ThemE}", "${e:\/\/Field\/Send2ThemE}"&amp;" "&amp;VLOOKUP(B1,'Language &amp; Currency Data'!1:1048576,4))</f>
        <v>ARS$${e:\/\/Field\/Send2ThemE}</v>
      </c>
      <c r="C52" s="10" t="str">
        <f>IF(VLOOKUP(C1,'Language &amp; Currency Data'!1:1048576,3)="Left",VLOOKUP(C1,'Language &amp; Currency Data'!1:1048576,4)&amp;"${e:\/\/Field\/Send2ThemE}", "${e:\/\/Field\/Send2ThemE}"&amp;" "&amp;VLOOKUP(C1,'Language &amp; Currency Data'!1:1048576,4))</f>
        <v>AUD$${e:\/\/Field\/Send2ThemE}</v>
      </c>
      <c r="D52" s="10" t="str">
        <f>IF(VLOOKUP(D1,'Language &amp; Currency Data'!1:1048576,3)="Left",VLOOKUP(D1,'Language &amp; Currency Data'!1:1048576,4)&amp;"${e:\/\/Field\/Send2ThemE}", "${e:\/\/Field\/Send2ThemE}"&amp;" "&amp;VLOOKUP(D1,'Language &amp; Currency Data'!1:1048576,4))</f>
        <v>${e:\/\/Field\/Send2ThemE} €</v>
      </c>
      <c r="E52" s="10" t="str">
        <f>IF(VLOOKUP(E1,'Language &amp; Currency Data'!1:1048576,3)="Left",VLOOKUP(E1,'Language &amp; Currency Data'!1:1048576,4)&amp;"${e:\/\/Field\/Send2ThemE}", "${e:\/\/Field\/Send2ThemE}"&amp;" "&amp;VLOOKUP(E1,'Language &amp; Currency Data'!1:1048576,4))</f>
        <v>R$${e:\/\/Field\/Send2ThemE}</v>
      </c>
      <c r="F52" s="10" t="str">
        <f>IF(VLOOKUP(F1,'Language &amp; Currency Data'!1:1048576,3)="Left",VLOOKUP(F1,'Language &amp; Currency Data'!1:1048576,4)&amp;"${e:\/\/Field\/Send2ThemE}", "${e:\/\/Field\/Send2ThemE}"&amp;" "&amp;VLOOKUP(F1,'Language &amp; Currency Data'!1:1048576,4))</f>
        <v>CA$${e:\/\/Field\/Send2ThemE}</v>
      </c>
      <c r="G52" s="10" t="str">
        <f>IF(VLOOKUP(G1,'Language &amp; Currency Data'!1:1048576,3)="Left",VLOOKUP(G1,'Language &amp; Currency Data'!1:1048576,4)&amp;"${e:\/\/Field\/Send2ThemE}", "${e:\/\/Field\/Send2ThemE}"&amp;" "&amp;VLOOKUP(G1,'Language &amp; Currency Data'!1:1048576,4))</f>
        <v>¥${e:\/\/Field\/Send2ThemE}</v>
      </c>
      <c r="H52" s="10" t="str">
        <f>IF(VLOOKUP(H1,'Language &amp; Currency Data'!1:1048576,3)="Left",VLOOKUP(H1,'Language &amp; Currency Data'!1:1048576,4)&amp;"${e:\/\/Field\/Send2ThemE}", "${e:\/\/Field\/Send2ThemE}"&amp;" "&amp;VLOOKUP(H1,'Language &amp; Currency Data'!1:1048576,4))</f>
        <v>CLP$${e:\/\/Field\/Send2ThemE}</v>
      </c>
      <c r="I52" s="10" t="str">
        <f>IF(VLOOKUP(I1,'Language &amp; Currency Data'!1:1048576,3)="Left",VLOOKUP(I1,'Language &amp; Currency Data'!1:1048576,4)&amp;"${e:\/\/Field\/Send2ThemE}", "${e:\/\/Field\/Send2ThemE}"&amp;" "&amp;VLOOKUP(I1,'Language &amp; Currency Data'!1:1048576,4))</f>
        <v>Col$${e:\/\/Field\/Send2ThemE}</v>
      </c>
      <c r="J52" s="10" t="str">
        <f>IF(VLOOKUP(J1,'Language &amp; Currency Data'!1:1048576,3)="Left",VLOOKUP(J1,'Language &amp; Currency Data'!1:1048576,4)&amp;"${e:\/\/Field\/Send2ThemE}", "${e:\/\/Field\/Send2ThemE}"&amp;" "&amp;VLOOKUP(J1,'Language &amp; Currency Data'!1:1048576,4))</f>
        <v>${e:\/\/Field\/Send2ThemE} Kč</v>
      </c>
      <c r="K52" s="10" t="str">
        <f>IF(VLOOKUP(K1,'Language &amp; Currency Data'!1:1048576,3)="Left",VLOOKUP(K1,'Language &amp; Currency Data'!1:1048576,4)&amp;"${e:\/\/Field\/Send2ThemE}", "${e:\/\/Field\/Send2ThemE}"&amp;" "&amp;VLOOKUP(K1,'Language &amp; Currency Data'!1:1048576,4))</f>
        <v>${e:\/\/Field\/Send2ThemE} €</v>
      </c>
      <c r="L52" s="10" t="str">
        <f>IF(VLOOKUP(L1,'Language &amp; Currency Data'!1:1048576,3)="Left",VLOOKUP(L1,'Language &amp; Currency Data'!1:1048576,4)&amp;"${e:\/\/Field\/Send2ThemE}", "${e:\/\/Field\/Send2ThemE}"&amp;" "&amp;VLOOKUP(L1,'Language &amp; Currency Data'!1:1048576,4))</f>
        <v>${e:\/\/Field\/Send2ThemE} €</v>
      </c>
      <c r="M52" s="10" t="str">
        <f>IF(VLOOKUP(M1,'Language &amp; Currency Data'!1:1048576,3)="Left",VLOOKUP(M1,'Language &amp; Currency Data'!1:1048576,4)&amp;"${e:\/\/Field\/Send2ThemE}", "${e:\/\/Field\/Send2ThemE}"&amp;" "&amp;VLOOKUP(M1,'Language &amp; Currency Data'!1:1048576,4))</f>
        <v>${e:\/\/Field\/Send2ThemE} €</v>
      </c>
      <c r="N52" s="10" t="str">
        <f>IF(VLOOKUP(N1,'Language &amp; Currency Data'!1:1048576,3)="Left",VLOOKUP(N1,'Language &amp; Currency Data'!1:1048576,4)&amp;"${e:\/\/Field\/Send2ThemE}", "${e:\/\/Field\/Send2ThemE}"&amp;" "&amp;VLOOKUP(N1,'Language &amp; Currency Data'!1:1048576,4))</f>
        <v>${e:\/\/Field\/Send2ThemE} €</v>
      </c>
      <c r="O52" s="10" t="str">
        <f>IF(VLOOKUP(O1,'Language &amp; Currency Data'!1:1048576,3)="Left",VLOOKUP(O1,'Language &amp; Currency Data'!1:1048576,4)&amp;"${e:\/\/Field\/Send2ThemE}", "${e:\/\/Field\/Send2ThemE}"&amp;" "&amp;VLOOKUP(O1,'Language &amp; Currency Data'!1:1048576,4))</f>
        <v>${e:\/\/Field\/Send2ThemE} Ft</v>
      </c>
      <c r="P52" s="10" t="str">
        <f>IF(VLOOKUP(P1,'Language &amp; Currency Data'!1:1048576,3)="Left",VLOOKUP(P1,'Language &amp; Currency Data'!1:1048576,4)&amp;"${e:\/\/Field\/Send2ThemE}", "${e:\/\/Field\/Send2ThemE}"&amp;" "&amp;VLOOKUP(P1,'Language &amp; Currency Data'!1:1048576,4))</f>
        <v>₹${e:\/\/Field\/Send2ThemE}</v>
      </c>
      <c r="Q52" s="10" t="str">
        <f>IF(VLOOKUP(Q1,'Language &amp; Currency Data'!1:1048576,3)="Left",VLOOKUP(Q1,'Language &amp; Currency Data'!1:1048576,4)&amp;"${e:\/\/Field\/Send2ThemE}", "${e:\/\/Field\/Send2ThemE}"&amp;" "&amp;VLOOKUP(Q1,'Language &amp; Currency Data'!1:1048576,4))</f>
        <v>Rp ${e:\/\/Field\/Send2ThemE}</v>
      </c>
      <c r="R52" s="10" t="str">
        <f>IF(VLOOKUP(R1,'Language &amp; Currency Data'!1:1048576,3)="Left",VLOOKUP(R1,'Language &amp; Currency Data'!1:1048576,4)&amp;"${e:\/\/Field\/Send2ThemE}", "${e:\/\/Field\/Send2ThemE}"&amp;" "&amp;VLOOKUP(R1,'Language &amp; Currency Data'!1:1048576,4))</f>
        <v>€${e:\/\/Field\/Send2ThemE}</v>
      </c>
      <c r="S52" s="10" t="str">
        <f>IF(VLOOKUP(S1,'Language &amp; Currency Data'!1:1048576,3)="Left",VLOOKUP(S1,'Language &amp; Currency Data'!1:1048576,4)&amp;"${e:\/\/Field\/Send2ThemE}", "${e:\/\/Field\/Send2ThemE}"&amp;" "&amp;VLOOKUP(S1,'Language &amp; Currency Data'!1:1048576,4))</f>
        <v>${e:\/\/Field\/Send2ThemE} €</v>
      </c>
      <c r="T52" s="10" t="str">
        <f>IF(VLOOKUP(T1,'Language &amp; Currency Data'!1:1048576,3)="Left",VLOOKUP(T1,'Language &amp; Currency Data'!1:1048576,4)&amp;"${e:\/\/Field\/Send2ThemE}", "${e:\/\/Field\/Send2ThemE}"&amp;" "&amp;VLOOKUP(T1,'Language &amp; Currency Data'!1:1048576,4))</f>
        <v>¥${e:\/\/Field\/Send2ThemE}</v>
      </c>
      <c r="U52" s="10" t="str">
        <f>IF(VLOOKUP(U1,'Language &amp; Currency Data'!1:1048576,3)="Left",VLOOKUP(U1,'Language &amp; Currency Data'!1:1048576,4)&amp;"${e:\/\/Field\/Send2ThemE}", "${e:\/\/Field\/Send2ThemE}"&amp;" "&amp;VLOOKUP(U1,'Language &amp; Currency Data'!1:1048576,4))</f>
        <v>RM${e:\/\/Field\/Send2ThemE}</v>
      </c>
      <c r="V52" s="10" t="str">
        <f>IF(VLOOKUP(V1,'Language &amp; Currency Data'!1:1048576,3)="Left",VLOOKUP(V1,'Language &amp; Currency Data'!1:1048576,4)&amp;"${e:\/\/Field\/Send2ThemE}", "${e:\/\/Field\/Send2ThemE}"&amp;" "&amp;VLOOKUP(V1,'Language &amp; Currency Data'!1:1048576,4))</f>
        <v>Mex$${e:\/\/Field\/Send2ThemE}</v>
      </c>
      <c r="W52" s="10" t="str">
        <f>IF(VLOOKUP(W1,'Language &amp; Currency Data'!1:1048576,3)="Left",VLOOKUP(W1,'Language &amp; Currency Data'!1:1048576,4)&amp;"${e:\/\/Field\/Send2ThemE}", "${e:\/\/Field\/Send2ThemE}"&amp;" "&amp;VLOOKUP(W1,'Language &amp; Currency Data'!1:1048576,4))</f>
        <v>€${e:\/\/Field\/Send2ThemE}</v>
      </c>
      <c r="X52" s="10" t="str">
        <f>IF(VLOOKUP(X1,'Language &amp; Currency Data'!1:1048576,3)="Left",VLOOKUP(X1,'Language &amp; Currency Data'!1:1048576,4)&amp;"${e:\/\/Field\/Send2ThemE}", "${e:\/\/Field\/Send2ThemE}"&amp;" "&amp;VLOOKUP(X1,'Language &amp; Currency Data'!1:1048576,4))</f>
        <v>NZ$${e:\/\/Field\/Send2ThemE}</v>
      </c>
      <c r="Y52" s="10" t="str">
        <f>IF(VLOOKUP(Y1,'Language &amp; Currency Data'!1:1048576,3)="Left",VLOOKUP(Y1,'Language &amp; Currency Data'!1:1048576,4)&amp;"${e:\/\/Field\/Send2ThemE}", "${e:\/\/Field\/Send2ThemE}"&amp;" "&amp;VLOOKUP(Y1,'Language &amp; Currency Data'!1:1048576,4))</f>
        <v>${e:\/\/Field\/Send2ThemE} kr</v>
      </c>
      <c r="Z52" s="10" t="str">
        <f>IF(VLOOKUP(Z1,'Language &amp; Currency Data'!1:1048576,3)="Left",VLOOKUP(Z1,'Language &amp; Currency Data'!1:1048576,4)&amp;"${e:\/\/Field\/Send2ThemE}", "${e:\/\/Field\/Send2ThemE}"&amp;" "&amp;VLOOKUP(Z1,'Language &amp; Currency Data'!1:1048576,4))</f>
        <v>₨${e:\/\/Field\/Send2ThemE}</v>
      </c>
      <c r="AA52" s="10" t="str">
        <f>IF(VLOOKUP(AA1,'Language &amp; Currency Data'!1:1048576,3)="Left",VLOOKUP(AA1,'Language &amp; Currency Data'!1:1048576,4)&amp;"${e:\/\/Field\/Send2ThemE}", "${e:\/\/Field\/Send2ThemE}"&amp;" "&amp;VLOOKUP(AA1,'Language &amp; Currency Data'!1:1048576,4))</f>
        <v>₱${e:\/\/Field\/Send2ThemE}</v>
      </c>
      <c r="AB52" s="10" t="str">
        <f>IF(VLOOKUP(AB1,'Language &amp; Currency Data'!1:1048576,3)="Left",VLOOKUP(AB1,'Language &amp; Currency Data'!1:1048576,4)&amp;"${e:\/\/Field\/Send2ThemE}", "${e:\/\/Field\/Send2ThemE}"&amp;" "&amp;VLOOKUP(AB1,'Language &amp; Currency Data'!1:1048576,4))</f>
        <v>${e:\/\/Field\/Send2ThemE} zł</v>
      </c>
      <c r="AC52" s="10" t="str">
        <f>IF(VLOOKUP(AC1,'Language &amp; Currency Data'!1:1048576,3)="Left",VLOOKUP(AC1,'Language &amp; Currency Data'!1:1048576,4)&amp;"${e:\/\/Field\/Send2ThemE}", "${e:\/\/Field\/Send2ThemE}"&amp;" "&amp;VLOOKUP(AC1,'Language &amp; Currency Data'!1:1048576,4))</f>
        <v>${e:\/\/Field\/Send2ThemE} €</v>
      </c>
      <c r="AD52" s="10" t="str">
        <f>IF(VLOOKUP(AD1,'Language &amp; Currency Data'!1:1048576,3)="Left",VLOOKUP(AD1,'Language &amp; Currency Data'!1:1048576,4)&amp;"${e:\/\/Field\/Send2ThemE}", "${e:\/\/Field\/Send2ThemE}"&amp;" "&amp;VLOOKUP(AD1,'Language &amp; Currency Data'!1:1048576,4))</f>
        <v>${e:\/\/Field\/Send2ThemE} lei</v>
      </c>
      <c r="AE52" s="10" t="str">
        <f>IF(VLOOKUP(AE1,'Language &amp; Currency Data'!1:1048576,3)="Left",VLOOKUP(AE1,'Language &amp; Currency Data'!1:1048576,4)&amp;"${e:\/\/Field\/Send2ThemE}", "${e:\/\/Field\/Send2ThemE}"&amp;" "&amp;VLOOKUP(AE1,'Language &amp; Currency Data'!1:1048576,4))</f>
        <v>${e:\/\/Field\/Send2ThemE} €</v>
      </c>
      <c r="AF52" s="10" t="str">
        <f>IF(VLOOKUP(AF1,'Language &amp; Currency Data'!1:1048576,3)="Left",VLOOKUP(AF1,'Language &amp; Currency Data'!1:1048576,4)&amp;"${e:\/\/Field\/Send2ThemE}", "${e:\/\/Field\/Send2ThemE}"&amp;" "&amp;VLOOKUP(AF1,'Language &amp; Currency Data'!1:1048576,4))</f>
        <v>R${e:\/\/Field\/Send2ThemE}</v>
      </c>
      <c r="AG52" s="10" t="str">
        <f>IF(VLOOKUP(AG1,'Language &amp; Currency Data'!1:1048576,3)="Left",VLOOKUP(AG1,'Language &amp; Currency Data'!1:1048576,4)&amp;"${e:\/\/Field\/Send2ThemE}", "${e:\/\/Field\/Send2ThemE}"&amp;" "&amp;VLOOKUP(AG1,'Language &amp; Currency Data'!1:1048576,4))</f>
        <v>₩${e:\/\/Field\/Send2ThemE}</v>
      </c>
      <c r="AH52" s="10" t="str">
        <f>IF(VLOOKUP(AH1,'Language &amp; Currency Data'!1:1048576,3)="Left",VLOOKUP(AH1,'Language &amp; Currency Data'!1:1048576,4)&amp;"${e:\/\/Field\/Send2ThemE}", "${e:\/\/Field\/Send2ThemE}"&amp;" "&amp;VLOOKUP(AH1,'Language &amp; Currency Data'!1:1048576,4))</f>
        <v>${e:\/\/Field\/Send2ThemE} €</v>
      </c>
      <c r="AI52" s="10" t="str">
        <f>IF(VLOOKUP(AI1,'Language &amp; Currency Data'!1:1048576,3)="Left",VLOOKUP(AI1,'Language &amp; Currency Data'!1:1048576,4)&amp;"${e:\/\/Field\/Send2ThemE}", "${e:\/\/Field\/Send2ThemE}"&amp;" "&amp;VLOOKUP(AI1,'Language &amp; Currency Data'!1:1048576,4))</f>
        <v>${e:\/\/Field\/Send2ThemE} kr</v>
      </c>
      <c r="AJ52" s="10" t="str">
        <f>IF(VLOOKUP(AJ1,'Language &amp; Currency Data'!1:1048576,3)="Left",VLOOKUP(AJ1,'Language &amp; Currency Data'!1:1048576,4)&amp;"${e:\/\/Field\/Send2ThemE}", "${e:\/\/Field\/Send2ThemE}"&amp;" "&amp;VLOOKUP(AJ1,'Language &amp; Currency Data'!1:1048576,4))</f>
        <v>NT$${e:\/\/Field\/Send2ThemE}</v>
      </c>
      <c r="AK52" s="10" t="str">
        <f>IF(VLOOKUP(AK1,'Language &amp; Currency Data'!1:1048576,3)="Left",VLOOKUP(AK1,'Language &amp; Currency Data'!1:1048576,4)&amp;"${e:\/\/Field\/Send2ThemE}", "${e:\/\/Field\/Send2ThemE}"&amp;" "&amp;VLOOKUP(AK1,'Language &amp; Currency Data'!1:1048576,4))</f>
        <v>฿${e:\/\/Field\/Send2ThemE}</v>
      </c>
      <c r="AL52" s="10" t="str">
        <f>IF(VLOOKUP(AL1,'Language &amp; Currency Data'!1:1048576,3)="Left",VLOOKUP(AL1,'Language &amp; Currency Data'!1:1048576,4)&amp;"${e:\/\/Field\/Send2ThemE}", "${e:\/\/Field\/Send2ThemE}"&amp;" "&amp;VLOOKUP(AL1,'Language &amp; Currency Data'!1:1048576,4))</f>
        <v>${e:\/\/Field\/Send2ThemE} ₺</v>
      </c>
      <c r="AM52" s="10" t="str">
        <f>IF(VLOOKUP(AM1,'Language &amp; Currency Data'!1:1048576,3)="Left",VLOOKUP(AM1,'Language &amp; Currency Data'!1:1048576,4)&amp;"${e:\/\/Field\/Send2ThemE}", "${e:\/\/Field\/Send2ThemE}"&amp;" "&amp;VLOOKUP(AM1,'Language &amp; Currency Data'!1:1048576,4))</f>
        <v>£${e:\/\/Field\/Send2ThemE}</v>
      </c>
      <c r="AN52" s="10" t="str">
        <f>IF(VLOOKUP(AN1,'Language &amp; Currency Data'!1:1048576,3)="Left",VLOOKUP(AN1,'Language &amp; Currency Data'!1:1048576,4)&amp;"${e:\/\/Field\/Send2ThemE}", "${e:\/\/Field\/Send2ThemE}"&amp;" "&amp;VLOOKUP(AN1,'Language &amp; Currency Data'!1:1048576,4))</f>
        <v>$${e:\/\/Field\/Send2ThemE}</v>
      </c>
      <c r="AO52" s="10" t="str">
        <f>IF(VLOOKUP(AO1,'Language &amp; Currency Data'!1:1048576,3)="Left",VLOOKUP(AO1,'Language &amp; Currency Data'!1:1048576,4)&amp;"${e:\/\/Field\/Send2ThemE}", "${e:\/\/Field\/Send2ThemE}"&amp;" "&amp;VLOOKUP(AO1,'Language &amp; Currency Data'!1:1048576,4))</f>
        <v>${e:\/\/Field\/Send2ThemE} ₫</v>
      </c>
      <c r="AP52" s="10" t="str">
        <f>IF(VLOOKUP(AP1,'Language &amp; Currency Data'!1:1048576,3)="Left",VLOOKUP(AP1,'Language &amp; Currency Data'!1:1048576,4)&amp;"${e:\/\/Field\/Send2ThemE}", "${e:\/\/Field\/Send2ThemE}"&amp;" "&amp;VLOOKUP(AP1,'Language &amp; Currency Data'!1:1048576,4))</f>
        <v>₹${e:\/\/Field\/Send2ThemE}</v>
      </c>
      <c r="AQ52" s="10" t="str">
        <f>IF(VLOOKUP(AQ1,'Language &amp; Currency Data'!1:1048576,3)="Left",VLOOKUP(AQ1,'Language &amp; Currency Data'!1:1048576,4)&amp;"${e:\/\/Field\/Send2ThemE}", "${e:\/\/Field\/Send2ThemE}"&amp;" "&amp;VLOOKUP(AQ1,'Language &amp; Currency Data'!1:1048576,4))</f>
        <v>Rp ${e:\/\/Field\/Send2ThemE}</v>
      </c>
      <c r="AR52" s="10" t="str">
        <f>IF(VLOOKUP(AR1,'Language &amp; Currency Data'!1:1048576,3)="Left",VLOOKUP(AR1,'Language &amp; Currency Data'!1:1048576,4)&amp;"${e:\/\/Field\/Send2ThemE}", "${e:\/\/Field\/Send2ThemE}"&amp;" "&amp;VLOOKUP(AR1,'Language &amp; Currency Data'!1:1048576,4))</f>
        <v>${e:\/\/Field\/Send2ThemE} ₫</v>
      </c>
      <c r="AS52" s="10" t="str">
        <f>IF(VLOOKUP(AS1,'Language &amp; Currency Data'!1:1048576,3)="Left",VLOOKUP(AS1,'Language &amp; Currency Data'!1:1048576,4)&amp;"${e:\/\/Field\/Send2ThemE}", "${e:\/\/Field\/Send2ThemE}"&amp;" "&amp;VLOOKUP(AS1,'Language &amp; Currency Data'!1:1048576,4))</f>
        <v>฿${e:\/\/Field\/Send2ThemE}</v>
      </c>
      <c r="AT52" s="10" t="str">
        <f>IF(VLOOKUP(AT1,'Language &amp; Currency Data'!1:1048576,3)="Left",VLOOKUP(AT1,'Language &amp; Currency Data'!1:1048576,4)&amp;"${e:\/\/Field\/Send2ThemE}", "${e:\/\/Field\/Send2ThemE}"&amp;" "&amp;VLOOKUP(AT1,'Language &amp; Currency Data'!1:1048576,4))</f>
        <v>R${e:\/\/Field\/Send2ThemE}</v>
      </c>
      <c r="AU52" s="10" t="str">
        <f>IF(VLOOKUP(AU1,'Language &amp; Currency Data'!1:1048576,3)="Left",VLOOKUP(AU1,'Language &amp; Currency Data'!1:1048576,4)&amp;"${e:\/\/Field\/Send2ThemE}", "${e:\/\/Field\/Send2ThemE}"&amp;" "&amp;VLOOKUP(AU1,'Language &amp; Currency Data'!1:1048576,4))</f>
        <v>₨${e:\/\/Field\/Send2ThemE}</v>
      </c>
      <c r="AV52" s="10" t="str">
        <f>IF(VLOOKUP(AV1,'Language &amp; Currency Data'!1:1048576,3)="Left",VLOOKUP(AV1,'Language &amp; Currency Data'!1:1048576,4)&amp;"${e:\/\/Field\/Send2ThemE}", "${e:\/\/Field\/Send2ThemE}"&amp;" "&amp;VLOOKUP(AV1,'Language &amp; Currency Data'!1:1048576,4))</f>
        <v>RM${e:\/\/Field\/Send2ThemE}</v>
      </c>
      <c r="AW52" s="10" t="str">
        <f>IF(VLOOKUP(AW1,'Language &amp; Currency Data'!1:1048576,3)="Left",VLOOKUP(AW1,'Language &amp; Currency Data'!1:1048576,4)&amp;"${e:\/\/Field\/Send2ThemE}", "${e:\/\/Field\/Send2ThemE}"&amp;" "&amp;VLOOKUP(AW1,'Language &amp; Currency Data'!1:1048576,4))</f>
        <v>₱${e:\/\/Field\/Send2ThemE}</v>
      </c>
    </row>
    <row r="53" spans="1:49" s="21" customFormat="1" x14ac:dyDescent="0.45">
      <c r="A53" s="32" t="s">
        <v>880</v>
      </c>
      <c r="B53" s="10" t="str">
        <f>IF(VLOOKUP(B1,'Language &amp; Currency Data'!1:1048576,3)="Left",VLOOKUP(B1,'Language &amp; Currency Data'!1:1048576,4)&amp;"${e:\/\/Field\/Send2YouE}", "${e:\/\/Field\/Send2YouE}"&amp;" "&amp;VLOOKUP(B1,'Language &amp; Currency Data'!1:1048576,4))</f>
        <v>ARS$${e:\/\/Field\/Send2YouE}</v>
      </c>
      <c r="C53" s="10" t="str">
        <f>IF(VLOOKUP(C1,'Language &amp; Currency Data'!1:1048576,3)="Left",VLOOKUP(C1,'Language &amp; Currency Data'!1:1048576,4)&amp;"${e:\/\/Field\/Send2YouE}", "${e:\/\/Field\/Send2YouE}"&amp;" "&amp;VLOOKUP(C1,'Language &amp; Currency Data'!1:1048576,4))</f>
        <v>AUD$${e:\/\/Field\/Send2YouE}</v>
      </c>
      <c r="D53" s="10" t="str">
        <f>IF(VLOOKUP(D1,'Language &amp; Currency Data'!1:1048576,3)="Left",VLOOKUP(D1,'Language &amp; Currency Data'!1:1048576,4)&amp;"${e:\/\/Field\/Send2YouE}", "${e:\/\/Field\/Send2YouE}"&amp;" "&amp;VLOOKUP(D1,'Language &amp; Currency Data'!1:1048576,4))</f>
        <v>${e:\/\/Field\/Send2YouE} €</v>
      </c>
      <c r="E53" s="10" t="str">
        <f>IF(VLOOKUP(E1,'Language &amp; Currency Data'!1:1048576,3)="Left",VLOOKUP(E1,'Language &amp; Currency Data'!1:1048576,4)&amp;"${e:\/\/Field\/Send2YouE}", "${e:\/\/Field\/Send2YouE}"&amp;" "&amp;VLOOKUP(E1,'Language &amp; Currency Data'!1:1048576,4))</f>
        <v>R$${e:\/\/Field\/Send2YouE}</v>
      </c>
      <c r="F53" s="10" t="str">
        <f>IF(VLOOKUP(F1,'Language &amp; Currency Data'!1:1048576,3)="Left",VLOOKUP(F1,'Language &amp; Currency Data'!1:1048576,4)&amp;"${e:\/\/Field\/Send2YouE}", "${e:\/\/Field\/Send2YouE}"&amp;" "&amp;VLOOKUP(F1,'Language &amp; Currency Data'!1:1048576,4))</f>
        <v>CA$${e:\/\/Field\/Send2YouE}</v>
      </c>
      <c r="G53" s="10" t="str">
        <f>IF(VLOOKUP(G1,'Language &amp; Currency Data'!1:1048576,3)="Left",VLOOKUP(G1,'Language &amp; Currency Data'!1:1048576,4)&amp;"${e:\/\/Field\/Send2YouE}", "${e:\/\/Field\/Send2YouE}"&amp;" "&amp;VLOOKUP(G1,'Language &amp; Currency Data'!1:1048576,4))</f>
        <v>¥${e:\/\/Field\/Send2YouE}</v>
      </c>
      <c r="H53" s="10" t="str">
        <f>IF(VLOOKUP(H1,'Language &amp; Currency Data'!1:1048576,3)="Left",VLOOKUP(H1,'Language &amp; Currency Data'!1:1048576,4)&amp;"${e:\/\/Field\/Send2YouE}", "${e:\/\/Field\/Send2YouE}"&amp;" "&amp;VLOOKUP(H1,'Language &amp; Currency Data'!1:1048576,4))</f>
        <v>CLP$${e:\/\/Field\/Send2YouE}</v>
      </c>
      <c r="I53" s="10" t="str">
        <f>IF(VLOOKUP(I1,'Language &amp; Currency Data'!1:1048576,3)="Left",VLOOKUP(I1,'Language &amp; Currency Data'!1:1048576,4)&amp;"${e:\/\/Field\/Send2YouE}", "${e:\/\/Field\/Send2YouE}"&amp;" "&amp;VLOOKUP(I1,'Language &amp; Currency Data'!1:1048576,4))</f>
        <v>Col$${e:\/\/Field\/Send2YouE}</v>
      </c>
      <c r="J53" s="10" t="str">
        <f>IF(VLOOKUP(J1,'Language &amp; Currency Data'!1:1048576,3)="Left",VLOOKUP(J1,'Language &amp; Currency Data'!1:1048576,4)&amp;"${e:\/\/Field\/Send2YouE}", "${e:\/\/Field\/Send2YouE}"&amp;" "&amp;VLOOKUP(J1,'Language &amp; Currency Data'!1:1048576,4))</f>
        <v>${e:\/\/Field\/Send2YouE} Kč</v>
      </c>
      <c r="K53" s="10" t="str">
        <f>IF(VLOOKUP(K1,'Language &amp; Currency Data'!1:1048576,3)="Left",VLOOKUP(K1,'Language &amp; Currency Data'!1:1048576,4)&amp;"${e:\/\/Field\/Send2YouE}", "${e:\/\/Field\/Send2YouE}"&amp;" "&amp;VLOOKUP(K1,'Language &amp; Currency Data'!1:1048576,4))</f>
        <v>${e:\/\/Field\/Send2YouE} €</v>
      </c>
      <c r="L53" s="10" t="str">
        <f>IF(VLOOKUP(L1,'Language &amp; Currency Data'!1:1048576,3)="Left",VLOOKUP(L1,'Language &amp; Currency Data'!1:1048576,4)&amp;"${e:\/\/Field\/Send2YouE}", "${e:\/\/Field\/Send2YouE}"&amp;" "&amp;VLOOKUP(L1,'Language &amp; Currency Data'!1:1048576,4))</f>
        <v>${e:\/\/Field\/Send2YouE} €</v>
      </c>
      <c r="M53" s="10" t="str">
        <f>IF(VLOOKUP(M1,'Language &amp; Currency Data'!1:1048576,3)="Left",VLOOKUP(M1,'Language &amp; Currency Data'!1:1048576,4)&amp;"${e:\/\/Field\/Send2YouE}", "${e:\/\/Field\/Send2YouE}"&amp;" "&amp;VLOOKUP(M1,'Language &amp; Currency Data'!1:1048576,4))</f>
        <v>${e:\/\/Field\/Send2YouE} €</v>
      </c>
      <c r="N53" s="10" t="str">
        <f>IF(VLOOKUP(N1,'Language &amp; Currency Data'!1:1048576,3)="Left",VLOOKUP(N1,'Language &amp; Currency Data'!1:1048576,4)&amp;"${e:\/\/Field\/Send2YouE}", "${e:\/\/Field\/Send2YouE}"&amp;" "&amp;VLOOKUP(N1,'Language &amp; Currency Data'!1:1048576,4))</f>
        <v>${e:\/\/Field\/Send2YouE} €</v>
      </c>
      <c r="O53" s="10" t="str">
        <f>IF(VLOOKUP(O1,'Language &amp; Currency Data'!1:1048576,3)="Left",VLOOKUP(O1,'Language &amp; Currency Data'!1:1048576,4)&amp;"${e:\/\/Field\/Send2YouE}", "${e:\/\/Field\/Send2YouE}"&amp;" "&amp;VLOOKUP(O1,'Language &amp; Currency Data'!1:1048576,4))</f>
        <v>${e:\/\/Field\/Send2YouE} Ft</v>
      </c>
      <c r="P53" s="10" t="str">
        <f>IF(VLOOKUP(P1,'Language &amp; Currency Data'!1:1048576,3)="Left",VLOOKUP(P1,'Language &amp; Currency Data'!1:1048576,4)&amp;"${e:\/\/Field\/Send2YouE}", "${e:\/\/Field\/Send2YouE}"&amp;" "&amp;VLOOKUP(P1,'Language &amp; Currency Data'!1:1048576,4))</f>
        <v>₹${e:\/\/Field\/Send2YouE}</v>
      </c>
      <c r="Q53" s="10" t="str">
        <f>IF(VLOOKUP(Q1,'Language &amp; Currency Data'!1:1048576,3)="Left",VLOOKUP(Q1,'Language &amp; Currency Data'!1:1048576,4)&amp;"${e:\/\/Field\/Send2YouE}", "${e:\/\/Field\/Send2YouE}"&amp;" "&amp;VLOOKUP(Q1,'Language &amp; Currency Data'!1:1048576,4))</f>
        <v>Rp ${e:\/\/Field\/Send2YouE}</v>
      </c>
      <c r="R53" s="10" t="str">
        <f>IF(VLOOKUP(R1,'Language &amp; Currency Data'!1:1048576,3)="Left",VLOOKUP(R1,'Language &amp; Currency Data'!1:1048576,4)&amp;"${e:\/\/Field\/Send2YouE}", "${e:\/\/Field\/Send2YouE}"&amp;" "&amp;VLOOKUP(R1,'Language &amp; Currency Data'!1:1048576,4))</f>
        <v>€${e:\/\/Field\/Send2YouE}</v>
      </c>
      <c r="S53" s="10" t="str">
        <f>IF(VLOOKUP(S1,'Language &amp; Currency Data'!1:1048576,3)="Left",VLOOKUP(S1,'Language &amp; Currency Data'!1:1048576,4)&amp;"${e:\/\/Field\/Send2YouE}", "${e:\/\/Field\/Send2YouE}"&amp;" "&amp;VLOOKUP(S1,'Language &amp; Currency Data'!1:1048576,4))</f>
        <v>${e:\/\/Field\/Send2YouE} €</v>
      </c>
      <c r="T53" s="10" t="str">
        <f>IF(VLOOKUP(T1,'Language &amp; Currency Data'!1:1048576,3)="Left",VLOOKUP(T1,'Language &amp; Currency Data'!1:1048576,4)&amp;"${e:\/\/Field\/Send2YouE}", "${e:\/\/Field\/Send2YouE}"&amp;" "&amp;VLOOKUP(T1,'Language &amp; Currency Data'!1:1048576,4))</f>
        <v>¥${e:\/\/Field\/Send2YouE}</v>
      </c>
      <c r="U53" s="10" t="str">
        <f>IF(VLOOKUP(U1,'Language &amp; Currency Data'!1:1048576,3)="Left",VLOOKUP(U1,'Language &amp; Currency Data'!1:1048576,4)&amp;"${e:\/\/Field\/Send2YouE}", "${e:\/\/Field\/Send2YouE}"&amp;" "&amp;VLOOKUP(U1,'Language &amp; Currency Data'!1:1048576,4))</f>
        <v>RM${e:\/\/Field\/Send2YouE}</v>
      </c>
      <c r="V53" s="10" t="str">
        <f>IF(VLOOKUP(V1,'Language &amp; Currency Data'!1:1048576,3)="Left",VLOOKUP(V1,'Language &amp; Currency Data'!1:1048576,4)&amp;"${e:\/\/Field\/Send2YouE}", "${e:\/\/Field\/Send2YouE}"&amp;" "&amp;VLOOKUP(V1,'Language &amp; Currency Data'!1:1048576,4))</f>
        <v>Mex$${e:\/\/Field\/Send2YouE}</v>
      </c>
      <c r="W53" s="10" t="str">
        <f>IF(VLOOKUP(W1,'Language &amp; Currency Data'!1:1048576,3)="Left",VLOOKUP(W1,'Language &amp; Currency Data'!1:1048576,4)&amp;"${e:\/\/Field\/Send2YouE}", "${e:\/\/Field\/Send2YouE}"&amp;" "&amp;VLOOKUP(W1,'Language &amp; Currency Data'!1:1048576,4))</f>
        <v>€${e:\/\/Field\/Send2YouE}</v>
      </c>
      <c r="X53" s="10" t="str">
        <f>IF(VLOOKUP(X1,'Language &amp; Currency Data'!1:1048576,3)="Left",VLOOKUP(X1,'Language &amp; Currency Data'!1:1048576,4)&amp;"${e:\/\/Field\/Send2YouE}", "${e:\/\/Field\/Send2YouE}"&amp;" "&amp;VLOOKUP(X1,'Language &amp; Currency Data'!1:1048576,4))</f>
        <v>NZ$${e:\/\/Field\/Send2YouE}</v>
      </c>
      <c r="Y53" s="10" t="str">
        <f>IF(VLOOKUP(Y1,'Language &amp; Currency Data'!1:1048576,3)="Left",VLOOKUP(Y1,'Language &amp; Currency Data'!1:1048576,4)&amp;"${e:\/\/Field\/Send2YouE}", "${e:\/\/Field\/Send2YouE}"&amp;" "&amp;VLOOKUP(Y1,'Language &amp; Currency Data'!1:1048576,4))</f>
        <v>${e:\/\/Field\/Send2YouE} kr</v>
      </c>
      <c r="Z53" s="10" t="str">
        <f>IF(VLOOKUP(Z1,'Language &amp; Currency Data'!1:1048576,3)="Left",VLOOKUP(Z1,'Language &amp; Currency Data'!1:1048576,4)&amp;"${e:\/\/Field\/Send2YouE}", "${e:\/\/Field\/Send2YouE}"&amp;" "&amp;VLOOKUP(Z1,'Language &amp; Currency Data'!1:1048576,4))</f>
        <v>₨${e:\/\/Field\/Send2YouE}</v>
      </c>
      <c r="AA53" s="10" t="str">
        <f>IF(VLOOKUP(AA1,'Language &amp; Currency Data'!1:1048576,3)="Left",VLOOKUP(AA1,'Language &amp; Currency Data'!1:1048576,4)&amp;"${e:\/\/Field\/Send2YouE}", "${e:\/\/Field\/Send2YouE}"&amp;" "&amp;VLOOKUP(AA1,'Language &amp; Currency Data'!1:1048576,4))</f>
        <v>₱${e:\/\/Field\/Send2YouE}</v>
      </c>
      <c r="AB53" s="10" t="str">
        <f>IF(VLOOKUP(AB1,'Language &amp; Currency Data'!1:1048576,3)="Left",VLOOKUP(AB1,'Language &amp; Currency Data'!1:1048576,4)&amp;"${e:\/\/Field\/Send2YouE}", "${e:\/\/Field\/Send2YouE}"&amp;" "&amp;VLOOKUP(AB1,'Language &amp; Currency Data'!1:1048576,4))</f>
        <v>${e:\/\/Field\/Send2YouE} zł</v>
      </c>
      <c r="AC53" s="10" t="str">
        <f>IF(VLOOKUP(AC1,'Language &amp; Currency Data'!1:1048576,3)="Left",VLOOKUP(AC1,'Language &amp; Currency Data'!1:1048576,4)&amp;"${e:\/\/Field\/Send2YouE}", "${e:\/\/Field\/Send2YouE}"&amp;" "&amp;VLOOKUP(AC1,'Language &amp; Currency Data'!1:1048576,4))</f>
        <v>${e:\/\/Field\/Send2YouE} €</v>
      </c>
      <c r="AD53" s="10" t="str">
        <f>IF(VLOOKUP(AD1,'Language &amp; Currency Data'!1:1048576,3)="Left",VLOOKUP(AD1,'Language &amp; Currency Data'!1:1048576,4)&amp;"${e:\/\/Field\/Send2YouE}", "${e:\/\/Field\/Send2YouE}"&amp;" "&amp;VLOOKUP(AD1,'Language &amp; Currency Data'!1:1048576,4))</f>
        <v>${e:\/\/Field\/Send2YouE} lei</v>
      </c>
      <c r="AE53" s="10" t="str">
        <f>IF(VLOOKUP(AE1,'Language &amp; Currency Data'!1:1048576,3)="Left",VLOOKUP(AE1,'Language &amp; Currency Data'!1:1048576,4)&amp;"${e:\/\/Field\/Send2YouE}", "${e:\/\/Field\/Send2YouE}"&amp;" "&amp;VLOOKUP(AE1,'Language &amp; Currency Data'!1:1048576,4))</f>
        <v>${e:\/\/Field\/Send2YouE} €</v>
      </c>
      <c r="AF53" s="10" t="str">
        <f>IF(VLOOKUP(AF1,'Language &amp; Currency Data'!1:1048576,3)="Left",VLOOKUP(AF1,'Language &amp; Currency Data'!1:1048576,4)&amp;"${e:\/\/Field\/Send2YouE}", "${e:\/\/Field\/Send2YouE}"&amp;" "&amp;VLOOKUP(AF1,'Language &amp; Currency Data'!1:1048576,4))</f>
        <v>R${e:\/\/Field\/Send2YouE}</v>
      </c>
      <c r="AG53" s="10" t="str">
        <f>IF(VLOOKUP(AG1,'Language &amp; Currency Data'!1:1048576,3)="Left",VLOOKUP(AG1,'Language &amp; Currency Data'!1:1048576,4)&amp;"${e:\/\/Field\/Send2YouE}", "${e:\/\/Field\/Send2YouE}"&amp;" "&amp;VLOOKUP(AG1,'Language &amp; Currency Data'!1:1048576,4))</f>
        <v>₩${e:\/\/Field\/Send2YouE}</v>
      </c>
      <c r="AH53" s="10" t="str">
        <f>IF(VLOOKUP(AH1,'Language &amp; Currency Data'!1:1048576,3)="Left",VLOOKUP(AH1,'Language &amp; Currency Data'!1:1048576,4)&amp;"${e:\/\/Field\/Send2YouE}", "${e:\/\/Field\/Send2YouE}"&amp;" "&amp;VLOOKUP(AH1,'Language &amp; Currency Data'!1:1048576,4))</f>
        <v>${e:\/\/Field\/Send2YouE} €</v>
      </c>
      <c r="AI53" s="10" t="str">
        <f>IF(VLOOKUP(AI1,'Language &amp; Currency Data'!1:1048576,3)="Left",VLOOKUP(AI1,'Language &amp; Currency Data'!1:1048576,4)&amp;"${e:\/\/Field\/Send2YouE}", "${e:\/\/Field\/Send2YouE}"&amp;" "&amp;VLOOKUP(AI1,'Language &amp; Currency Data'!1:1048576,4))</f>
        <v>${e:\/\/Field\/Send2YouE} kr</v>
      </c>
      <c r="AJ53" s="10" t="str">
        <f>IF(VLOOKUP(AJ1,'Language &amp; Currency Data'!1:1048576,3)="Left",VLOOKUP(AJ1,'Language &amp; Currency Data'!1:1048576,4)&amp;"${e:\/\/Field\/Send2YouE}", "${e:\/\/Field\/Send2YouE}"&amp;" "&amp;VLOOKUP(AJ1,'Language &amp; Currency Data'!1:1048576,4))</f>
        <v>NT$${e:\/\/Field\/Send2YouE}</v>
      </c>
      <c r="AK53" s="10" t="str">
        <f>IF(VLOOKUP(AK1,'Language &amp; Currency Data'!1:1048576,3)="Left",VLOOKUP(AK1,'Language &amp; Currency Data'!1:1048576,4)&amp;"${e:\/\/Field\/Send2YouE}", "${e:\/\/Field\/Send2YouE}"&amp;" "&amp;VLOOKUP(AK1,'Language &amp; Currency Data'!1:1048576,4))</f>
        <v>฿${e:\/\/Field\/Send2YouE}</v>
      </c>
      <c r="AL53" s="10" t="str">
        <f>IF(VLOOKUP(AL1,'Language &amp; Currency Data'!1:1048576,3)="Left",VLOOKUP(AL1,'Language &amp; Currency Data'!1:1048576,4)&amp;"${e:\/\/Field\/Send2YouE}", "${e:\/\/Field\/Send2YouE}"&amp;" "&amp;VLOOKUP(AL1,'Language &amp; Currency Data'!1:1048576,4))</f>
        <v>${e:\/\/Field\/Send2YouE} ₺</v>
      </c>
      <c r="AM53" s="10" t="str">
        <f>IF(VLOOKUP(AM1,'Language &amp; Currency Data'!1:1048576,3)="Left",VLOOKUP(AM1,'Language &amp; Currency Data'!1:1048576,4)&amp;"${e:\/\/Field\/Send2YouE}", "${e:\/\/Field\/Send2YouE}"&amp;" "&amp;VLOOKUP(AM1,'Language &amp; Currency Data'!1:1048576,4))</f>
        <v>£${e:\/\/Field\/Send2YouE}</v>
      </c>
      <c r="AN53" s="10" t="str">
        <f>IF(VLOOKUP(AN1,'Language &amp; Currency Data'!1:1048576,3)="Left",VLOOKUP(AN1,'Language &amp; Currency Data'!1:1048576,4)&amp;"${e:\/\/Field\/Send2YouE}", "${e:\/\/Field\/Send2YouE}"&amp;" "&amp;VLOOKUP(AN1,'Language &amp; Currency Data'!1:1048576,4))</f>
        <v>$${e:\/\/Field\/Send2YouE}</v>
      </c>
      <c r="AO53" s="10" t="str">
        <f>IF(VLOOKUP(AO1,'Language &amp; Currency Data'!1:1048576,3)="Left",VLOOKUP(AO1,'Language &amp; Currency Data'!1:1048576,4)&amp;"${e:\/\/Field\/Send2YouE}", "${e:\/\/Field\/Send2YouE}"&amp;" "&amp;VLOOKUP(AO1,'Language &amp; Currency Data'!1:1048576,4))</f>
        <v>${e:\/\/Field\/Send2YouE} ₫</v>
      </c>
      <c r="AP53" s="10" t="str">
        <f>IF(VLOOKUP(AP1,'Language &amp; Currency Data'!1:1048576,3)="Left",VLOOKUP(AP1,'Language &amp; Currency Data'!1:1048576,4)&amp;"${e:\/\/Field\/Send2YouE}", "${e:\/\/Field\/Send2YouE}"&amp;" "&amp;VLOOKUP(AP1,'Language &amp; Currency Data'!1:1048576,4))</f>
        <v>₹${e:\/\/Field\/Send2YouE}</v>
      </c>
      <c r="AQ53" s="10" t="str">
        <f>IF(VLOOKUP(AQ1,'Language &amp; Currency Data'!1:1048576,3)="Left",VLOOKUP(AQ1,'Language &amp; Currency Data'!1:1048576,4)&amp;"${e:\/\/Field\/Send2YouE}", "${e:\/\/Field\/Send2YouE}"&amp;" "&amp;VLOOKUP(AQ1,'Language &amp; Currency Data'!1:1048576,4))</f>
        <v>Rp ${e:\/\/Field\/Send2YouE}</v>
      </c>
      <c r="AR53" s="10" t="str">
        <f>IF(VLOOKUP(AR1,'Language &amp; Currency Data'!1:1048576,3)="Left",VLOOKUP(AR1,'Language &amp; Currency Data'!1:1048576,4)&amp;"${e:\/\/Field\/Send2YouE}", "${e:\/\/Field\/Send2YouE}"&amp;" "&amp;VLOOKUP(AR1,'Language &amp; Currency Data'!1:1048576,4))</f>
        <v>${e:\/\/Field\/Send2YouE} ₫</v>
      </c>
      <c r="AS53" s="10" t="str">
        <f>IF(VLOOKUP(AS1,'Language &amp; Currency Data'!1:1048576,3)="Left",VLOOKUP(AS1,'Language &amp; Currency Data'!1:1048576,4)&amp;"${e:\/\/Field\/Send2YouE}", "${e:\/\/Field\/Send2YouE}"&amp;" "&amp;VLOOKUP(AS1,'Language &amp; Currency Data'!1:1048576,4))</f>
        <v>฿${e:\/\/Field\/Send2YouE}</v>
      </c>
      <c r="AT53" s="10" t="str">
        <f>IF(VLOOKUP(AT1,'Language &amp; Currency Data'!1:1048576,3)="Left",VLOOKUP(AT1,'Language &amp; Currency Data'!1:1048576,4)&amp;"${e:\/\/Field\/Send2YouE}", "${e:\/\/Field\/Send2YouE}"&amp;" "&amp;VLOOKUP(AT1,'Language &amp; Currency Data'!1:1048576,4))</f>
        <v>R${e:\/\/Field\/Send2YouE}</v>
      </c>
      <c r="AU53" s="10" t="str">
        <f>IF(VLOOKUP(AU1,'Language &amp; Currency Data'!1:1048576,3)="Left",VLOOKUP(AU1,'Language &amp; Currency Data'!1:1048576,4)&amp;"${e:\/\/Field\/Send2YouE}", "${e:\/\/Field\/Send2YouE}"&amp;" "&amp;VLOOKUP(AU1,'Language &amp; Currency Data'!1:1048576,4))</f>
        <v>₨${e:\/\/Field\/Send2YouE}</v>
      </c>
      <c r="AV53" s="10" t="str">
        <f>IF(VLOOKUP(AV1,'Language &amp; Currency Data'!1:1048576,3)="Left",VLOOKUP(AV1,'Language &amp; Currency Data'!1:1048576,4)&amp;"${e:\/\/Field\/Send2YouE}", "${e:\/\/Field\/Send2YouE}"&amp;" "&amp;VLOOKUP(AV1,'Language &amp; Currency Data'!1:1048576,4))</f>
        <v>RM${e:\/\/Field\/Send2YouE}</v>
      </c>
      <c r="AW53" s="10" t="str">
        <f>IF(VLOOKUP(AW1,'Language &amp; Currency Data'!1:1048576,3)="Left",VLOOKUP(AW1,'Language &amp; Currency Data'!1:1048576,4)&amp;"${e:\/\/Field\/Send2YouE}", "${e:\/\/Field\/Send2YouE}"&amp;" "&amp;VLOOKUP(AW1,'Language &amp; Currency Data'!1:1048576,4))</f>
        <v>₱${e:\/\/Field\/Send2YouE}</v>
      </c>
    </row>
    <row r="54" spans="1:49" s="21" customFormat="1" x14ac:dyDescent="0.45">
      <c r="A54" s="32" t="s">
        <v>881</v>
      </c>
      <c r="B54" s="10" t="str">
        <f>IF(VLOOKUP(B1,'Language &amp; Currency Data'!1:1048576,3)="Left",VLOOKUP(B1,'Language &amp; Currency Data'!1:1048576,4)&amp;"${e:\/\/Field\/Send1ThemU}", "${e:\/\/Field\/Send1ThemU}"&amp;" "&amp;VLOOKUP(B1,'Language &amp; Currency Data'!1:1048576,4))</f>
        <v>ARS$${e:\/\/Field\/Send1ThemU}</v>
      </c>
      <c r="C54" s="10" t="str">
        <f>IF(VLOOKUP(C1,'Language &amp; Currency Data'!1:1048576,3)="Left",VLOOKUP(C1,'Language &amp; Currency Data'!1:1048576,4)&amp;"${e:\/\/Field\/Send1ThemU}", "${e:\/\/Field\/Send1ThemU}"&amp;" "&amp;VLOOKUP(C1,'Language &amp; Currency Data'!1:1048576,4))</f>
        <v>AUD$${e:\/\/Field\/Send1ThemU}</v>
      </c>
      <c r="D54" s="10" t="str">
        <f>IF(VLOOKUP(D1,'Language &amp; Currency Data'!1:1048576,3)="Left",VLOOKUP(D1,'Language &amp; Currency Data'!1:1048576,4)&amp;"${e:\/\/Field\/Send1ThemU}", "${e:\/\/Field\/Send1ThemU}"&amp;" "&amp;VLOOKUP(D1,'Language &amp; Currency Data'!1:1048576,4))</f>
        <v>${e:\/\/Field\/Send1ThemU} €</v>
      </c>
      <c r="E54" s="10" t="str">
        <f>IF(VLOOKUP(E1,'Language &amp; Currency Data'!1:1048576,3)="Left",VLOOKUP(E1,'Language &amp; Currency Data'!1:1048576,4)&amp;"${e:\/\/Field\/Send1ThemU}", "${e:\/\/Field\/Send1ThemU}"&amp;" "&amp;VLOOKUP(E1,'Language &amp; Currency Data'!1:1048576,4))</f>
        <v>R$${e:\/\/Field\/Send1ThemU}</v>
      </c>
      <c r="F54" s="10" t="str">
        <f>IF(VLOOKUP(F1,'Language &amp; Currency Data'!1:1048576,3)="Left",VLOOKUP(F1,'Language &amp; Currency Data'!1:1048576,4)&amp;"${e:\/\/Field\/Send1ThemU}", "${e:\/\/Field\/Send1ThemU}"&amp;" "&amp;VLOOKUP(F1,'Language &amp; Currency Data'!1:1048576,4))</f>
        <v>CA$${e:\/\/Field\/Send1ThemU}</v>
      </c>
      <c r="G54" s="10" t="str">
        <f>IF(VLOOKUP(G1,'Language &amp; Currency Data'!1:1048576,3)="Left",VLOOKUP(G1,'Language &amp; Currency Data'!1:1048576,4)&amp;"${e:\/\/Field\/Send1ThemU}", "${e:\/\/Field\/Send1ThemU}"&amp;" "&amp;VLOOKUP(G1,'Language &amp; Currency Data'!1:1048576,4))</f>
        <v>¥${e:\/\/Field\/Send1ThemU}</v>
      </c>
      <c r="H54" s="10" t="str">
        <f>IF(VLOOKUP(H1,'Language &amp; Currency Data'!1:1048576,3)="Left",VLOOKUP(H1,'Language &amp; Currency Data'!1:1048576,4)&amp;"${e:\/\/Field\/Send1ThemU}", "${e:\/\/Field\/Send1ThemU}"&amp;" "&amp;VLOOKUP(H1,'Language &amp; Currency Data'!1:1048576,4))</f>
        <v>CLP$${e:\/\/Field\/Send1ThemU}</v>
      </c>
      <c r="I54" s="10" t="str">
        <f>IF(VLOOKUP(I1,'Language &amp; Currency Data'!1:1048576,3)="Left",VLOOKUP(I1,'Language &amp; Currency Data'!1:1048576,4)&amp;"${e:\/\/Field\/Send1ThemU}", "${e:\/\/Field\/Send1ThemU}"&amp;" "&amp;VLOOKUP(I1,'Language &amp; Currency Data'!1:1048576,4))</f>
        <v>Col$${e:\/\/Field\/Send1ThemU}</v>
      </c>
      <c r="J54" s="10" t="str">
        <f>IF(VLOOKUP(J1,'Language &amp; Currency Data'!1:1048576,3)="Left",VLOOKUP(J1,'Language &amp; Currency Data'!1:1048576,4)&amp;"${e:\/\/Field\/Send1ThemU}", "${e:\/\/Field\/Send1ThemU}"&amp;" "&amp;VLOOKUP(J1,'Language &amp; Currency Data'!1:1048576,4))</f>
        <v>${e:\/\/Field\/Send1ThemU} Kč</v>
      </c>
      <c r="K54" s="10" t="str">
        <f>IF(VLOOKUP(K1,'Language &amp; Currency Data'!1:1048576,3)="Left",VLOOKUP(K1,'Language &amp; Currency Data'!1:1048576,4)&amp;"${e:\/\/Field\/Send1ThemU}", "${e:\/\/Field\/Send1ThemU}"&amp;" "&amp;VLOOKUP(K1,'Language &amp; Currency Data'!1:1048576,4))</f>
        <v>${e:\/\/Field\/Send1ThemU} €</v>
      </c>
      <c r="L54" s="10" t="str">
        <f>IF(VLOOKUP(L1,'Language &amp; Currency Data'!1:1048576,3)="Left",VLOOKUP(L1,'Language &amp; Currency Data'!1:1048576,4)&amp;"${e:\/\/Field\/Send1ThemU}", "${e:\/\/Field\/Send1ThemU}"&amp;" "&amp;VLOOKUP(L1,'Language &amp; Currency Data'!1:1048576,4))</f>
        <v>${e:\/\/Field\/Send1ThemU} €</v>
      </c>
      <c r="M54" s="10" t="str">
        <f>IF(VLOOKUP(M1,'Language &amp; Currency Data'!1:1048576,3)="Left",VLOOKUP(M1,'Language &amp; Currency Data'!1:1048576,4)&amp;"${e:\/\/Field\/Send1ThemU}", "${e:\/\/Field\/Send1ThemU}"&amp;" "&amp;VLOOKUP(M1,'Language &amp; Currency Data'!1:1048576,4))</f>
        <v>${e:\/\/Field\/Send1ThemU} €</v>
      </c>
      <c r="N54" s="10" t="str">
        <f>IF(VLOOKUP(N1,'Language &amp; Currency Data'!1:1048576,3)="Left",VLOOKUP(N1,'Language &amp; Currency Data'!1:1048576,4)&amp;"${e:\/\/Field\/Send1ThemU}", "${e:\/\/Field\/Send1ThemU}"&amp;" "&amp;VLOOKUP(N1,'Language &amp; Currency Data'!1:1048576,4))</f>
        <v>${e:\/\/Field\/Send1ThemU} €</v>
      </c>
      <c r="O54" s="10" t="str">
        <f>IF(VLOOKUP(O1,'Language &amp; Currency Data'!1:1048576,3)="Left",VLOOKUP(O1,'Language &amp; Currency Data'!1:1048576,4)&amp;"${e:\/\/Field\/Send1ThemU}", "${e:\/\/Field\/Send1ThemU}"&amp;" "&amp;VLOOKUP(O1,'Language &amp; Currency Data'!1:1048576,4))</f>
        <v>${e:\/\/Field\/Send1ThemU} Ft</v>
      </c>
      <c r="P54" s="10" t="str">
        <f>IF(VLOOKUP(P1,'Language &amp; Currency Data'!1:1048576,3)="Left",VLOOKUP(P1,'Language &amp; Currency Data'!1:1048576,4)&amp;"${e:\/\/Field\/Send1ThemU}", "${e:\/\/Field\/Send1ThemU}"&amp;" "&amp;VLOOKUP(P1,'Language &amp; Currency Data'!1:1048576,4))</f>
        <v>₹${e:\/\/Field\/Send1ThemU}</v>
      </c>
      <c r="Q54" s="10" t="str">
        <f>IF(VLOOKUP(Q1,'Language &amp; Currency Data'!1:1048576,3)="Left",VLOOKUP(Q1,'Language &amp; Currency Data'!1:1048576,4)&amp;"${e:\/\/Field\/Send1ThemU}", "${e:\/\/Field\/Send1ThemU}"&amp;" "&amp;VLOOKUP(Q1,'Language &amp; Currency Data'!1:1048576,4))</f>
        <v>Rp ${e:\/\/Field\/Send1ThemU}</v>
      </c>
      <c r="R54" s="10" t="str">
        <f>IF(VLOOKUP(R1,'Language &amp; Currency Data'!1:1048576,3)="Left",VLOOKUP(R1,'Language &amp; Currency Data'!1:1048576,4)&amp;"${e:\/\/Field\/Send1ThemU}", "${e:\/\/Field\/Send1ThemU}"&amp;" "&amp;VLOOKUP(R1,'Language &amp; Currency Data'!1:1048576,4))</f>
        <v>€${e:\/\/Field\/Send1ThemU}</v>
      </c>
      <c r="S54" s="10" t="str">
        <f>IF(VLOOKUP(S1,'Language &amp; Currency Data'!1:1048576,3)="Left",VLOOKUP(S1,'Language &amp; Currency Data'!1:1048576,4)&amp;"${e:\/\/Field\/Send1ThemU}", "${e:\/\/Field\/Send1ThemU}"&amp;" "&amp;VLOOKUP(S1,'Language &amp; Currency Data'!1:1048576,4))</f>
        <v>${e:\/\/Field\/Send1ThemU} €</v>
      </c>
      <c r="T54" s="10" t="str">
        <f>IF(VLOOKUP(T1,'Language &amp; Currency Data'!1:1048576,3)="Left",VLOOKUP(T1,'Language &amp; Currency Data'!1:1048576,4)&amp;"${e:\/\/Field\/Send1ThemU}", "${e:\/\/Field\/Send1ThemU}"&amp;" "&amp;VLOOKUP(T1,'Language &amp; Currency Data'!1:1048576,4))</f>
        <v>¥${e:\/\/Field\/Send1ThemU}</v>
      </c>
      <c r="U54" s="10" t="str">
        <f>IF(VLOOKUP(U1,'Language &amp; Currency Data'!1:1048576,3)="Left",VLOOKUP(U1,'Language &amp; Currency Data'!1:1048576,4)&amp;"${e:\/\/Field\/Send1ThemU}", "${e:\/\/Field\/Send1ThemU}"&amp;" "&amp;VLOOKUP(U1,'Language &amp; Currency Data'!1:1048576,4))</f>
        <v>RM${e:\/\/Field\/Send1ThemU}</v>
      </c>
      <c r="V54" s="10" t="str">
        <f>IF(VLOOKUP(V1,'Language &amp; Currency Data'!1:1048576,3)="Left",VLOOKUP(V1,'Language &amp; Currency Data'!1:1048576,4)&amp;"${e:\/\/Field\/Send1ThemU}", "${e:\/\/Field\/Send1ThemU}"&amp;" "&amp;VLOOKUP(V1,'Language &amp; Currency Data'!1:1048576,4))</f>
        <v>Mex$${e:\/\/Field\/Send1ThemU}</v>
      </c>
      <c r="W54" s="10" t="str">
        <f>IF(VLOOKUP(W1,'Language &amp; Currency Data'!1:1048576,3)="Left",VLOOKUP(W1,'Language &amp; Currency Data'!1:1048576,4)&amp;"${e:\/\/Field\/Send1ThemU}", "${e:\/\/Field\/Send1ThemU}"&amp;" "&amp;VLOOKUP(W1,'Language &amp; Currency Data'!1:1048576,4))</f>
        <v>€${e:\/\/Field\/Send1ThemU}</v>
      </c>
      <c r="X54" s="10" t="str">
        <f>IF(VLOOKUP(X1,'Language &amp; Currency Data'!1:1048576,3)="Left",VLOOKUP(X1,'Language &amp; Currency Data'!1:1048576,4)&amp;"${e:\/\/Field\/Send1ThemU}", "${e:\/\/Field\/Send1ThemU}"&amp;" "&amp;VLOOKUP(X1,'Language &amp; Currency Data'!1:1048576,4))</f>
        <v>NZ$${e:\/\/Field\/Send1ThemU}</v>
      </c>
      <c r="Y54" s="10" t="str">
        <f>IF(VLOOKUP(Y1,'Language &amp; Currency Data'!1:1048576,3)="Left",VLOOKUP(Y1,'Language &amp; Currency Data'!1:1048576,4)&amp;"${e:\/\/Field\/Send1ThemU}", "${e:\/\/Field\/Send1ThemU}"&amp;" "&amp;VLOOKUP(Y1,'Language &amp; Currency Data'!1:1048576,4))</f>
        <v>${e:\/\/Field\/Send1ThemU} kr</v>
      </c>
      <c r="Z54" s="10" t="str">
        <f>IF(VLOOKUP(Z1,'Language &amp; Currency Data'!1:1048576,3)="Left",VLOOKUP(Z1,'Language &amp; Currency Data'!1:1048576,4)&amp;"${e:\/\/Field\/Send1ThemU}", "${e:\/\/Field\/Send1ThemU}"&amp;" "&amp;VLOOKUP(Z1,'Language &amp; Currency Data'!1:1048576,4))</f>
        <v>₨${e:\/\/Field\/Send1ThemU}</v>
      </c>
      <c r="AA54" s="10" t="str">
        <f>IF(VLOOKUP(AA1,'Language &amp; Currency Data'!1:1048576,3)="Left",VLOOKUP(AA1,'Language &amp; Currency Data'!1:1048576,4)&amp;"${e:\/\/Field\/Send1ThemU}", "${e:\/\/Field\/Send1ThemU}"&amp;" "&amp;VLOOKUP(AA1,'Language &amp; Currency Data'!1:1048576,4))</f>
        <v>₱${e:\/\/Field\/Send1ThemU}</v>
      </c>
      <c r="AB54" s="10" t="str">
        <f>IF(VLOOKUP(AB1,'Language &amp; Currency Data'!1:1048576,3)="Left",VLOOKUP(AB1,'Language &amp; Currency Data'!1:1048576,4)&amp;"${e:\/\/Field\/Send1ThemU}", "${e:\/\/Field\/Send1ThemU}"&amp;" "&amp;VLOOKUP(AB1,'Language &amp; Currency Data'!1:1048576,4))</f>
        <v>${e:\/\/Field\/Send1ThemU} zł</v>
      </c>
      <c r="AC54" s="10" t="str">
        <f>IF(VLOOKUP(AC1,'Language &amp; Currency Data'!1:1048576,3)="Left",VLOOKUP(AC1,'Language &amp; Currency Data'!1:1048576,4)&amp;"${e:\/\/Field\/Send1ThemU}", "${e:\/\/Field\/Send1ThemU}"&amp;" "&amp;VLOOKUP(AC1,'Language &amp; Currency Data'!1:1048576,4))</f>
        <v>${e:\/\/Field\/Send1ThemU} €</v>
      </c>
      <c r="AD54" s="10" t="str">
        <f>IF(VLOOKUP(AD1,'Language &amp; Currency Data'!1:1048576,3)="Left",VLOOKUP(AD1,'Language &amp; Currency Data'!1:1048576,4)&amp;"${e:\/\/Field\/Send1ThemU}", "${e:\/\/Field\/Send1ThemU}"&amp;" "&amp;VLOOKUP(AD1,'Language &amp; Currency Data'!1:1048576,4))</f>
        <v>${e:\/\/Field\/Send1ThemU} lei</v>
      </c>
      <c r="AE54" s="10" t="str">
        <f>IF(VLOOKUP(AE1,'Language &amp; Currency Data'!1:1048576,3)="Left",VLOOKUP(AE1,'Language &amp; Currency Data'!1:1048576,4)&amp;"${e:\/\/Field\/Send1ThemU}", "${e:\/\/Field\/Send1ThemU}"&amp;" "&amp;VLOOKUP(AE1,'Language &amp; Currency Data'!1:1048576,4))</f>
        <v>${e:\/\/Field\/Send1ThemU} €</v>
      </c>
      <c r="AF54" s="10" t="str">
        <f>IF(VLOOKUP(AF1,'Language &amp; Currency Data'!1:1048576,3)="Left",VLOOKUP(AF1,'Language &amp; Currency Data'!1:1048576,4)&amp;"${e:\/\/Field\/Send1ThemU}", "${e:\/\/Field\/Send1ThemU}"&amp;" "&amp;VLOOKUP(AF1,'Language &amp; Currency Data'!1:1048576,4))</f>
        <v>R${e:\/\/Field\/Send1ThemU}</v>
      </c>
      <c r="AG54" s="10" t="str">
        <f>IF(VLOOKUP(AG1,'Language &amp; Currency Data'!1:1048576,3)="Left",VLOOKUP(AG1,'Language &amp; Currency Data'!1:1048576,4)&amp;"${e:\/\/Field\/Send1ThemU}", "${e:\/\/Field\/Send1ThemU}"&amp;" "&amp;VLOOKUP(AG1,'Language &amp; Currency Data'!1:1048576,4))</f>
        <v>₩${e:\/\/Field\/Send1ThemU}</v>
      </c>
      <c r="AH54" s="10" t="str">
        <f>IF(VLOOKUP(AH1,'Language &amp; Currency Data'!1:1048576,3)="Left",VLOOKUP(AH1,'Language &amp; Currency Data'!1:1048576,4)&amp;"${e:\/\/Field\/Send1ThemU}", "${e:\/\/Field\/Send1ThemU}"&amp;" "&amp;VLOOKUP(AH1,'Language &amp; Currency Data'!1:1048576,4))</f>
        <v>${e:\/\/Field\/Send1ThemU} €</v>
      </c>
      <c r="AI54" s="10" t="str">
        <f>IF(VLOOKUP(AI1,'Language &amp; Currency Data'!1:1048576,3)="Left",VLOOKUP(AI1,'Language &amp; Currency Data'!1:1048576,4)&amp;"${e:\/\/Field\/Send1ThemU}", "${e:\/\/Field\/Send1ThemU}"&amp;" "&amp;VLOOKUP(AI1,'Language &amp; Currency Data'!1:1048576,4))</f>
        <v>${e:\/\/Field\/Send1ThemU} kr</v>
      </c>
      <c r="AJ54" s="10" t="str">
        <f>IF(VLOOKUP(AJ1,'Language &amp; Currency Data'!1:1048576,3)="Left",VLOOKUP(AJ1,'Language &amp; Currency Data'!1:1048576,4)&amp;"${e:\/\/Field\/Send1ThemU}", "${e:\/\/Field\/Send1ThemU}"&amp;" "&amp;VLOOKUP(AJ1,'Language &amp; Currency Data'!1:1048576,4))</f>
        <v>NT$${e:\/\/Field\/Send1ThemU}</v>
      </c>
      <c r="AK54" s="10" t="str">
        <f>IF(VLOOKUP(AK1,'Language &amp; Currency Data'!1:1048576,3)="Left",VLOOKUP(AK1,'Language &amp; Currency Data'!1:1048576,4)&amp;"${e:\/\/Field\/Send1ThemU}", "${e:\/\/Field\/Send1ThemU}"&amp;" "&amp;VLOOKUP(AK1,'Language &amp; Currency Data'!1:1048576,4))</f>
        <v>฿${e:\/\/Field\/Send1ThemU}</v>
      </c>
      <c r="AL54" s="10" t="str">
        <f>IF(VLOOKUP(AL1,'Language &amp; Currency Data'!1:1048576,3)="Left",VLOOKUP(AL1,'Language &amp; Currency Data'!1:1048576,4)&amp;"${e:\/\/Field\/Send1ThemU}", "${e:\/\/Field\/Send1ThemU}"&amp;" "&amp;VLOOKUP(AL1,'Language &amp; Currency Data'!1:1048576,4))</f>
        <v>${e:\/\/Field\/Send1ThemU} ₺</v>
      </c>
      <c r="AM54" s="10" t="str">
        <f>IF(VLOOKUP(AM1,'Language &amp; Currency Data'!1:1048576,3)="Left",VLOOKUP(AM1,'Language &amp; Currency Data'!1:1048576,4)&amp;"${e:\/\/Field\/Send1ThemU}", "${e:\/\/Field\/Send1ThemU}"&amp;" "&amp;VLOOKUP(AM1,'Language &amp; Currency Data'!1:1048576,4))</f>
        <v>£${e:\/\/Field\/Send1ThemU}</v>
      </c>
      <c r="AN54" s="10" t="str">
        <f>IF(VLOOKUP(AN1,'Language &amp; Currency Data'!1:1048576,3)="Left",VLOOKUP(AN1,'Language &amp; Currency Data'!1:1048576,4)&amp;"${e:\/\/Field\/Send1ThemU}", "${e:\/\/Field\/Send1ThemU}"&amp;" "&amp;VLOOKUP(AN1,'Language &amp; Currency Data'!1:1048576,4))</f>
        <v>$${e:\/\/Field\/Send1ThemU}</v>
      </c>
      <c r="AO54" s="10" t="str">
        <f>IF(VLOOKUP(AO1,'Language &amp; Currency Data'!1:1048576,3)="Left",VLOOKUP(AO1,'Language &amp; Currency Data'!1:1048576,4)&amp;"${e:\/\/Field\/Send1ThemU}", "${e:\/\/Field\/Send1ThemU}"&amp;" "&amp;VLOOKUP(AO1,'Language &amp; Currency Data'!1:1048576,4))</f>
        <v>${e:\/\/Field\/Send1ThemU} ₫</v>
      </c>
      <c r="AP54" s="10" t="str">
        <f>IF(VLOOKUP(AP1,'Language &amp; Currency Data'!1:1048576,3)="Left",VLOOKUP(AP1,'Language &amp; Currency Data'!1:1048576,4)&amp;"${e:\/\/Field\/Send1ThemU}", "${e:\/\/Field\/Send1ThemU}"&amp;" "&amp;VLOOKUP(AP1,'Language &amp; Currency Data'!1:1048576,4))</f>
        <v>₹${e:\/\/Field\/Send1ThemU}</v>
      </c>
      <c r="AQ54" s="10" t="str">
        <f>IF(VLOOKUP(AQ1,'Language &amp; Currency Data'!1:1048576,3)="Left",VLOOKUP(AQ1,'Language &amp; Currency Data'!1:1048576,4)&amp;"${e:\/\/Field\/Send1ThemU}", "${e:\/\/Field\/Send1ThemU}"&amp;" "&amp;VLOOKUP(AQ1,'Language &amp; Currency Data'!1:1048576,4))</f>
        <v>Rp ${e:\/\/Field\/Send1ThemU}</v>
      </c>
      <c r="AR54" s="10" t="str">
        <f>IF(VLOOKUP(AR1,'Language &amp; Currency Data'!1:1048576,3)="Left",VLOOKUP(AR1,'Language &amp; Currency Data'!1:1048576,4)&amp;"${e:\/\/Field\/Send1ThemU}", "${e:\/\/Field\/Send1ThemU}"&amp;" "&amp;VLOOKUP(AR1,'Language &amp; Currency Data'!1:1048576,4))</f>
        <v>${e:\/\/Field\/Send1ThemU} ₫</v>
      </c>
      <c r="AS54" s="10" t="str">
        <f>IF(VLOOKUP(AS1,'Language &amp; Currency Data'!1:1048576,3)="Left",VLOOKUP(AS1,'Language &amp; Currency Data'!1:1048576,4)&amp;"${e:\/\/Field\/Send1ThemU}", "${e:\/\/Field\/Send1ThemU}"&amp;" "&amp;VLOOKUP(AS1,'Language &amp; Currency Data'!1:1048576,4))</f>
        <v>฿${e:\/\/Field\/Send1ThemU}</v>
      </c>
      <c r="AT54" s="10" t="str">
        <f>IF(VLOOKUP(AT1,'Language &amp; Currency Data'!1:1048576,3)="Left",VLOOKUP(AT1,'Language &amp; Currency Data'!1:1048576,4)&amp;"${e:\/\/Field\/Send1ThemU}", "${e:\/\/Field\/Send1ThemU}"&amp;" "&amp;VLOOKUP(AT1,'Language &amp; Currency Data'!1:1048576,4))</f>
        <v>R${e:\/\/Field\/Send1ThemU}</v>
      </c>
      <c r="AU54" s="10" t="str">
        <f>IF(VLOOKUP(AU1,'Language &amp; Currency Data'!1:1048576,3)="Left",VLOOKUP(AU1,'Language &amp; Currency Data'!1:1048576,4)&amp;"${e:\/\/Field\/Send1ThemU}", "${e:\/\/Field\/Send1ThemU}"&amp;" "&amp;VLOOKUP(AU1,'Language &amp; Currency Data'!1:1048576,4))</f>
        <v>₨${e:\/\/Field\/Send1ThemU}</v>
      </c>
      <c r="AV54" s="10" t="str">
        <f>IF(VLOOKUP(AV1,'Language &amp; Currency Data'!1:1048576,3)="Left",VLOOKUP(AV1,'Language &amp; Currency Data'!1:1048576,4)&amp;"${e:\/\/Field\/Send1ThemU}", "${e:\/\/Field\/Send1ThemU}"&amp;" "&amp;VLOOKUP(AV1,'Language &amp; Currency Data'!1:1048576,4))</f>
        <v>RM${e:\/\/Field\/Send1ThemU}</v>
      </c>
      <c r="AW54" s="10" t="str">
        <f>IF(VLOOKUP(AW1,'Language &amp; Currency Data'!1:1048576,3)="Left",VLOOKUP(AW1,'Language &amp; Currency Data'!1:1048576,4)&amp;"${e:\/\/Field\/Send1ThemU}", "${e:\/\/Field\/Send1ThemU}"&amp;" "&amp;VLOOKUP(AW1,'Language &amp; Currency Data'!1:1048576,4))</f>
        <v>₱${e:\/\/Field\/Send1ThemU}</v>
      </c>
    </row>
    <row r="55" spans="1:49" s="21" customFormat="1" x14ac:dyDescent="0.45">
      <c r="A55" s="32" t="s">
        <v>882</v>
      </c>
      <c r="B55" s="10" t="str">
        <f>IF(VLOOKUP(B1,'Language &amp; Currency Data'!1:1048576,3)="Left",VLOOKUP(B1,'Language &amp; Currency Data'!1:1048576,4)&amp;"${e:\/\/Field\/Send1YouU}", "${e:\/\/Field\/Send1YouU}"&amp;" "&amp;VLOOKUP(B1,'Language &amp; Currency Data'!1:1048576,4))</f>
        <v>ARS$${e:\/\/Field\/Send1YouU}</v>
      </c>
      <c r="C55" s="10" t="str">
        <f>IF(VLOOKUP(C1,'Language &amp; Currency Data'!1:1048576,3)="Left",VLOOKUP(C1,'Language &amp; Currency Data'!1:1048576,4)&amp;"${e:\/\/Field\/Send1YouU}", "${e:\/\/Field\/Send1YouU}"&amp;" "&amp;VLOOKUP(C1,'Language &amp; Currency Data'!1:1048576,4))</f>
        <v>AUD$${e:\/\/Field\/Send1YouU}</v>
      </c>
      <c r="D55" s="10" t="str">
        <f>IF(VLOOKUP(D1,'Language &amp; Currency Data'!1:1048576,3)="Left",VLOOKUP(D1,'Language &amp; Currency Data'!1:1048576,4)&amp;"${e:\/\/Field\/Send1YouU}", "${e:\/\/Field\/Send1YouU}"&amp;" "&amp;VLOOKUP(D1,'Language &amp; Currency Data'!1:1048576,4))</f>
        <v>${e:\/\/Field\/Send1YouU} €</v>
      </c>
      <c r="E55" s="10" t="str">
        <f>IF(VLOOKUP(E1,'Language &amp; Currency Data'!1:1048576,3)="Left",VLOOKUP(E1,'Language &amp; Currency Data'!1:1048576,4)&amp;"${e:\/\/Field\/Send1YouU}", "${e:\/\/Field\/Send1YouU}"&amp;" "&amp;VLOOKUP(E1,'Language &amp; Currency Data'!1:1048576,4))</f>
        <v>R$${e:\/\/Field\/Send1YouU}</v>
      </c>
      <c r="F55" s="10" t="str">
        <f>IF(VLOOKUP(F1,'Language &amp; Currency Data'!1:1048576,3)="Left",VLOOKUP(F1,'Language &amp; Currency Data'!1:1048576,4)&amp;"${e:\/\/Field\/Send1YouU}", "${e:\/\/Field\/Send1YouU}"&amp;" "&amp;VLOOKUP(F1,'Language &amp; Currency Data'!1:1048576,4))</f>
        <v>CA$${e:\/\/Field\/Send1YouU}</v>
      </c>
      <c r="G55" s="10" t="str">
        <f>IF(VLOOKUP(G1,'Language &amp; Currency Data'!1:1048576,3)="Left",VLOOKUP(G1,'Language &amp; Currency Data'!1:1048576,4)&amp;"${e:\/\/Field\/Send1YouU}", "${e:\/\/Field\/Send1YouU}"&amp;" "&amp;VLOOKUP(G1,'Language &amp; Currency Data'!1:1048576,4))</f>
        <v>¥${e:\/\/Field\/Send1YouU}</v>
      </c>
      <c r="H55" s="10" t="str">
        <f>IF(VLOOKUP(H1,'Language &amp; Currency Data'!1:1048576,3)="Left",VLOOKUP(H1,'Language &amp; Currency Data'!1:1048576,4)&amp;"${e:\/\/Field\/Send1YouU}", "${e:\/\/Field\/Send1YouU}"&amp;" "&amp;VLOOKUP(H1,'Language &amp; Currency Data'!1:1048576,4))</f>
        <v>CLP$${e:\/\/Field\/Send1YouU}</v>
      </c>
      <c r="I55" s="10" t="str">
        <f>IF(VLOOKUP(I1,'Language &amp; Currency Data'!1:1048576,3)="Left",VLOOKUP(I1,'Language &amp; Currency Data'!1:1048576,4)&amp;"${e:\/\/Field\/Send1YouU}", "${e:\/\/Field\/Send1YouU}"&amp;" "&amp;VLOOKUP(I1,'Language &amp; Currency Data'!1:1048576,4))</f>
        <v>Col$${e:\/\/Field\/Send1YouU}</v>
      </c>
      <c r="J55" s="10" t="str">
        <f>IF(VLOOKUP(J1,'Language &amp; Currency Data'!1:1048576,3)="Left",VLOOKUP(J1,'Language &amp; Currency Data'!1:1048576,4)&amp;"${e:\/\/Field\/Send1YouU}", "${e:\/\/Field\/Send1YouU}"&amp;" "&amp;VLOOKUP(J1,'Language &amp; Currency Data'!1:1048576,4))</f>
        <v>${e:\/\/Field\/Send1YouU} Kč</v>
      </c>
      <c r="K55" s="10" t="str">
        <f>IF(VLOOKUP(K1,'Language &amp; Currency Data'!1:1048576,3)="Left",VLOOKUP(K1,'Language &amp; Currency Data'!1:1048576,4)&amp;"${e:\/\/Field\/Send1YouU}", "${e:\/\/Field\/Send1YouU}"&amp;" "&amp;VLOOKUP(K1,'Language &amp; Currency Data'!1:1048576,4))</f>
        <v>${e:\/\/Field\/Send1YouU} €</v>
      </c>
      <c r="L55" s="10" t="str">
        <f>IF(VLOOKUP(L1,'Language &amp; Currency Data'!1:1048576,3)="Left",VLOOKUP(L1,'Language &amp; Currency Data'!1:1048576,4)&amp;"${e:\/\/Field\/Send1YouU}", "${e:\/\/Field\/Send1YouU}"&amp;" "&amp;VLOOKUP(L1,'Language &amp; Currency Data'!1:1048576,4))</f>
        <v>${e:\/\/Field\/Send1YouU} €</v>
      </c>
      <c r="M55" s="10" t="str">
        <f>IF(VLOOKUP(M1,'Language &amp; Currency Data'!1:1048576,3)="Left",VLOOKUP(M1,'Language &amp; Currency Data'!1:1048576,4)&amp;"${e:\/\/Field\/Send1YouU}", "${e:\/\/Field\/Send1YouU}"&amp;" "&amp;VLOOKUP(M1,'Language &amp; Currency Data'!1:1048576,4))</f>
        <v>${e:\/\/Field\/Send1YouU} €</v>
      </c>
      <c r="N55" s="10" t="str">
        <f>IF(VLOOKUP(N1,'Language &amp; Currency Data'!1:1048576,3)="Left",VLOOKUP(N1,'Language &amp; Currency Data'!1:1048576,4)&amp;"${e:\/\/Field\/Send1YouU}", "${e:\/\/Field\/Send1YouU}"&amp;" "&amp;VLOOKUP(N1,'Language &amp; Currency Data'!1:1048576,4))</f>
        <v>${e:\/\/Field\/Send1YouU} €</v>
      </c>
      <c r="O55" s="10" t="str">
        <f>IF(VLOOKUP(O1,'Language &amp; Currency Data'!1:1048576,3)="Left",VLOOKUP(O1,'Language &amp; Currency Data'!1:1048576,4)&amp;"${e:\/\/Field\/Send1YouU}", "${e:\/\/Field\/Send1YouU}"&amp;" "&amp;VLOOKUP(O1,'Language &amp; Currency Data'!1:1048576,4))</f>
        <v>${e:\/\/Field\/Send1YouU} Ft</v>
      </c>
      <c r="P55" s="10" t="str">
        <f>IF(VLOOKUP(P1,'Language &amp; Currency Data'!1:1048576,3)="Left",VLOOKUP(P1,'Language &amp; Currency Data'!1:1048576,4)&amp;"${e:\/\/Field\/Send1YouU}", "${e:\/\/Field\/Send1YouU}"&amp;" "&amp;VLOOKUP(P1,'Language &amp; Currency Data'!1:1048576,4))</f>
        <v>₹${e:\/\/Field\/Send1YouU}</v>
      </c>
      <c r="Q55" s="10" t="str">
        <f>IF(VLOOKUP(Q1,'Language &amp; Currency Data'!1:1048576,3)="Left",VLOOKUP(Q1,'Language &amp; Currency Data'!1:1048576,4)&amp;"${e:\/\/Field\/Send1YouU}", "${e:\/\/Field\/Send1YouU}"&amp;" "&amp;VLOOKUP(Q1,'Language &amp; Currency Data'!1:1048576,4))</f>
        <v>Rp ${e:\/\/Field\/Send1YouU}</v>
      </c>
      <c r="R55" s="10" t="str">
        <f>IF(VLOOKUP(R1,'Language &amp; Currency Data'!1:1048576,3)="Left",VLOOKUP(R1,'Language &amp; Currency Data'!1:1048576,4)&amp;"${e:\/\/Field\/Send1YouU}", "${e:\/\/Field\/Send1YouU}"&amp;" "&amp;VLOOKUP(R1,'Language &amp; Currency Data'!1:1048576,4))</f>
        <v>€${e:\/\/Field\/Send1YouU}</v>
      </c>
      <c r="S55" s="10" t="str">
        <f>IF(VLOOKUP(S1,'Language &amp; Currency Data'!1:1048576,3)="Left",VLOOKUP(S1,'Language &amp; Currency Data'!1:1048576,4)&amp;"${e:\/\/Field\/Send1YouU}", "${e:\/\/Field\/Send1YouU}"&amp;" "&amp;VLOOKUP(S1,'Language &amp; Currency Data'!1:1048576,4))</f>
        <v>${e:\/\/Field\/Send1YouU} €</v>
      </c>
      <c r="T55" s="10" t="str">
        <f>IF(VLOOKUP(T1,'Language &amp; Currency Data'!1:1048576,3)="Left",VLOOKUP(T1,'Language &amp; Currency Data'!1:1048576,4)&amp;"${e:\/\/Field\/Send1YouU}", "${e:\/\/Field\/Send1YouU}"&amp;" "&amp;VLOOKUP(T1,'Language &amp; Currency Data'!1:1048576,4))</f>
        <v>¥${e:\/\/Field\/Send1YouU}</v>
      </c>
      <c r="U55" s="10" t="str">
        <f>IF(VLOOKUP(U1,'Language &amp; Currency Data'!1:1048576,3)="Left",VLOOKUP(U1,'Language &amp; Currency Data'!1:1048576,4)&amp;"${e:\/\/Field\/Send1YouU}", "${e:\/\/Field\/Send1YouU}"&amp;" "&amp;VLOOKUP(U1,'Language &amp; Currency Data'!1:1048576,4))</f>
        <v>RM${e:\/\/Field\/Send1YouU}</v>
      </c>
      <c r="V55" s="10" t="str">
        <f>IF(VLOOKUP(V1,'Language &amp; Currency Data'!1:1048576,3)="Left",VLOOKUP(V1,'Language &amp; Currency Data'!1:1048576,4)&amp;"${e:\/\/Field\/Send1YouU}", "${e:\/\/Field\/Send1YouU}"&amp;" "&amp;VLOOKUP(V1,'Language &amp; Currency Data'!1:1048576,4))</f>
        <v>Mex$${e:\/\/Field\/Send1YouU}</v>
      </c>
      <c r="W55" s="10" t="str">
        <f>IF(VLOOKUP(W1,'Language &amp; Currency Data'!1:1048576,3)="Left",VLOOKUP(W1,'Language &amp; Currency Data'!1:1048576,4)&amp;"${e:\/\/Field\/Send1YouU}", "${e:\/\/Field\/Send1YouU}"&amp;" "&amp;VLOOKUP(W1,'Language &amp; Currency Data'!1:1048576,4))</f>
        <v>€${e:\/\/Field\/Send1YouU}</v>
      </c>
      <c r="X55" s="10" t="str">
        <f>IF(VLOOKUP(X1,'Language &amp; Currency Data'!1:1048576,3)="Left",VLOOKUP(X1,'Language &amp; Currency Data'!1:1048576,4)&amp;"${e:\/\/Field\/Send1YouU}", "${e:\/\/Field\/Send1YouU}"&amp;" "&amp;VLOOKUP(X1,'Language &amp; Currency Data'!1:1048576,4))</f>
        <v>NZ$${e:\/\/Field\/Send1YouU}</v>
      </c>
      <c r="Y55" s="10" t="str">
        <f>IF(VLOOKUP(Y1,'Language &amp; Currency Data'!1:1048576,3)="Left",VLOOKUP(Y1,'Language &amp; Currency Data'!1:1048576,4)&amp;"${e:\/\/Field\/Send1YouU}", "${e:\/\/Field\/Send1YouU}"&amp;" "&amp;VLOOKUP(Y1,'Language &amp; Currency Data'!1:1048576,4))</f>
        <v>${e:\/\/Field\/Send1YouU} kr</v>
      </c>
      <c r="Z55" s="10" t="str">
        <f>IF(VLOOKUP(Z1,'Language &amp; Currency Data'!1:1048576,3)="Left",VLOOKUP(Z1,'Language &amp; Currency Data'!1:1048576,4)&amp;"${e:\/\/Field\/Send1YouU}", "${e:\/\/Field\/Send1YouU}"&amp;" "&amp;VLOOKUP(Z1,'Language &amp; Currency Data'!1:1048576,4))</f>
        <v>₨${e:\/\/Field\/Send1YouU}</v>
      </c>
      <c r="AA55" s="10" t="str">
        <f>IF(VLOOKUP(AA1,'Language &amp; Currency Data'!1:1048576,3)="Left",VLOOKUP(AA1,'Language &amp; Currency Data'!1:1048576,4)&amp;"${e:\/\/Field\/Send1YouU}", "${e:\/\/Field\/Send1YouU}"&amp;" "&amp;VLOOKUP(AA1,'Language &amp; Currency Data'!1:1048576,4))</f>
        <v>₱${e:\/\/Field\/Send1YouU}</v>
      </c>
      <c r="AB55" s="10" t="str">
        <f>IF(VLOOKUP(AB1,'Language &amp; Currency Data'!1:1048576,3)="Left",VLOOKUP(AB1,'Language &amp; Currency Data'!1:1048576,4)&amp;"${e:\/\/Field\/Send1YouU}", "${e:\/\/Field\/Send1YouU}"&amp;" "&amp;VLOOKUP(AB1,'Language &amp; Currency Data'!1:1048576,4))</f>
        <v>${e:\/\/Field\/Send1YouU} zł</v>
      </c>
      <c r="AC55" s="10" t="str">
        <f>IF(VLOOKUP(AC1,'Language &amp; Currency Data'!1:1048576,3)="Left",VLOOKUP(AC1,'Language &amp; Currency Data'!1:1048576,4)&amp;"${e:\/\/Field\/Send1YouU}", "${e:\/\/Field\/Send1YouU}"&amp;" "&amp;VLOOKUP(AC1,'Language &amp; Currency Data'!1:1048576,4))</f>
        <v>${e:\/\/Field\/Send1YouU} €</v>
      </c>
      <c r="AD55" s="10" t="str">
        <f>IF(VLOOKUP(AD1,'Language &amp; Currency Data'!1:1048576,3)="Left",VLOOKUP(AD1,'Language &amp; Currency Data'!1:1048576,4)&amp;"${e:\/\/Field\/Send1YouU}", "${e:\/\/Field\/Send1YouU}"&amp;" "&amp;VLOOKUP(AD1,'Language &amp; Currency Data'!1:1048576,4))</f>
        <v>${e:\/\/Field\/Send1YouU} lei</v>
      </c>
      <c r="AE55" s="10" t="str">
        <f>IF(VLOOKUP(AE1,'Language &amp; Currency Data'!1:1048576,3)="Left",VLOOKUP(AE1,'Language &amp; Currency Data'!1:1048576,4)&amp;"${e:\/\/Field\/Send1YouU}", "${e:\/\/Field\/Send1YouU}"&amp;" "&amp;VLOOKUP(AE1,'Language &amp; Currency Data'!1:1048576,4))</f>
        <v>${e:\/\/Field\/Send1YouU} €</v>
      </c>
      <c r="AF55" s="10" t="str">
        <f>IF(VLOOKUP(AF1,'Language &amp; Currency Data'!1:1048576,3)="Left",VLOOKUP(AF1,'Language &amp; Currency Data'!1:1048576,4)&amp;"${e:\/\/Field\/Send1YouU}", "${e:\/\/Field\/Send1YouU}"&amp;" "&amp;VLOOKUP(AF1,'Language &amp; Currency Data'!1:1048576,4))</f>
        <v>R${e:\/\/Field\/Send1YouU}</v>
      </c>
      <c r="AG55" s="10" t="str">
        <f>IF(VLOOKUP(AG1,'Language &amp; Currency Data'!1:1048576,3)="Left",VLOOKUP(AG1,'Language &amp; Currency Data'!1:1048576,4)&amp;"${e:\/\/Field\/Send1YouU}", "${e:\/\/Field\/Send1YouU}"&amp;" "&amp;VLOOKUP(AG1,'Language &amp; Currency Data'!1:1048576,4))</f>
        <v>₩${e:\/\/Field\/Send1YouU}</v>
      </c>
      <c r="AH55" s="10" t="str">
        <f>IF(VLOOKUP(AH1,'Language &amp; Currency Data'!1:1048576,3)="Left",VLOOKUP(AH1,'Language &amp; Currency Data'!1:1048576,4)&amp;"${e:\/\/Field\/Send1YouU}", "${e:\/\/Field\/Send1YouU}"&amp;" "&amp;VLOOKUP(AH1,'Language &amp; Currency Data'!1:1048576,4))</f>
        <v>${e:\/\/Field\/Send1YouU} €</v>
      </c>
      <c r="AI55" s="10" t="str">
        <f>IF(VLOOKUP(AI1,'Language &amp; Currency Data'!1:1048576,3)="Left",VLOOKUP(AI1,'Language &amp; Currency Data'!1:1048576,4)&amp;"${e:\/\/Field\/Send1YouU}", "${e:\/\/Field\/Send1YouU}"&amp;" "&amp;VLOOKUP(AI1,'Language &amp; Currency Data'!1:1048576,4))</f>
        <v>${e:\/\/Field\/Send1YouU} kr</v>
      </c>
      <c r="AJ55" s="10" t="str">
        <f>IF(VLOOKUP(AJ1,'Language &amp; Currency Data'!1:1048576,3)="Left",VLOOKUP(AJ1,'Language &amp; Currency Data'!1:1048576,4)&amp;"${e:\/\/Field\/Send1YouU}", "${e:\/\/Field\/Send1YouU}"&amp;" "&amp;VLOOKUP(AJ1,'Language &amp; Currency Data'!1:1048576,4))</f>
        <v>NT$${e:\/\/Field\/Send1YouU}</v>
      </c>
      <c r="AK55" s="10" t="str">
        <f>IF(VLOOKUP(AK1,'Language &amp; Currency Data'!1:1048576,3)="Left",VLOOKUP(AK1,'Language &amp; Currency Data'!1:1048576,4)&amp;"${e:\/\/Field\/Send1YouU}", "${e:\/\/Field\/Send1YouU}"&amp;" "&amp;VLOOKUP(AK1,'Language &amp; Currency Data'!1:1048576,4))</f>
        <v>฿${e:\/\/Field\/Send1YouU}</v>
      </c>
      <c r="AL55" s="10" t="str">
        <f>IF(VLOOKUP(AL1,'Language &amp; Currency Data'!1:1048576,3)="Left",VLOOKUP(AL1,'Language &amp; Currency Data'!1:1048576,4)&amp;"${e:\/\/Field\/Send1YouU}", "${e:\/\/Field\/Send1YouU}"&amp;" "&amp;VLOOKUP(AL1,'Language &amp; Currency Data'!1:1048576,4))</f>
        <v>${e:\/\/Field\/Send1YouU} ₺</v>
      </c>
      <c r="AM55" s="10" t="str">
        <f>IF(VLOOKUP(AM1,'Language &amp; Currency Data'!1:1048576,3)="Left",VLOOKUP(AM1,'Language &amp; Currency Data'!1:1048576,4)&amp;"${e:\/\/Field\/Send1YouU}", "${e:\/\/Field\/Send1YouU}"&amp;" "&amp;VLOOKUP(AM1,'Language &amp; Currency Data'!1:1048576,4))</f>
        <v>£${e:\/\/Field\/Send1YouU}</v>
      </c>
      <c r="AN55" s="10" t="str">
        <f>IF(VLOOKUP(AN1,'Language &amp; Currency Data'!1:1048576,3)="Left",VLOOKUP(AN1,'Language &amp; Currency Data'!1:1048576,4)&amp;"${e:\/\/Field\/Send1YouU}", "${e:\/\/Field\/Send1YouU}"&amp;" "&amp;VLOOKUP(AN1,'Language &amp; Currency Data'!1:1048576,4))</f>
        <v>$${e:\/\/Field\/Send1YouU}</v>
      </c>
      <c r="AO55" s="10" t="str">
        <f>IF(VLOOKUP(AO1,'Language &amp; Currency Data'!1:1048576,3)="Left",VLOOKUP(AO1,'Language &amp; Currency Data'!1:1048576,4)&amp;"${e:\/\/Field\/Send1YouU}", "${e:\/\/Field\/Send1YouU}"&amp;" "&amp;VLOOKUP(AO1,'Language &amp; Currency Data'!1:1048576,4))</f>
        <v>${e:\/\/Field\/Send1YouU} ₫</v>
      </c>
      <c r="AP55" s="10" t="str">
        <f>IF(VLOOKUP(AP1,'Language &amp; Currency Data'!1:1048576,3)="Left",VLOOKUP(AP1,'Language &amp; Currency Data'!1:1048576,4)&amp;"${e:\/\/Field\/Send1YouU}", "${e:\/\/Field\/Send1YouU}"&amp;" "&amp;VLOOKUP(AP1,'Language &amp; Currency Data'!1:1048576,4))</f>
        <v>₹${e:\/\/Field\/Send1YouU}</v>
      </c>
      <c r="AQ55" s="10" t="str">
        <f>IF(VLOOKUP(AQ1,'Language &amp; Currency Data'!1:1048576,3)="Left",VLOOKUP(AQ1,'Language &amp; Currency Data'!1:1048576,4)&amp;"${e:\/\/Field\/Send1YouU}", "${e:\/\/Field\/Send1YouU}"&amp;" "&amp;VLOOKUP(AQ1,'Language &amp; Currency Data'!1:1048576,4))</f>
        <v>Rp ${e:\/\/Field\/Send1YouU}</v>
      </c>
      <c r="AR55" s="10" t="str">
        <f>IF(VLOOKUP(AR1,'Language &amp; Currency Data'!1:1048576,3)="Left",VLOOKUP(AR1,'Language &amp; Currency Data'!1:1048576,4)&amp;"${e:\/\/Field\/Send1YouU}", "${e:\/\/Field\/Send1YouU}"&amp;" "&amp;VLOOKUP(AR1,'Language &amp; Currency Data'!1:1048576,4))</f>
        <v>${e:\/\/Field\/Send1YouU} ₫</v>
      </c>
      <c r="AS55" s="10" t="str">
        <f>IF(VLOOKUP(AS1,'Language &amp; Currency Data'!1:1048576,3)="Left",VLOOKUP(AS1,'Language &amp; Currency Data'!1:1048576,4)&amp;"${e:\/\/Field\/Send1YouU}", "${e:\/\/Field\/Send1YouU}"&amp;" "&amp;VLOOKUP(AS1,'Language &amp; Currency Data'!1:1048576,4))</f>
        <v>฿${e:\/\/Field\/Send1YouU}</v>
      </c>
      <c r="AT55" s="10" t="str">
        <f>IF(VLOOKUP(AT1,'Language &amp; Currency Data'!1:1048576,3)="Left",VLOOKUP(AT1,'Language &amp; Currency Data'!1:1048576,4)&amp;"${e:\/\/Field\/Send1YouU}", "${e:\/\/Field\/Send1YouU}"&amp;" "&amp;VLOOKUP(AT1,'Language &amp; Currency Data'!1:1048576,4))</f>
        <v>R${e:\/\/Field\/Send1YouU}</v>
      </c>
      <c r="AU55" s="10" t="str">
        <f>IF(VLOOKUP(AU1,'Language &amp; Currency Data'!1:1048576,3)="Left",VLOOKUP(AU1,'Language &amp; Currency Data'!1:1048576,4)&amp;"${e:\/\/Field\/Send1YouU}", "${e:\/\/Field\/Send1YouU}"&amp;" "&amp;VLOOKUP(AU1,'Language &amp; Currency Data'!1:1048576,4))</f>
        <v>₨${e:\/\/Field\/Send1YouU}</v>
      </c>
      <c r="AV55" s="10" t="str">
        <f>IF(VLOOKUP(AV1,'Language &amp; Currency Data'!1:1048576,3)="Left",VLOOKUP(AV1,'Language &amp; Currency Data'!1:1048576,4)&amp;"${e:\/\/Field\/Send1YouU}", "${e:\/\/Field\/Send1YouU}"&amp;" "&amp;VLOOKUP(AV1,'Language &amp; Currency Data'!1:1048576,4))</f>
        <v>RM${e:\/\/Field\/Send1YouU}</v>
      </c>
      <c r="AW55" s="10" t="str">
        <f>IF(VLOOKUP(AW1,'Language &amp; Currency Data'!1:1048576,3)="Left",VLOOKUP(AW1,'Language &amp; Currency Data'!1:1048576,4)&amp;"${e:\/\/Field\/Send1YouU}", "${e:\/\/Field\/Send1YouU}"&amp;" "&amp;VLOOKUP(AW1,'Language &amp; Currency Data'!1:1048576,4))</f>
        <v>₱${e:\/\/Field\/Send1YouU}</v>
      </c>
    </row>
    <row r="56" spans="1:49" s="21" customFormat="1" x14ac:dyDescent="0.45">
      <c r="A56" s="32" t="s">
        <v>883</v>
      </c>
      <c r="B56" s="10" t="str">
        <f>IF(VLOOKUP(B1,'Language &amp; Currency Data'!1:1048576,3)="Left",VLOOKUP(B1,'Language &amp; Currency Data'!1:1048576,4)&amp;"${e:\/\/Field\/Send2ThemU}", "${e:\/\/Field\/Send2ThemU}"&amp;" "&amp;VLOOKUP(B1,'Language &amp; Currency Data'!1:1048576,4))</f>
        <v>ARS$${e:\/\/Field\/Send2ThemU}</v>
      </c>
      <c r="C56" s="10" t="str">
        <f>IF(VLOOKUP(C1,'Language &amp; Currency Data'!1:1048576,3)="Left",VLOOKUP(C1,'Language &amp; Currency Data'!1:1048576,4)&amp;"${e:\/\/Field\/Send2ThemU}", "${e:\/\/Field\/Send2ThemU}"&amp;" "&amp;VLOOKUP(C1,'Language &amp; Currency Data'!1:1048576,4))</f>
        <v>AUD$${e:\/\/Field\/Send2ThemU}</v>
      </c>
      <c r="D56" s="10" t="str">
        <f>IF(VLOOKUP(D1,'Language &amp; Currency Data'!1:1048576,3)="Left",VLOOKUP(D1,'Language &amp; Currency Data'!1:1048576,4)&amp;"${e:\/\/Field\/Send2ThemU}", "${e:\/\/Field\/Send2ThemU}"&amp;" "&amp;VLOOKUP(D1,'Language &amp; Currency Data'!1:1048576,4))</f>
        <v>${e:\/\/Field\/Send2ThemU} €</v>
      </c>
      <c r="E56" s="10" t="str">
        <f>IF(VLOOKUP(E1,'Language &amp; Currency Data'!1:1048576,3)="Left",VLOOKUP(E1,'Language &amp; Currency Data'!1:1048576,4)&amp;"${e:\/\/Field\/Send2ThemU}", "${e:\/\/Field\/Send2ThemU}"&amp;" "&amp;VLOOKUP(E1,'Language &amp; Currency Data'!1:1048576,4))</f>
        <v>R$${e:\/\/Field\/Send2ThemU}</v>
      </c>
      <c r="F56" s="10" t="str">
        <f>IF(VLOOKUP(F1,'Language &amp; Currency Data'!1:1048576,3)="Left",VLOOKUP(F1,'Language &amp; Currency Data'!1:1048576,4)&amp;"${e:\/\/Field\/Send2ThemU}", "${e:\/\/Field\/Send2ThemU}"&amp;" "&amp;VLOOKUP(F1,'Language &amp; Currency Data'!1:1048576,4))</f>
        <v>CA$${e:\/\/Field\/Send2ThemU}</v>
      </c>
      <c r="G56" s="10" t="str">
        <f>IF(VLOOKUP(G1,'Language &amp; Currency Data'!1:1048576,3)="Left",VLOOKUP(G1,'Language &amp; Currency Data'!1:1048576,4)&amp;"${e:\/\/Field\/Send2ThemU}", "${e:\/\/Field\/Send2ThemU}"&amp;" "&amp;VLOOKUP(G1,'Language &amp; Currency Data'!1:1048576,4))</f>
        <v>¥${e:\/\/Field\/Send2ThemU}</v>
      </c>
      <c r="H56" s="10" t="str">
        <f>IF(VLOOKUP(H1,'Language &amp; Currency Data'!1:1048576,3)="Left",VLOOKUP(H1,'Language &amp; Currency Data'!1:1048576,4)&amp;"${e:\/\/Field\/Send2ThemU}", "${e:\/\/Field\/Send2ThemU}"&amp;" "&amp;VLOOKUP(H1,'Language &amp; Currency Data'!1:1048576,4))</f>
        <v>CLP$${e:\/\/Field\/Send2ThemU}</v>
      </c>
      <c r="I56" s="10" t="str">
        <f>IF(VLOOKUP(I1,'Language &amp; Currency Data'!1:1048576,3)="Left",VLOOKUP(I1,'Language &amp; Currency Data'!1:1048576,4)&amp;"${e:\/\/Field\/Send2ThemU}", "${e:\/\/Field\/Send2ThemU}"&amp;" "&amp;VLOOKUP(I1,'Language &amp; Currency Data'!1:1048576,4))</f>
        <v>Col$${e:\/\/Field\/Send2ThemU}</v>
      </c>
      <c r="J56" s="10" t="str">
        <f>IF(VLOOKUP(J1,'Language &amp; Currency Data'!1:1048576,3)="Left",VLOOKUP(J1,'Language &amp; Currency Data'!1:1048576,4)&amp;"${e:\/\/Field\/Send2ThemU}", "${e:\/\/Field\/Send2ThemU}"&amp;" "&amp;VLOOKUP(J1,'Language &amp; Currency Data'!1:1048576,4))</f>
        <v>${e:\/\/Field\/Send2ThemU} Kč</v>
      </c>
      <c r="K56" s="10" t="str">
        <f>IF(VLOOKUP(K1,'Language &amp; Currency Data'!1:1048576,3)="Left",VLOOKUP(K1,'Language &amp; Currency Data'!1:1048576,4)&amp;"${e:\/\/Field\/Send2ThemU}", "${e:\/\/Field\/Send2ThemU}"&amp;" "&amp;VLOOKUP(K1,'Language &amp; Currency Data'!1:1048576,4))</f>
        <v>${e:\/\/Field\/Send2ThemU} €</v>
      </c>
      <c r="L56" s="10" t="str">
        <f>IF(VLOOKUP(L1,'Language &amp; Currency Data'!1:1048576,3)="Left",VLOOKUP(L1,'Language &amp; Currency Data'!1:1048576,4)&amp;"${e:\/\/Field\/Send2ThemU}", "${e:\/\/Field\/Send2ThemU}"&amp;" "&amp;VLOOKUP(L1,'Language &amp; Currency Data'!1:1048576,4))</f>
        <v>${e:\/\/Field\/Send2ThemU} €</v>
      </c>
      <c r="M56" s="10" t="str">
        <f>IF(VLOOKUP(M1,'Language &amp; Currency Data'!1:1048576,3)="Left",VLOOKUP(M1,'Language &amp; Currency Data'!1:1048576,4)&amp;"${e:\/\/Field\/Send2ThemU}", "${e:\/\/Field\/Send2ThemU}"&amp;" "&amp;VLOOKUP(M1,'Language &amp; Currency Data'!1:1048576,4))</f>
        <v>${e:\/\/Field\/Send2ThemU} €</v>
      </c>
      <c r="N56" s="10" t="str">
        <f>IF(VLOOKUP(N1,'Language &amp; Currency Data'!1:1048576,3)="Left",VLOOKUP(N1,'Language &amp; Currency Data'!1:1048576,4)&amp;"${e:\/\/Field\/Send2ThemU}", "${e:\/\/Field\/Send2ThemU}"&amp;" "&amp;VLOOKUP(N1,'Language &amp; Currency Data'!1:1048576,4))</f>
        <v>${e:\/\/Field\/Send2ThemU} €</v>
      </c>
      <c r="O56" s="10" t="str">
        <f>IF(VLOOKUP(O1,'Language &amp; Currency Data'!1:1048576,3)="Left",VLOOKUP(O1,'Language &amp; Currency Data'!1:1048576,4)&amp;"${e:\/\/Field\/Send2ThemU}", "${e:\/\/Field\/Send2ThemU}"&amp;" "&amp;VLOOKUP(O1,'Language &amp; Currency Data'!1:1048576,4))</f>
        <v>${e:\/\/Field\/Send2ThemU} Ft</v>
      </c>
      <c r="P56" s="10" t="str">
        <f>IF(VLOOKUP(P1,'Language &amp; Currency Data'!1:1048576,3)="Left",VLOOKUP(P1,'Language &amp; Currency Data'!1:1048576,4)&amp;"${e:\/\/Field\/Send2ThemU}", "${e:\/\/Field\/Send2ThemU}"&amp;" "&amp;VLOOKUP(P1,'Language &amp; Currency Data'!1:1048576,4))</f>
        <v>₹${e:\/\/Field\/Send2ThemU}</v>
      </c>
      <c r="Q56" s="10" t="str">
        <f>IF(VLOOKUP(Q1,'Language &amp; Currency Data'!1:1048576,3)="Left",VLOOKUP(Q1,'Language &amp; Currency Data'!1:1048576,4)&amp;"${e:\/\/Field\/Send2ThemU}", "${e:\/\/Field\/Send2ThemU}"&amp;" "&amp;VLOOKUP(Q1,'Language &amp; Currency Data'!1:1048576,4))</f>
        <v>Rp ${e:\/\/Field\/Send2ThemU}</v>
      </c>
      <c r="R56" s="10" t="str">
        <f>IF(VLOOKUP(R1,'Language &amp; Currency Data'!1:1048576,3)="Left",VLOOKUP(R1,'Language &amp; Currency Data'!1:1048576,4)&amp;"${e:\/\/Field\/Send2ThemU}", "${e:\/\/Field\/Send2ThemU}"&amp;" "&amp;VLOOKUP(R1,'Language &amp; Currency Data'!1:1048576,4))</f>
        <v>€${e:\/\/Field\/Send2ThemU}</v>
      </c>
      <c r="S56" s="10" t="str">
        <f>IF(VLOOKUP(S1,'Language &amp; Currency Data'!1:1048576,3)="Left",VLOOKUP(S1,'Language &amp; Currency Data'!1:1048576,4)&amp;"${e:\/\/Field\/Send2ThemU}", "${e:\/\/Field\/Send2ThemU}"&amp;" "&amp;VLOOKUP(S1,'Language &amp; Currency Data'!1:1048576,4))</f>
        <v>${e:\/\/Field\/Send2ThemU} €</v>
      </c>
      <c r="T56" s="10" t="str">
        <f>IF(VLOOKUP(T1,'Language &amp; Currency Data'!1:1048576,3)="Left",VLOOKUP(T1,'Language &amp; Currency Data'!1:1048576,4)&amp;"${e:\/\/Field\/Send2ThemU}", "${e:\/\/Field\/Send2ThemU}"&amp;" "&amp;VLOOKUP(T1,'Language &amp; Currency Data'!1:1048576,4))</f>
        <v>¥${e:\/\/Field\/Send2ThemU}</v>
      </c>
      <c r="U56" s="10" t="str">
        <f>IF(VLOOKUP(U1,'Language &amp; Currency Data'!1:1048576,3)="Left",VLOOKUP(U1,'Language &amp; Currency Data'!1:1048576,4)&amp;"${e:\/\/Field\/Send2ThemU}", "${e:\/\/Field\/Send2ThemU}"&amp;" "&amp;VLOOKUP(U1,'Language &amp; Currency Data'!1:1048576,4))</f>
        <v>RM${e:\/\/Field\/Send2ThemU}</v>
      </c>
      <c r="V56" s="10" t="str">
        <f>IF(VLOOKUP(V1,'Language &amp; Currency Data'!1:1048576,3)="Left",VLOOKUP(V1,'Language &amp; Currency Data'!1:1048576,4)&amp;"${e:\/\/Field\/Send2ThemU}", "${e:\/\/Field\/Send2ThemU}"&amp;" "&amp;VLOOKUP(V1,'Language &amp; Currency Data'!1:1048576,4))</f>
        <v>Mex$${e:\/\/Field\/Send2ThemU}</v>
      </c>
      <c r="W56" s="10" t="str">
        <f>IF(VLOOKUP(W1,'Language &amp; Currency Data'!1:1048576,3)="Left",VLOOKUP(W1,'Language &amp; Currency Data'!1:1048576,4)&amp;"${e:\/\/Field\/Send2ThemU}", "${e:\/\/Field\/Send2ThemU}"&amp;" "&amp;VLOOKUP(W1,'Language &amp; Currency Data'!1:1048576,4))</f>
        <v>€${e:\/\/Field\/Send2ThemU}</v>
      </c>
      <c r="X56" s="10" t="str">
        <f>IF(VLOOKUP(X1,'Language &amp; Currency Data'!1:1048576,3)="Left",VLOOKUP(X1,'Language &amp; Currency Data'!1:1048576,4)&amp;"${e:\/\/Field\/Send2ThemU}", "${e:\/\/Field\/Send2ThemU}"&amp;" "&amp;VLOOKUP(X1,'Language &amp; Currency Data'!1:1048576,4))</f>
        <v>NZ$${e:\/\/Field\/Send2ThemU}</v>
      </c>
      <c r="Y56" s="10" t="str">
        <f>IF(VLOOKUP(Y1,'Language &amp; Currency Data'!1:1048576,3)="Left",VLOOKUP(Y1,'Language &amp; Currency Data'!1:1048576,4)&amp;"${e:\/\/Field\/Send2ThemU}", "${e:\/\/Field\/Send2ThemU}"&amp;" "&amp;VLOOKUP(Y1,'Language &amp; Currency Data'!1:1048576,4))</f>
        <v>${e:\/\/Field\/Send2ThemU} kr</v>
      </c>
      <c r="Z56" s="10" t="str">
        <f>IF(VLOOKUP(Z1,'Language &amp; Currency Data'!1:1048576,3)="Left",VLOOKUP(Z1,'Language &amp; Currency Data'!1:1048576,4)&amp;"${e:\/\/Field\/Send2ThemU}", "${e:\/\/Field\/Send2ThemU}"&amp;" "&amp;VLOOKUP(Z1,'Language &amp; Currency Data'!1:1048576,4))</f>
        <v>₨${e:\/\/Field\/Send2ThemU}</v>
      </c>
      <c r="AA56" s="10" t="str">
        <f>IF(VLOOKUP(AA1,'Language &amp; Currency Data'!1:1048576,3)="Left",VLOOKUP(AA1,'Language &amp; Currency Data'!1:1048576,4)&amp;"${e:\/\/Field\/Send2ThemU}", "${e:\/\/Field\/Send2ThemU}"&amp;" "&amp;VLOOKUP(AA1,'Language &amp; Currency Data'!1:1048576,4))</f>
        <v>₱${e:\/\/Field\/Send2ThemU}</v>
      </c>
      <c r="AB56" s="10" t="str">
        <f>IF(VLOOKUP(AB1,'Language &amp; Currency Data'!1:1048576,3)="Left",VLOOKUP(AB1,'Language &amp; Currency Data'!1:1048576,4)&amp;"${e:\/\/Field\/Send2ThemU}", "${e:\/\/Field\/Send2ThemU}"&amp;" "&amp;VLOOKUP(AB1,'Language &amp; Currency Data'!1:1048576,4))</f>
        <v>${e:\/\/Field\/Send2ThemU} zł</v>
      </c>
      <c r="AC56" s="10" t="str">
        <f>IF(VLOOKUP(AC1,'Language &amp; Currency Data'!1:1048576,3)="Left",VLOOKUP(AC1,'Language &amp; Currency Data'!1:1048576,4)&amp;"${e:\/\/Field\/Send2ThemU}", "${e:\/\/Field\/Send2ThemU}"&amp;" "&amp;VLOOKUP(AC1,'Language &amp; Currency Data'!1:1048576,4))</f>
        <v>${e:\/\/Field\/Send2ThemU} €</v>
      </c>
      <c r="AD56" s="10" t="str">
        <f>IF(VLOOKUP(AD1,'Language &amp; Currency Data'!1:1048576,3)="Left",VLOOKUP(AD1,'Language &amp; Currency Data'!1:1048576,4)&amp;"${e:\/\/Field\/Send2ThemU}", "${e:\/\/Field\/Send2ThemU}"&amp;" "&amp;VLOOKUP(AD1,'Language &amp; Currency Data'!1:1048576,4))</f>
        <v>${e:\/\/Field\/Send2ThemU} lei</v>
      </c>
      <c r="AE56" s="10" t="str">
        <f>IF(VLOOKUP(AE1,'Language &amp; Currency Data'!1:1048576,3)="Left",VLOOKUP(AE1,'Language &amp; Currency Data'!1:1048576,4)&amp;"${e:\/\/Field\/Send2ThemU}", "${e:\/\/Field\/Send2ThemU}"&amp;" "&amp;VLOOKUP(AE1,'Language &amp; Currency Data'!1:1048576,4))</f>
        <v>${e:\/\/Field\/Send2ThemU} €</v>
      </c>
      <c r="AF56" s="10" t="str">
        <f>IF(VLOOKUP(AF1,'Language &amp; Currency Data'!1:1048576,3)="Left",VLOOKUP(AF1,'Language &amp; Currency Data'!1:1048576,4)&amp;"${e:\/\/Field\/Send2ThemU}", "${e:\/\/Field\/Send2ThemU}"&amp;" "&amp;VLOOKUP(AF1,'Language &amp; Currency Data'!1:1048576,4))</f>
        <v>R${e:\/\/Field\/Send2ThemU}</v>
      </c>
      <c r="AG56" s="10" t="str">
        <f>IF(VLOOKUP(AG1,'Language &amp; Currency Data'!1:1048576,3)="Left",VLOOKUP(AG1,'Language &amp; Currency Data'!1:1048576,4)&amp;"${e:\/\/Field\/Send2ThemU}", "${e:\/\/Field\/Send2ThemU}"&amp;" "&amp;VLOOKUP(AG1,'Language &amp; Currency Data'!1:1048576,4))</f>
        <v>₩${e:\/\/Field\/Send2ThemU}</v>
      </c>
      <c r="AH56" s="10" t="str">
        <f>IF(VLOOKUP(AH1,'Language &amp; Currency Data'!1:1048576,3)="Left",VLOOKUP(AH1,'Language &amp; Currency Data'!1:1048576,4)&amp;"${e:\/\/Field\/Send2ThemU}", "${e:\/\/Field\/Send2ThemU}"&amp;" "&amp;VLOOKUP(AH1,'Language &amp; Currency Data'!1:1048576,4))</f>
        <v>${e:\/\/Field\/Send2ThemU} €</v>
      </c>
      <c r="AI56" s="10" t="str">
        <f>IF(VLOOKUP(AI1,'Language &amp; Currency Data'!1:1048576,3)="Left",VLOOKUP(AI1,'Language &amp; Currency Data'!1:1048576,4)&amp;"${e:\/\/Field\/Send2ThemU}", "${e:\/\/Field\/Send2ThemU}"&amp;" "&amp;VLOOKUP(AI1,'Language &amp; Currency Data'!1:1048576,4))</f>
        <v>${e:\/\/Field\/Send2ThemU} kr</v>
      </c>
      <c r="AJ56" s="10" t="str">
        <f>IF(VLOOKUP(AJ1,'Language &amp; Currency Data'!1:1048576,3)="Left",VLOOKUP(AJ1,'Language &amp; Currency Data'!1:1048576,4)&amp;"${e:\/\/Field\/Send2ThemU}", "${e:\/\/Field\/Send2ThemU}"&amp;" "&amp;VLOOKUP(AJ1,'Language &amp; Currency Data'!1:1048576,4))</f>
        <v>NT$${e:\/\/Field\/Send2ThemU}</v>
      </c>
      <c r="AK56" s="10" t="str">
        <f>IF(VLOOKUP(AK1,'Language &amp; Currency Data'!1:1048576,3)="Left",VLOOKUP(AK1,'Language &amp; Currency Data'!1:1048576,4)&amp;"${e:\/\/Field\/Send2ThemU}", "${e:\/\/Field\/Send2ThemU}"&amp;" "&amp;VLOOKUP(AK1,'Language &amp; Currency Data'!1:1048576,4))</f>
        <v>฿${e:\/\/Field\/Send2ThemU}</v>
      </c>
      <c r="AL56" s="10" t="str">
        <f>IF(VLOOKUP(AL1,'Language &amp; Currency Data'!1:1048576,3)="Left",VLOOKUP(AL1,'Language &amp; Currency Data'!1:1048576,4)&amp;"${e:\/\/Field\/Send2ThemU}", "${e:\/\/Field\/Send2ThemU}"&amp;" "&amp;VLOOKUP(AL1,'Language &amp; Currency Data'!1:1048576,4))</f>
        <v>${e:\/\/Field\/Send2ThemU} ₺</v>
      </c>
      <c r="AM56" s="10" t="str">
        <f>IF(VLOOKUP(AM1,'Language &amp; Currency Data'!1:1048576,3)="Left",VLOOKUP(AM1,'Language &amp; Currency Data'!1:1048576,4)&amp;"${e:\/\/Field\/Send2ThemU}", "${e:\/\/Field\/Send2ThemU}"&amp;" "&amp;VLOOKUP(AM1,'Language &amp; Currency Data'!1:1048576,4))</f>
        <v>£${e:\/\/Field\/Send2ThemU}</v>
      </c>
      <c r="AN56" s="10" t="str">
        <f>IF(VLOOKUP(AN1,'Language &amp; Currency Data'!1:1048576,3)="Left",VLOOKUP(AN1,'Language &amp; Currency Data'!1:1048576,4)&amp;"${e:\/\/Field\/Send2ThemU}", "${e:\/\/Field\/Send2ThemU}"&amp;" "&amp;VLOOKUP(AN1,'Language &amp; Currency Data'!1:1048576,4))</f>
        <v>$${e:\/\/Field\/Send2ThemU}</v>
      </c>
      <c r="AO56" s="10" t="str">
        <f>IF(VLOOKUP(AO1,'Language &amp; Currency Data'!1:1048576,3)="Left",VLOOKUP(AO1,'Language &amp; Currency Data'!1:1048576,4)&amp;"${e:\/\/Field\/Send2ThemU}", "${e:\/\/Field\/Send2ThemU}"&amp;" "&amp;VLOOKUP(AO1,'Language &amp; Currency Data'!1:1048576,4))</f>
        <v>${e:\/\/Field\/Send2ThemU} ₫</v>
      </c>
      <c r="AP56" s="10" t="str">
        <f>IF(VLOOKUP(AP1,'Language &amp; Currency Data'!1:1048576,3)="Left",VLOOKUP(AP1,'Language &amp; Currency Data'!1:1048576,4)&amp;"${e:\/\/Field\/Send2ThemU}", "${e:\/\/Field\/Send2ThemU}"&amp;" "&amp;VLOOKUP(AP1,'Language &amp; Currency Data'!1:1048576,4))</f>
        <v>₹${e:\/\/Field\/Send2ThemU}</v>
      </c>
      <c r="AQ56" s="10" t="str">
        <f>IF(VLOOKUP(AQ1,'Language &amp; Currency Data'!1:1048576,3)="Left",VLOOKUP(AQ1,'Language &amp; Currency Data'!1:1048576,4)&amp;"${e:\/\/Field\/Send2ThemU}", "${e:\/\/Field\/Send2ThemU}"&amp;" "&amp;VLOOKUP(AQ1,'Language &amp; Currency Data'!1:1048576,4))</f>
        <v>Rp ${e:\/\/Field\/Send2ThemU}</v>
      </c>
      <c r="AR56" s="10" t="str">
        <f>IF(VLOOKUP(AR1,'Language &amp; Currency Data'!1:1048576,3)="Left",VLOOKUP(AR1,'Language &amp; Currency Data'!1:1048576,4)&amp;"${e:\/\/Field\/Send2ThemU}", "${e:\/\/Field\/Send2ThemU}"&amp;" "&amp;VLOOKUP(AR1,'Language &amp; Currency Data'!1:1048576,4))</f>
        <v>${e:\/\/Field\/Send2ThemU} ₫</v>
      </c>
      <c r="AS56" s="10" t="str">
        <f>IF(VLOOKUP(AS1,'Language &amp; Currency Data'!1:1048576,3)="Left",VLOOKUP(AS1,'Language &amp; Currency Data'!1:1048576,4)&amp;"${e:\/\/Field\/Send2ThemU}", "${e:\/\/Field\/Send2ThemU}"&amp;" "&amp;VLOOKUP(AS1,'Language &amp; Currency Data'!1:1048576,4))</f>
        <v>฿${e:\/\/Field\/Send2ThemU}</v>
      </c>
      <c r="AT56" s="10" t="str">
        <f>IF(VLOOKUP(AT1,'Language &amp; Currency Data'!1:1048576,3)="Left",VLOOKUP(AT1,'Language &amp; Currency Data'!1:1048576,4)&amp;"${e:\/\/Field\/Send2ThemU}", "${e:\/\/Field\/Send2ThemU}"&amp;" "&amp;VLOOKUP(AT1,'Language &amp; Currency Data'!1:1048576,4))</f>
        <v>R${e:\/\/Field\/Send2ThemU}</v>
      </c>
      <c r="AU56" s="10" t="str">
        <f>IF(VLOOKUP(AU1,'Language &amp; Currency Data'!1:1048576,3)="Left",VLOOKUP(AU1,'Language &amp; Currency Data'!1:1048576,4)&amp;"${e:\/\/Field\/Send2ThemU}", "${e:\/\/Field\/Send2ThemU}"&amp;" "&amp;VLOOKUP(AU1,'Language &amp; Currency Data'!1:1048576,4))</f>
        <v>₨${e:\/\/Field\/Send2ThemU}</v>
      </c>
      <c r="AV56" s="10" t="str">
        <f>IF(VLOOKUP(AV1,'Language &amp; Currency Data'!1:1048576,3)="Left",VLOOKUP(AV1,'Language &amp; Currency Data'!1:1048576,4)&amp;"${e:\/\/Field\/Send2ThemU}", "${e:\/\/Field\/Send2ThemU}"&amp;" "&amp;VLOOKUP(AV1,'Language &amp; Currency Data'!1:1048576,4))</f>
        <v>RM${e:\/\/Field\/Send2ThemU}</v>
      </c>
      <c r="AW56" s="10" t="str">
        <f>IF(VLOOKUP(AW1,'Language &amp; Currency Data'!1:1048576,3)="Left",VLOOKUP(AW1,'Language &amp; Currency Data'!1:1048576,4)&amp;"${e:\/\/Field\/Send2ThemU}", "${e:\/\/Field\/Send2ThemU}"&amp;" "&amp;VLOOKUP(AW1,'Language &amp; Currency Data'!1:1048576,4))</f>
        <v>₱${e:\/\/Field\/Send2ThemU}</v>
      </c>
    </row>
    <row r="57" spans="1:49" s="21" customFormat="1" x14ac:dyDescent="0.45">
      <c r="A57" s="32" t="s">
        <v>884</v>
      </c>
      <c r="B57" s="10" t="str">
        <f>IF(VLOOKUP(B1,'Language &amp; Currency Data'!1:1048576,3)="Left",VLOOKUP(B1,'Language &amp; Currency Data'!1:1048576,4)&amp;"${e:\/\/Field\/Send2YouU}", "${e:\/\/Field\/Send2YouU}"&amp;" "&amp;VLOOKUP(B1,'Language &amp; Currency Data'!1:1048576,4))</f>
        <v>ARS$${e:\/\/Field\/Send2YouU}</v>
      </c>
      <c r="C57" s="10" t="str">
        <f>IF(VLOOKUP(C1,'Language &amp; Currency Data'!1:1048576,3)="Left",VLOOKUP(C1,'Language &amp; Currency Data'!1:1048576,4)&amp;"${e:\/\/Field\/Send2YouU}", "${e:\/\/Field\/Send2YouU}"&amp;" "&amp;VLOOKUP(C1,'Language &amp; Currency Data'!1:1048576,4))</f>
        <v>AUD$${e:\/\/Field\/Send2YouU}</v>
      </c>
      <c r="D57" s="10" t="str">
        <f>IF(VLOOKUP(D1,'Language &amp; Currency Data'!1:1048576,3)="Left",VLOOKUP(D1,'Language &amp; Currency Data'!1:1048576,4)&amp;"${e:\/\/Field\/Send2YouU}", "${e:\/\/Field\/Send2YouU}"&amp;" "&amp;VLOOKUP(D1,'Language &amp; Currency Data'!1:1048576,4))</f>
        <v>${e:\/\/Field\/Send2YouU} €</v>
      </c>
      <c r="E57" s="10" t="str">
        <f>IF(VLOOKUP(E1,'Language &amp; Currency Data'!1:1048576,3)="Left",VLOOKUP(E1,'Language &amp; Currency Data'!1:1048576,4)&amp;"${e:\/\/Field\/Send2YouU}", "${e:\/\/Field\/Send2YouU}"&amp;" "&amp;VLOOKUP(E1,'Language &amp; Currency Data'!1:1048576,4))</f>
        <v>R$${e:\/\/Field\/Send2YouU}</v>
      </c>
      <c r="F57" s="10" t="str">
        <f>IF(VLOOKUP(F1,'Language &amp; Currency Data'!1:1048576,3)="Left",VLOOKUP(F1,'Language &amp; Currency Data'!1:1048576,4)&amp;"${e:\/\/Field\/Send2YouU}", "${e:\/\/Field\/Send2YouU}"&amp;" "&amp;VLOOKUP(F1,'Language &amp; Currency Data'!1:1048576,4))</f>
        <v>CA$${e:\/\/Field\/Send2YouU}</v>
      </c>
      <c r="G57" s="10" t="str">
        <f>IF(VLOOKUP(G1,'Language &amp; Currency Data'!1:1048576,3)="Left",VLOOKUP(G1,'Language &amp; Currency Data'!1:1048576,4)&amp;"${e:\/\/Field\/Send2YouU}", "${e:\/\/Field\/Send2YouU}"&amp;" "&amp;VLOOKUP(G1,'Language &amp; Currency Data'!1:1048576,4))</f>
        <v>¥${e:\/\/Field\/Send2YouU}</v>
      </c>
      <c r="H57" s="10" t="str">
        <f>IF(VLOOKUP(H1,'Language &amp; Currency Data'!1:1048576,3)="Left",VLOOKUP(H1,'Language &amp; Currency Data'!1:1048576,4)&amp;"${e:\/\/Field\/Send2YouU}", "${e:\/\/Field\/Send2YouU}"&amp;" "&amp;VLOOKUP(H1,'Language &amp; Currency Data'!1:1048576,4))</f>
        <v>CLP$${e:\/\/Field\/Send2YouU}</v>
      </c>
      <c r="I57" s="10" t="str">
        <f>IF(VLOOKUP(I1,'Language &amp; Currency Data'!1:1048576,3)="Left",VLOOKUP(I1,'Language &amp; Currency Data'!1:1048576,4)&amp;"${e:\/\/Field\/Send2YouU}", "${e:\/\/Field\/Send2YouU}"&amp;" "&amp;VLOOKUP(I1,'Language &amp; Currency Data'!1:1048576,4))</f>
        <v>Col$${e:\/\/Field\/Send2YouU}</v>
      </c>
      <c r="J57" s="10" t="str">
        <f>IF(VLOOKUP(J1,'Language &amp; Currency Data'!1:1048576,3)="Left",VLOOKUP(J1,'Language &amp; Currency Data'!1:1048576,4)&amp;"${e:\/\/Field\/Send2YouU}", "${e:\/\/Field\/Send2YouU}"&amp;" "&amp;VLOOKUP(J1,'Language &amp; Currency Data'!1:1048576,4))</f>
        <v>${e:\/\/Field\/Send2YouU} Kč</v>
      </c>
      <c r="K57" s="10" t="str">
        <f>IF(VLOOKUP(K1,'Language &amp; Currency Data'!1:1048576,3)="Left",VLOOKUP(K1,'Language &amp; Currency Data'!1:1048576,4)&amp;"${e:\/\/Field\/Send2YouU}", "${e:\/\/Field\/Send2YouU}"&amp;" "&amp;VLOOKUP(K1,'Language &amp; Currency Data'!1:1048576,4))</f>
        <v>${e:\/\/Field\/Send2YouU} €</v>
      </c>
      <c r="L57" s="10" t="str">
        <f>IF(VLOOKUP(L1,'Language &amp; Currency Data'!1:1048576,3)="Left",VLOOKUP(L1,'Language &amp; Currency Data'!1:1048576,4)&amp;"${e:\/\/Field\/Send2YouU}", "${e:\/\/Field\/Send2YouU}"&amp;" "&amp;VLOOKUP(L1,'Language &amp; Currency Data'!1:1048576,4))</f>
        <v>${e:\/\/Field\/Send2YouU} €</v>
      </c>
      <c r="M57" s="10" t="str">
        <f>IF(VLOOKUP(M1,'Language &amp; Currency Data'!1:1048576,3)="Left",VLOOKUP(M1,'Language &amp; Currency Data'!1:1048576,4)&amp;"${e:\/\/Field\/Send2YouU}", "${e:\/\/Field\/Send2YouU}"&amp;" "&amp;VLOOKUP(M1,'Language &amp; Currency Data'!1:1048576,4))</f>
        <v>${e:\/\/Field\/Send2YouU} €</v>
      </c>
      <c r="N57" s="10" t="str">
        <f>IF(VLOOKUP(N1,'Language &amp; Currency Data'!1:1048576,3)="Left",VLOOKUP(N1,'Language &amp; Currency Data'!1:1048576,4)&amp;"${e:\/\/Field\/Send2YouU}", "${e:\/\/Field\/Send2YouU}"&amp;" "&amp;VLOOKUP(N1,'Language &amp; Currency Data'!1:1048576,4))</f>
        <v>${e:\/\/Field\/Send2YouU} €</v>
      </c>
      <c r="O57" s="10" t="str">
        <f>IF(VLOOKUP(O1,'Language &amp; Currency Data'!1:1048576,3)="Left",VLOOKUP(O1,'Language &amp; Currency Data'!1:1048576,4)&amp;"${e:\/\/Field\/Send2YouU}", "${e:\/\/Field\/Send2YouU}"&amp;" "&amp;VLOOKUP(O1,'Language &amp; Currency Data'!1:1048576,4))</f>
        <v>${e:\/\/Field\/Send2YouU} Ft</v>
      </c>
      <c r="P57" s="10" t="str">
        <f>IF(VLOOKUP(P1,'Language &amp; Currency Data'!1:1048576,3)="Left",VLOOKUP(P1,'Language &amp; Currency Data'!1:1048576,4)&amp;"${e:\/\/Field\/Send2YouU}", "${e:\/\/Field\/Send2YouU}"&amp;" "&amp;VLOOKUP(P1,'Language &amp; Currency Data'!1:1048576,4))</f>
        <v>₹${e:\/\/Field\/Send2YouU}</v>
      </c>
      <c r="Q57" s="10" t="str">
        <f>IF(VLOOKUP(Q1,'Language &amp; Currency Data'!1:1048576,3)="Left",VLOOKUP(Q1,'Language &amp; Currency Data'!1:1048576,4)&amp;"${e:\/\/Field\/Send2YouU}", "${e:\/\/Field\/Send2YouU}"&amp;" "&amp;VLOOKUP(Q1,'Language &amp; Currency Data'!1:1048576,4))</f>
        <v>Rp ${e:\/\/Field\/Send2YouU}</v>
      </c>
      <c r="R57" s="10" t="str">
        <f>IF(VLOOKUP(R1,'Language &amp; Currency Data'!1:1048576,3)="Left",VLOOKUP(R1,'Language &amp; Currency Data'!1:1048576,4)&amp;"${e:\/\/Field\/Send2YouU}", "${e:\/\/Field\/Send2YouU}"&amp;" "&amp;VLOOKUP(R1,'Language &amp; Currency Data'!1:1048576,4))</f>
        <v>€${e:\/\/Field\/Send2YouU}</v>
      </c>
      <c r="S57" s="10" t="str">
        <f>IF(VLOOKUP(S1,'Language &amp; Currency Data'!1:1048576,3)="Left",VLOOKUP(S1,'Language &amp; Currency Data'!1:1048576,4)&amp;"${e:\/\/Field\/Send2YouU}", "${e:\/\/Field\/Send2YouU}"&amp;" "&amp;VLOOKUP(S1,'Language &amp; Currency Data'!1:1048576,4))</f>
        <v>${e:\/\/Field\/Send2YouU} €</v>
      </c>
      <c r="T57" s="10" t="str">
        <f>IF(VLOOKUP(T1,'Language &amp; Currency Data'!1:1048576,3)="Left",VLOOKUP(T1,'Language &amp; Currency Data'!1:1048576,4)&amp;"${e:\/\/Field\/Send2YouU}", "${e:\/\/Field\/Send2YouU}"&amp;" "&amp;VLOOKUP(T1,'Language &amp; Currency Data'!1:1048576,4))</f>
        <v>¥${e:\/\/Field\/Send2YouU}</v>
      </c>
      <c r="U57" s="10" t="str">
        <f>IF(VLOOKUP(U1,'Language &amp; Currency Data'!1:1048576,3)="Left",VLOOKUP(U1,'Language &amp; Currency Data'!1:1048576,4)&amp;"${e:\/\/Field\/Send2YouU}", "${e:\/\/Field\/Send2YouU}"&amp;" "&amp;VLOOKUP(U1,'Language &amp; Currency Data'!1:1048576,4))</f>
        <v>RM${e:\/\/Field\/Send2YouU}</v>
      </c>
      <c r="V57" s="10" t="str">
        <f>IF(VLOOKUP(V1,'Language &amp; Currency Data'!1:1048576,3)="Left",VLOOKUP(V1,'Language &amp; Currency Data'!1:1048576,4)&amp;"${e:\/\/Field\/Send2YouU}", "${e:\/\/Field\/Send2YouU}"&amp;" "&amp;VLOOKUP(V1,'Language &amp; Currency Data'!1:1048576,4))</f>
        <v>Mex$${e:\/\/Field\/Send2YouU}</v>
      </c>
      <c r="W57" s="10" t="str">
        <f>IF(VLOOKUP(W1,'Language &amp; Currency Data'!1:1048576,3)="Left",VLOOKUP(W1,'Language &amp; Currency Data'!1:1048576,4)&amp;"${e:\/\/Field\/Send2YouU}", "${e:\/\/Field\/Send2YouU}"&amp;" "&amp;VLOOKUP(W1,'Language &amp; Currency Data'!1:1048576,4))</f>
        <v>€${e:\/\/Field\/Send2YouU}</v>
      </c>
      <c r="X57" s="10" t="str">
        <f>IF(VLOOKUP(X1,'Language &amp; Currency Data'!1:1048576,3)="Left",VLOOKUP(X1,'Language &amp; Currency Data'!1:1048576,4)&amp;"${e:\/\/Field\/Send2YouU}", "${e:\/\/Field\/Send2YouU}"&amp;" "&amp;VLOOKUP(X1,'Language &amp; Currency Data'!1:1048576,4))</f>
        <v>NZ$${e:\/\/Field\/Send2YouU}</v>
      </c>
      <c r="Y57" s="10" t="str">
        <f>IF(VLOOKUP(Y1,'Language &amp; Currency Data'!1:1048576,3)="Left",VLOOKUP(Y1,'Language &amp; Currency Data'!1:1048576,4)&amp;"${e:\/\/Field\/Send2YouU}", "${e:\/\/Field\/Send2YouU}"&amp;" "&amp;VLOOKUP(Y1,'Language &amp; Currency Data'!1:1048576,4))</f>
        <v>${e:\/\/Field\/Send2YouU} kr</v>
      </c>
      <c r="Z57" s="10" t="str">
        <f>IF(VLOOKUP(Z1,'Language &amp; Currency Data'!1:1048576,3)="Left",VLOOKUP(Z1,'Language &amp; Currency Data'!1:1048576,4)&amp;"${e:\/\/Field\/Send2YouU}", "${e:\/\/Field\/Send2YouU}"&amp;" "&amp;VLOOKUP(Z1,'Language &amp; Currency Data'!1:1048576,4))</f>
        <v>₨${e:\/\/Field\/Send2YouU}</v>
      </c>
      <c r="AA57" s="10" t="str">
        <f>IF(VLOOKUP(AA1,'Language &amp; Currency Data'!1:1048576,3)="Left",VLOOKUP(AA1,'Language &amp; Currency Data'!1:1048576,4)&amp;"${e:\/\/Field\/Send2YouU}", "${e:\/\/Field\/Send2YouU}"&amp;" "&amp;VLOOKUP(AA1,'Language &amp; Currency Data'!1:1048576,4))</f>
        <v>₱${e:\/\/Field\/Send2YouU}</v>
      </c>
      <c r="AB57" s="10" t="str">
        <f>IF(VLOOKUP(AB1,'Language &amp; Currency Data'!1:1048576,3)="Left",VLOOKUP(AB1,'Language &amp; Currency Data'!1:1048576,4)&amp;"${e:\/\/Field\/Send2YouU}", "${e:\/\/Field\/Send2YouU}"&amp;" "&amp;VLOOKUP(AB1,'Language &amp; Currency Data'!1:1048576,4))</f>
        <v>${e:\/\/Field\/Send2YouU} zł</v>
      </c>
      <c r="AC57" s="10" t="str">
        <f>IF(VLOOKUP(AC1,'Language &amp; Currency Data'!1:1048576,3)="Left",VLOOKUP(AC1,'Language &amp; Currency Data'!1:1048576,4)&amp;"${e:\/\/Field\/Send2YouU}", "${e:\/\/Field\/Send2YouU}"&amp;" "&amp;VLOOKUP(AC1,'Language &amp; Currency Data'!1:1048576,4))</f>
        <v>${e:\/\/Field\/Send2YouU} €</v>
      </c>
      <c r="AD57" s="10" t="str">
        <f>IF(VLOOKUP(AD1,'Language &amp; Currency Data'!1:1048576,3)="Left",VLOOKUP(AD1,'Language &amp; Currency Data'!1:1048576,4)&amp;"${e:\/\/Field\/Send2YouU}", "${e:\/\/Field\/Send2YouU}"&amp;" "&amp;VLOOKUP(AD1,'Language &amp; Currency Data'!1:1048576,4))</f>
        <v>${e:\/\/Field\/Send2YouU} lei</v>
      </c>
      <c r="AE57" s="10" t="str">
        <f>IF(VLOOKUP(AE1,'Language &amp; Currency Data'!1:1048576,3)="Left",VLOOKUP(AE1,'Language &amp; Currency Data'!1:1048576,4)&amp;"${e:\/\/Field\/Send2YouU}", "${e:\/\/Field\/Send2YouU}"&amp;" "&amp;VLOOKUP(AE1,'Language &amp; Currency Data'!1:1048576,4))</f>
        <v>${e:\/\/Field\/Send2YouU} €</v>
      </c>
      <c r="AF57" s="10" t="str">
        <f>IF(VLOOKUP(AF1,'Language &amp; Currency Data'!1:1048576,3)="Left",VLOOKUP(AF1,'Language &amp; Currency Data'!1:1048576,4)&amp;"${e:\/\/Field\/Send2YouU}", "${e:\/\/Field\/Send2YouU}"&amp;" "&amp;VLOOKUP(AF1,'Language &amp; Currency Data'!1:1048576,4))</f>
        <v>R${e:\/\/Field\/Send2YouU}</v>
      </c>
      <c r="AG57" s="10" t="str">
        <f>IF(VLOOKUP(AG1,'Language &amp; Currency Data'!1:1048576,3)="Left",VLOOKUP(AG1,'Language &amp; Currency Data'!1:1048576,4)&amp;"${e:\/\/Field\/Send2YouU}", "${e:\/\/Field\/Send2YouU}"&amp;" "&amp;VLOOKUP(AG1,'Language &amp; Currency Data'!1:1048576,4))</f>
        <v>₩${e:\/\/Field\/Send2YouU}</v>
      </c>
      <c r="AH57" s="10" t="str">
        <f>IF(VLOOKUP(AH1,'Language &amp; Currency Data'!1:1048576,3)="Left",VLOOKUP(AH1,'Language &amp; Currency Data'!1:1048576,4)&amp;"${e:\/\/Field\/Send2YouU}", "${e:\/\/Field\/Send2YouU}"&amp;" "&amp;VLOOKUP(AH1,'Language &amp; Currency Data'!1:1048576,4))</f>
        <v>${e:\/\/Field\/Send2YouU} €</v>
      </c>
      <c r="AI57" s="10" t="str">
        <f>IF(VLOOKUP(AI1,'Language &amp; Currency Data'!1:1048576,3)="Left",VLOOKUP(AI1,'Language &amp; Currency Data'!1:1048576,4)&amp;"${e:\/\/Field\/Send2YouU}", "${e:\/\/Field\/Send2YouU}"&amp;" "&amp;VLOOKUP(AI1,'Language &amp; Currency Data'!1:1048576,4))</f>
        <v>${e:\/\/Field\/Send2YouU} kr</v>
      </c>
      <c r="AJ57" s="10" t="str">
        <f>IF(VLOOKUP(AJ1,'Language &amp; Currency Data'!1:1048576,3)="Left",VLOOKUP(AJ1,'Language &amp; Currency Data'!1:1048576,4)&amp;"${e:\/\/Field\/Send2YouU}", "${e:\/\/Field\/Send2YouU}"&amp;" "&amp;VLOOKUP(AJ1,'Language &amp; Currency Data'!1:1048576,4))</f>
        <v>NT$${e:\/\/Field\/Send2YouU}</v>
      </c>
      <c r="AK57" s="10" t="str">
        <f>IF(VLOOKUP(AK1,'Language &amp; Currency Data'!1:1048576,3)="Left",VLOOKUP(AK1,'Language &amp; Currency Data'!1:1048576,4)&amp;"${e:\/\/Field\/Send2YouU}", "${e:\/\/Field\/Send2YouU}"&amp;" "&amp;VLOOKUP(AK1,'Language &amp; Currency Data'!1:1048576,4))</f>
        <v>฿${e:\/\/Field\/Send2YouU}</v>
      </c>
      <c r="AL57" s="10" t="str">
        <f>IF(VLOOKUP(AL1,'Language &amp; Currency Data'!1:1048576,3)="Left",VLOOKUP(AL1,'Language &amp; Currency Data'!1:1048576,4)&amp;"${e:\/\/Field\/Send2YouU}", "${e:\/\/Field\/Send2YouU}"&amp;" "&amp;VLOOKUP(AL1,'Language &amp; Currency Data'!1:1048576,4))</f>
        <v>${e:\/\/Field\/Send2YouU} ₺</v>
      </c>
      <c r="AM57" s="10" t="str">
        <f>IF(VLOOKUP(AM1,'Language &amp; Currency Data'!1:1048576,3)="Left",VLOOKUP(AM1,'Language &amp; Currency Data'!1:1048576,4)&amp;"${e:\/\/Field\/Send2YouU}", "${e:\/\/Field\/Send2YouU}"&amp;" "&amp;VLOOKUP(AM1,'Language &amp; Currency Data'!1:1048576,4))</f>
        <v>£${e:\/\/Field\/Send2YouU}</v>
      </c>
      <c r="AN57" s="10" t="str">
        <f>IF(VLOOKUP(AN1,'Language &amp; Currency Data'!1:1048576,3)="Left",VLOOKUP(AN1,'Language &amp; Currency Data'!1:1048576,4)&amp;"${e:\/\/Field\/Send2YouU}", "${e:\/\/Field\/Send2YouU}"&amp;" "&amp;VLOOKUP(AN1,'Language &amp; Currency Data'!1:1048576,4))</f>
        <v>$${e:\/\/Field\/Send2YouU}</v>
      </c>
      <c r="AO57" s="10" t="str">
        <f>IF(VLOOKUP(AO1,'Language &amp; Currency Data'!1:1048576,3)="Left",VLOOKUP(AO1,'Language &amp; Currency Data'!1:1048576,4)&amp;"${e:\/\/Field\/Send2YouU}", "${e:\/\/Field\/Send2YouU}"&amp;" "&amp;VLOOKUP(AO1,'Language &amp; Currency Data'!1:1048576,4))</f>
        <v>${e:\/\/Field\/Send2YouU} ₫</v>
      </c>
      <c r="AP57" s="10" t="str">
        <f>IF(VLOOKUP(AP1,'Language &amp; Currency Data'!1:1048576,3)="Left",VLOOKUP(AP1,'Language &amp; Currency Data'!1:1048576,4)&amp;"${e:\/\/Field\/Send2YouU}", "${e:\/\/Field\/Send2YouU}"&amp;" "&amp;VLOOKUP(AP1,'Language &amp; Currency Data'!1:1048576,4))</f>
        <v>₹${e:\/\/Field\/Send2YouU}</v>
      </c>
      <c r="AQ57" s="10" t="str">
        <f>IF(VLOOKUP(AQ1,'Language &amp; Currency Data'!1:1048576,3)="Left",VLOOKUP(AQ1,'Language &amp; Currency Data'!1:1048576,4)&amp;"${e:\/\/Field\/Send2YouU}", "${e:\/\/Field\/Send2YouU}"&amp;" "&amp;VLOOKUP(AQ1,'Language &amp; Currency Data'!1:1048576,4))</f>
        <v>Rp ${e:\/\/Field\/Send2YouU}</v>
      </c>
      <c r="AR57" s="10" t="str">
        <f>IF(VLOOKUP(AR1,'Language &amp; Currency Data'!1:1048576,3)="Left",VLOOKUP(AR1,'Language &amp; Currency Data'!1:1048576,4)&amp;"${e:\/\/Field\/Send2YouU}", "${e:\/\/Field\/Send2YouU}"&amp;" "&amp;VLOOKUP(AR1,'Language &amp; Currency Data'!1:1048576,4))</f>
        <v>${e:\/\/Field\/Send2YouU} ₫</v>
      </c>
      <c r="AS57" s="10" t="str">
        <f>IF(VLOOKUP(AS1,'Language &amp; Currency Data'!1:1048576,3)="Left",VLOOKUP(AS1,'Language &amp; Currency Data'!1:1048576,4)&amp;"${e:\/\/Field\/Send2YouU}", "${e:\/\/Field\/Send2YouU}"&amp;" "&amp;VLOOKUP(AS1,'Language &amp; Currency Data'!1:1048576,4))</f>
        <v>฿${e:\/\/Field\/Send2YouU}</v>
      </c>
      <c r="AT57" s="10" t="str">
        <f>IF(VLOOKUP(AT1,'Language &amp; Currency Data'!1:1048576,3)="Left",VLOOKUP(AT1,'Language &amp; Currency Data'!1:1048576,4)&amp;"${e:\/\/Field\/Send2YouU}", "${e:\/\/Field\/Send2YouU}"&amp;" "&amp;VLOOKUP(AT1,'Language &amp; Currency Data'!1:1048576,4))</f>
        <v>R${e:\/\/Field\/Send2YouU}</v>
      </c>
      <c r="AU57" s="10" t="str">
        <f>IF(VLOOKUP(AU1,'Language &amp; Currency Data'!1:1048576,3)="Left",VLOOKUP(AU1,'Language &amp; Currency Data'!1:1048576,4)&amp;"${e:\/\/Field\/Send2YouU}", "${e:\/\/Field\/Send2YouU}"&amp;" "&amp;VLOOKUP(AU1,'Language &amp; Currency Data'!1:1048576,4))</f>
        <v>₨${e:\/\/Field\/Send2YouU}</v>
      </c>
      <c r="AV57" s="10" t="str">
        <f>IF(VLOOKUP(AV1,'Language &amp; Currency Data'!1:1048576,3)="Left",VLOOKUP(AV1,'Language &amp; Currency Data'!1:1048576,4)&amp;"${e:\/\/Field\/Send2YouU}", "${e:\/\/Field\/Send2YouU}"&amp;" "&amp;VLOOKUP(AV1,'Language &amp; Currency Data'!1:1048576,4))</f>
        <v>RM${e:\/\/Field\/Send2YouU}</v>
      </c>
      <c r="AW57" s="10" t="str">
        <f>IF(VLOOKUP(AW1,'Language &amp; Currency Data'!1:1048576,3)="Left",VLOOKUP(AW1,'Language &amp; Currency Data'!1:1048576,4)&amp;"${e:\/\/Field\/Send2YouU}", "${e:\/\/Field\/Send2YouU}"&amp;" "&amp;VLOOKUP(AW1,'Language &amp; Currency Data'!1:1048576,4))</f>
        <v>₱${e:\/\/Field\/Send2YouU}</v>
      </c>
    </row>
    <row r="58" spans="1:49" s="10" customFormat="1" ht="42.75" x14ac:dyDescent="0.45">
      <c r="A58" s="10" t="s">
        <v>885</v>
      </c>
      <c r="B58" s="10" t="s">
        <v>1174</v>
      </c>
      <c r="C58" s="10" t="s">
        <v>8589</v>
      </c>
      <c r="D58" s="32" t="s">
        <v>1460</v>
      </c>
      <c r="E58" s="10" t="str">
        <f>VLOOKUP(E1,'Political Question'!$1:$1048576,5,FALSE)</f>
        <v>Em quem você votou nas Eleições Gerais de 2022 - Eleições para a Câmara de Deputados?</v>
      </c>
      <c r="F58" s="10" t="str">
        <f>VLOOKUP(F1,'Political Question'!$1:$1048576,5,FALSE)</f>
        <v>Who did you vote for in the 2021 Federal Election?</v>
      </c>
      <c r="G58" s="36" t="e">
        <f>VLOOKUP(G1,'Political Question'!$1:$1048576,5,FALSE)</f>
        <v>#N/A</v>
      </c>
      <c r="H58" s="36" t="str">
        <f>VLOOKUP(H1,'Political Question'!$1:$1048576,5,FALSE)</f>
        <v>¿Por quién votó en la Elección del Consejo Constitucional de 2023?</v>
      </c>
      <c r="I58" s="10" t="s">
        <v>3682</v>
      </c>
      <c r="J58" s="10" t="s">
        <v>1771</v>
      </c>
      <c r="K58" s="10" t="s">
        <v>2129</v>
      </c>
      <c r="L58" s="32" t="s">
        <v>886</v>
      </c>
      <c r="M58" s="32" t="s">
        <v>1461</v>
      </c>
      <c r="N58" s="10" t="s">
        <v>2122</v>
      </c>
      <c r="O58" s="32" t="s">
        <v>1816</v>
      </c>
      <c r="P58" s="10" t="str">
        <f>VLOOKUP(P1,'Political Question'!$1:$1048576,5,FALSE)</f>
        <v>2024 के आम चुनाव में आपने संसदीय क्षेत्रों के लिए किसे वोट दिया?</v>
      </c>
      <c r="Q58" s="10" t="str">
        <f>VLOOKUP(Q1,'Political Question'!$1:$1048576,5,FALSE)</f>
        <v>Siapa yang Anda pilih dalam pemilu legislatif Nasional 2024?</v>
      </c>
      <c r="R58" s="10" t="str">
        <f>VLOOKUP(R1,'Political Question'!$1:$1048576,5,FALSE)</f>
        <v>Who did you vote for in the 2024 Local Elections?</v>
      </c>
      <c r="S58" s="10" t="str">
        <f>VLOOKUP(S1,'Political Question'!$1:$1048576,5,FALSE)</f>
        <v>Per chi ha votato alle elezioni politiche in Italia del 2022, al Senato?</v>
      </c>
      <c r="T58" s="10" t="str">
        <f>VLOOKUP(T1,'Political Question'!$1:$1048576,5,FALSE)</f>
        <v>2021 年の総選挙では、どの衆議院議員に投票しましたか？</v>
      </c>
      <c r="U58" s="32" t="s">
        <v>4804</v>
      </c>
      <c r="V58" s="32" t="s">
        <v>1175</v>
      </c>
      <c r="W58" s="10" t="str">
        <f>VLOOKUP(W1,'Political Question'!$1:$1048576,5,FALSE)</f>
        <v>Voor wie stemde u tijdens de verkiezingen van 2023 in Nederland?</v>
      </c>
      <c r="X58" s="32" t="str">
        <f>VLOOKUP($X$1,'Political Question'!$1:$1048576,5,FALSE)</f>
        <v>Who did you vote for in the 2023 General Election?</v>
      </c>
      <c r="Y58" s="32" t="s">
        <v>296</v>
      </c>
      <c r="Z58" s="32" t="s">
        <v>906</v>
      </c>
      <c r="AA58" s="32" t="s">
        <v>3660</v>
      </c>
      <c r="AB58" s="32" t="s">
        <v>3776</v>
      </c>
      <c r="AC58" s="10" t="str">
        <f>VLOOKUP(AC1,'Political Question'!$1:$1048576,5,FALSE)</f>
        <v>Em quem votou nas Eleições Legislativas de 2024?</v>
      </c>
      <c r="AD58" s="32" t="s">
        <v>1187</v>
      </c>
      <c r="AE58" s="10" t="s">
        <v>2116</v>
      </c>
      <c r="AF58" s="10" t="s">
        <v>3664</v>
      </c>
      <c r="AG58" s="10" t="s">
        <v>1181</v>
      </c>
      <c r="AH58" s="32" t="s">
        <v>1176</v>
      </c>
      <c r="AI58" s="32" t="s">
        <v>4725</v>
      </c>
      <c r="AJ58" s="10" t="s">
        <v>8594</v>
      </c>
      <c r="AK58" s="32" t="s">
        <v>1188</v>
      </c>
      <c r="AL58" s="10" t="s">
        <v>2128</v>
      </c>
      <c r="AM58" s="10" t="s">
        <v>8595</v>
      </c>
      <c r="AN58" s="10" t="s">
        <v>8596</v>
      </c>
      <c r="AO58" s="32" t="e">
        <v>#N/A</v>
      </c>
      <c r="AP58" t="s">
        <v>9638</v>
      </c>
      <c r="AQ58" s="21" t="s">
        <v>9644</v>
      </c>
      <c r="AR58" t="e">
        <v>#N/A</v>
      </c>
      <c r="AS58" t="s">
        <v>9639</v>
      </c>
      <c r="AT58" t="s">
        <v>9640</v>
      </c>
      <c r="AU58" t="s">
        <v>9642</v>
      </c>
      <c r="AV58" t="s">
        <v>9641</v>
      </c>
      <c r="AW58" s="10" t="s">
        <v>9630</v>
      </c>
    </row>
    <row r="59" spans="1:49" s="13" customFormat="1" ht="28.5" x14ac:dyDescent="0.45">
      <c r="A59" s="10" t="s">
        <v>311</v>
      </c>
      <c r="B59" s="10" t="s">
        <v>3683</v>
      </c>
      <c r="C59" s="10" t="s">
        <v>311</v>
      </c>
      <c r="D59" s="32" t="s">
        <v>1261</v>
      </c>
      <c r="E59" s="26" t="s">
        <v>8597</v>
      </c>
      <c r="F59" s="7" t="s">
        <v>311</v>
      </c>
      <c r="G59" s="26" t="s">
        <v>1468</v>
      </c>
      <c r="H59" s="10" t="s">
        <v>3683</v>
      </c>
      <c r="I59" s="10" t="s">
        <v>3683</v>
      </c>
      <c r="J59" s="10" t="s">
        <v>7313</v>
      </c>
      <c r="K59" s="10" t="s">
        <v>6699</v>
      </c>
      <c r="L59" s="32" t="s">
        <v>2419</v>
      </c>
      <c r="M59" s="32" t="s">
        <v>1261</v>
      </c>
      <c r="N59" s="10" t="s">
        <v>7976</v>
      </c>
      <c r="O59" s="32" t="s">
        <v>1817</v>
      </c>
      <c r="P59" s="10" t="s">
        <v>8289</v>
      </c>
      <c r="Q59" s="10" t="s">
        <v>5131</v>
      </c>
      <c r="R59" s="10" t="s">
        <v>311</v>
      </c>
      <c r="S59" s="26" t="s">
        <v>6074</v>
      </c>
      <c r="T59" s="26" t="s">
        <v>8856</v>
      </c>
      <c r="U59" s="32" t="s">
        <v>3060</v>
      </c>
      <c r="V59" s="32" t="s">
        <v>3683</v>
      </c>
      <c r="W59" s="26" t="s">
        <v>9043</v>
      </c>
      <c r="X59" s="32" t="e">
        <f>VLOOKUP(#REF!,#REF!,MATCH(VLOOKUP($X$1,'Language &amp; Currency Data'!$A$1:$B$41,2),#REF!,),FALSE)</f>
        <v>#REF!</v>
      </c>
      <c r="Y59" s="32" t="s">
        <v>312</v>
      </c>
      <c r="Z59" s="32" t="s">
        <v>3849</v>
      </c>
      <c r="AA59" s="32" t="s">
        <v>3371</v>
      </c>
      <c r="AB59" s="32" t="s">
        <v>3760</v>
      </c>
      <c r="AC59" s="28" t="s">
        <v>8597</v>
      </c>
      <c r="AD59" s="32" t="s">
        <v>4817</v>
      </c>
      <c r="AE59" s="10" t="s">
        <v>5427</v>
      </c>
      <c r="AF59" s="10" t="s">
        <v>7008</v>
      </c>
      <c r="AG59" s="10" t="s">
        <v>5734</v>
      </c>
      <c r="AH59" s="32" t="s">
        <v>3683</v>
      </c>
      <c r="AI59" s="32" t="s">
        <v>4426</v>
      </c>
      <c r="AJ59" s="10" t="s">
        <v>7620</v>
      </c>
      <c r="AK59" s="32" t="s">
        <v>4120</v>
      </c>
      <c r="AL59" s="10" t="s">
        <v>6386</v>
      </c>
      <c r="AM59" s="10" t="s">
        <v>311</v>
      </c>
      <c r="AN59" s="10" t="s">
        <v>311</v>
      </c>
      <c r="AO59" s="32" t="s">
        <v>2742</v>
      </c>
      <c r="AP59" s="13" t="s">
        <v>311</v>
      </c>
      <c r="AQ59" s="13" t="s">
        <v>311</v>
      </c>
      <c r="AR59" s="13" t="s">
        <v>311</v>
      </c>
      <c r="AS59" s="13" t="s">
        <v>311</v>
      </c>
      <c r="AT59" s="13" t="s">
        <v>311</v>
      </c>
      <c r="AU59" s="13" t="s">
        <v>311</v>
      </c>
      <c r="AV59" s="13" t="s">
        <v>311</v>
      </c>
      <c r="AW59" s="13" t="s">
        <v>311</v>
      </c>
    </row>
    <row r="60" spans="1:49" s="13" customFormat="1" ht="42.75" x14ac:dyDescent="0.45">
      <c r="A60" s="10" t="s">
        <v>313</v>
      </c>
      <c r="B60" s="10" t="s">
        <v>1003</v>
      </c>
      <c r="C60" s="10" t="s">
        <v>313</v>
      </c>
      <c r="D60" s="32" t="s">
        <v>1262</v>
      </c>
      <c r="E60" s="26" t="s">
        <v>9400</v>
      </c>
      <c r="F60" s="7" t="s">
        <v>313</v>
      </c>
      <c r="G60" s="26" t="s">
        <v>1469</v>
      </c>
      <c r="H60" s="10" t="s">
        <v>1003</v>
      </c>
      <c r="I60" s="10" t="s">
        <v>1003</v>
      </c>
      <c r="J60" s="10" t="s">
        <v>7314</v>
      </c>
      <c r="K60" s="10" t="s">
        <v>6700</v>
      </c>
      <c r="L60" s="32" t="s">
        <v>2420</v>
      </c>
      <c r="M60" s="32" t="s">
        <v>1262</v>
      </c>
      <c r="N60" s="10" t="s">
        <v>7977</v>
      </c>
      <c r="O60" s="32" t="s">
        <v>1818</v>
      </c>
      <c r="P60" s="10" t="s">
        <v>9645</v>
      </c>
      <c r="Q60" s="10" t="s">
        <v>5132</v>
      </c>
      <c r="R60" s="10" t="s">
        <v>313</v>
      </c>
      <c r="S60" s="26" t="s">
        <v>6075</v>
      </c>
      <c r="T60" s="26" t="s">
        <v>8857</v>
      </c>
      <c r="U60" s="32" t="s">
        <v>3061</v>
      </c>
      <c r="V60" s="32" t="s">
        <v>1003</v>
      </c>
      <c r="W60" s="26" t="s">
        <v>9044</v>
      </c>
      <c r="X60" s="32" t="e">
        <f>VLOOKUP(#REF!,#REF!,MATCH(VLOOKUP($X$1,'Language &amp; Currency Data'!$A$1:$B$41,2),#REF!,),FALSE)</f>
        <v>#REF!</v>
      </c>
      <c r="Y60" s="32" t="s">
        <v>314</v>
      </c>
      <c r="Z60" s="32" t="s">
        <v>3850</v>
      </c>
      <c r="AA60" s="32" t="s">
        <v>3372</v>
      </c>
      <c r="AB60" s="32" t="s">
        <v>2130</v>
      </c>
      <c r="AC60" s="28" t="s">
        <v>9400</v>
      </c>
      <c r="AD60" s="32" t="s">
        <v>4818</v>
      </c>
      <c r="AE60" s="10" t="s">
        <v>5428</v>
      </c>
      <c r="AF60" s="10" t="s">
        <v>7009</v>
      </c>
      <c r="AG60" s="10" t="s">
        <v>5735</v>
      </c>
      <c r="AH60" s="32" t="s">
        <v>1003</v>
      </c>
      <c r="AI60" s="32" t="s">
        <v>4427</v>
      </c>
      <c r="AJ60" s="10" t="s">
        <v>7621</v>
      </c>
      <c r="AK60" s="32" t="s">
        <v>4121</v>
      </c>
      <c r="AL60" s="10" t="s">
        <v>6387</v>
      </c>
      <c r="AM60" s="10" t="s">
        <v>313</v>
      </c>
      <c r="AN60" s="10" t="s">
        <v>313</v>
      </c>
      <c r="AO60" s="32" t="s">
        <v>2743</v>
      </c>
      <c r="AP60" s="13" t="s">
        <v>313</v>
      </c>
      <c r="AQ60" s="13" t="s">
        <v>313</v>
      </c>
      <c r="AR60" s="13" t="s">
        <v>313</v>
      </c>
      <c r="AS60" s="13" t="s">
        <v>313</v>
      </c>
      <c r="AT60" s="13" t="s">
        <v>313</v>
      </c>
      <c r="AU60" s="13" t="s">
        <v>313</v>
      </c>
      <c r="AV60" s="13" t="s">
        <v>313</v>
      </c>
      <c r="AW60" s="13" t="s">
        <v>313</v>
      </c>
    </row>
    <row r="61" spans="1:49" s="13" customFormat="1" ht="42.75" x14ac:dyDescent="0.45">
      <c r="A61" s="10" t="s">
        <v>315</v>
      </c>
      <c r="B61" s="10" t="s">
        <v>1004</v>
      </c>
      <c r="C61" s="10" t="s">
        <v>315</v>
      </c>
      <c r="D61" s="32" t="s">
        <v>1263</v>
      </c>
      <c r="E61" s="26" t="s">
        <v>9401</v>
      </c>
      <c r="F61" s="7" t="s">
        <v>315</v>
      </c>
      <c r="G61" s="26" t="s">
        <v>1470</v>
      </c>
      <c r="H61" s="10" t="s">
        <v>1004</v>
      </c>
      <c r="I61" s="10" t="s">
        <v>1004</v>
      </c>
      <c r="J61" s="10" t="s">
        <v>7315</v>
      </c>
      <c r="K61" s="10" t="s">
        <v>6701</v>
      </c>
      <c r="L61" s="32" t="s">
        <v>2421</v>
      </c>
      <c r="M61" s="32" t="s">
        <v>1263</v>
      </c>
      <c r="N61" s="10" t="s">
        <v>7978</v>
      </c>
      <c r="O61" s="32" t="s">
        <v>1819</v>
      </c>
      <c r="P61" s="10" t="s">
        <v>9646</v>
      </c>
      <c r="Q61" s="10" t="s">
        <v>5133</v>
      </c>
      <c r="R61" s="10" t="s">
        <v>315</v>
      </c>
      <c r="S61" s="26" t="s">
        <v>6076</v>
      </c>
      <c r="T61" s="26" t="s">
        <v>8858</v>
      </c>
      <c r="U61" s="32" t="s">
        <v>3062</v>
      </c>
      <c r="V61" s="32" t="s">
        <v>1004</v>
      </c>
      <c r="W61" s="26" t="s">
        <v>9045</v>
      </c>
      <c r="X61" s="32" t="e">
        <f>VLOOKUP(#REF!,#REF!,MATCH(VLOOKUP($X$1,'Language &amp; Currency Data'!$A$1:$B$41,2),#REF!,),FALSE)</f>
        <v>#REF!</v>
      </c>
      <c r="Y61" s="32" t="s">
        <v>316</v>
      </c>
      <c r="Z61" s="32" t="s">
        <v>3851</v>
      </c>
      <c r="AA61" s="32" t="s">
        <v>3373</v>
      </c>
      <c r="AB61" s="32" t="s">
        <v>2131</v>
      </c>
      <c r="AC61" s="26" t="s">
        <v>9401</v>
      </c>
      <c r="AD61" s="32" t="s">
        <v>4819</v>
      </c>
      <c r="AE61" s="10" t="s">
        <v>5429</v>
      </c>
      <c r="AF61" s="10" t="s">
        <v>7010</v>
      </c>
      <c r="AG61" s="10" t="s">
        <v>5736</v>
      </c>
      <c r="AH61" s="32" t="s">
        <v>1004</v>
      </c>
      <c r="AI61" s="32" t="s">
        <v>4428</v>
      </c>
      <c r="AJ61" s="10" t="s">
        <v>7622</v>
      </c>
      <c r="AK61" s="32" t="s">
        <v>4122</v>
      </c>
      <c r="AL61" s="10" t="s">
        <v>6388</v>
      </c>
      <c r="AM61" s="10" t="s">
        <v>315</v>
      </c>
      <c r="AN61" s="10" t="s">
        <v>315</v>
      </c>
      <c r="AO61" s="32" t="s">
        <v>2744</v>
      </c>
      <c r="AP61" s="13" t="s">
        <v>315</v>
      </c>
      <c r="AQ61" s="13" t="s">
        <v>315</v>
      </c>
      <c r="AR61" s="13" t="s">
        <v>315</v>
      </c>
      <c r="AS61" s="13" t="s">
        <v>315</v>
      </c>
      <c r="AT61" s="13" t="s">
        <v>315</v>
      </c>
      <c r="AU61" s="13" t="s">
        <v>315</v>
      </c>
      <c r="AV61" s="13" t="s">
        <v>315</v>
      </c>
      <c r="AW61" s="13" t="s">
        <v>315</v>
      </c>
    </row>
    <row r="62" spans="1:49" s="13" customFormat="1" ht="28.5" x14ac:dyDescent="0.45">
      <c r="A62" s="10" t="s">
        <v>317</v>
      </c>
      <c r="B62" s="10" t="s">
        <v>3684</v>
      </c>
      <c r="C62" s="10" t="s">
        <v>317</v>
      </c>
      <c r="D62" s="32" t="s">
        <v>3797</v>
      </c>
      <c r="E62" s="26" t="s">
        <v>8598</v>
      </c>
      <c r="F62" s="7" t="s">
        <v>317</v>
      </c>
      <c r="G62" s="26" t="s">
        <v>1471</v>
      </c>
      <c r="H62" s="10" t="s">
        <v>3684</v>
      </c>
      <c r="I62" s="10" t="s">
        <v>3684</v>
      </c>
      <c r="J62" s="10" t="s">
        <v>7316</v>
      </c>
      <c r="K62" s="10" t="s">
        <v>6702</v>
      </c>
      <c r="L62" s="32" t="s">
        <v>2422</v>
      </c>
      <c r="M62" s="32" t="s">
        <v>3797</v>
      </c>
      <c r="N62" s="10" t="s">
        <v>7979</v>
      </c>
      <c r="O62" s="32" t="s">
        <v>1820</v>
      </c>
      <c r="P62" s="10" t="s">
        <v>9647</v>
      </c>
      <c r="Q62" s="10" t="s">
        <v>5134</v>
      </c>
      <c r="R62" s="10" t="s">
        <v>317</v>
      </c>
      <c r="S62" s="26" t="s">
        <v>6077</v>
      </c>
      <c r="T62" s="26" t="s">
        <v>8859</v>
      </c>
      <c r="U62" s="32" t="s">
        <v>3063</v>
      </c>
      <c r="V62" s="32" t="s">
        <v>3684</v>
      </c>
      <c r="W62" s="26" t="s">
        <v>9046</v>
      </c>
      <c r="X62" s="32" t="e">
        <f>VLOOKUP(#REF!,#REF!,MATCH(VLOOKUP($X$1,'Language &amp; Currency Data'!$A$1:$B$41,2),#REF!,),FALSE)</f>
        <v>#REF!</v>
      </c>
      <c r="Y62" s="32" t="s">
        <v>318</v>
      </c>
      <c r="Z62" s="32" t="s">
        <v>3852</v>
      </c>
      <c r="AA62" s="32" t="s">
        <v>3374</v>
      </c>
      <c r="AB62" s="32" t="s">
        <v>2132</v>
      </c>
      <c r="AC62" s="26" t="s">
        <v>8598</v>
      </c>
      <c r="AD62" s="32" t="s">
        <v>4820</v>
      </c>
      <c r="AE62" s="10" t="s">
        <v>5430</v>
      </c>
      <c r="AF62" s="10" t="s">
        <v>7011</v>
      </c>
      <c r="AG62" s="10" t="s">
        <v>5737</v>
      </c>
      <c r="AH62" s="32" t="s">
        <v>3684</v>
      </c>
      <c r="AI62" s="32" t="s">
        <v>4429</v>
      </c>
      <c r="AJ62" s="10" t="s">
        <v>7623</v>
      </c>
      <c r="AK62" s="32" t="s">
        <v>4123</v>
      </c>
      <c r="AL62" s="10" t="s">
        <v>6389</v>
      </c>
      <c r="AM62" s="10" t="s">
        <v>317</v>
      </c>
      <c r="AN62" s="10" t="s">
        <v>317</v>
      </c>
      <c r="AO62" s="32" t="s">
        <v>2745</v>
      </c>
      <c r="AP62" s="13" t="s">
        <v>317</v>
      </c>
      <c r="AQ62" s="13" t="s">
        <v>317</v>
      </c>
      <c r="AR62" s="13" t="s">
        <v>317</v>
      </c>
      <c r="AS62" s="13" t="s">
        <v>317</v>
      </c>
      <c r="AT62" s="13" t="s">
        <v>317</v>
      </c>
      <c r="AU62" s="13" t="s">
        <v>317</v>
      </c>
      <c r="AV62" s="13" t="s">
        <v>317</v>
      </c>
      <c r="AW62" s="13" t="s">
        <v>317</v>
      </c>
    </row>
    <row r="63" spans="1:49" s="13" customFormat="1" ht="42.75" x14ac:dyDescent="0.45">
      <c r="A63" s="10" t="s">
        <v>319</v>
      </c>
      <c r="B63" s="10" t="s">
        <v>1005</v>
      </c>
      <c r="C63" s="10" t="s">
        <v>319</v>
      </c>
      <c r="D63" s="32" t="s">
        <v>4728</v>
      </c>
      <c r="E63" s="26" t="s">
        <v>9402</v>
      </c>
      <c r="F63" s="7" t="s">
        <v>319</v>
      </c>
      <c r="G63" s="26" t="s">
        <v>1472</v>
      </c>
      <c r="H63" s="10" t="s">
        <v>1005</v>
      </c>
      <c r="I63" s="10" t="s">
        <v>1005</v>
      </c>
      <c r="J63" s="10" t="s">
        <v>7317</v>
      </c>
      <c r="K63" s="10" t="s">
        <v>6703</v>
      </c>
      <c r="L63" s="32" t="s">
        <v>2423</v>
      </c>
      <c r="M63" s="32" t="s">
        <v>4728</v>
      </c>
      <c r="N63" s="10" t="s">
        <v>7980</v>
      </c>
      <c r="O63" s="32" t="s">
        <v>1821</v>
      </c>
      <c r="P63" s="10" t="s">
        <v>8290</v>
      </c>
      <c r="Q63" s="10" t="s">
        <v>5135</v>
      </c>
      <c r="R63" s="10" t="s">
        <v>319</v>
      </c>
      <c r="S63" s="26" t="s">
        <v>6078</v>
      </c>
      <c r="T63" s="26" t="s">
        <v>8860</v>
      </c>
      <c r="U63" s="32" t="s">
        <v>3064</v>
      </c>
      <c r="V63" s="32" t="s">
        <v>1005</v>
      </c>
      <c r="W63" s="26" t="s">
        <v>9047</v>
      </c>
      <c r="X63" s="32" t="e">
        <f>VLOOKUP(#REF!,#REF!,MATCH(VLOOKUP($X$1,'Language &amp; Currency Data'!$A$1:$B$41,2),#REF!,),FALSE)</f>
        <v>#REF!</v>
      </c>
      <c r="Y63" s="32" t="s">
        <v>320</v>
      </c>
      <c r="Z63" s="32" t="s">
        <v>3853</v>
      </c>
      <c r="AA63" s="32" t="s">
        <v>3375</v>
      </c>
      <c r="AB63" s="32" t="s">
        <v>2133</v>
      </c>
      <c r="AC63" s="26" t="s">
        <v>9560</v>
      </c>
      <c r="AD63" s="32" t="s">
        <v>4821</v>
      </c>
      <c r="AE63" s="10" t="s">
        <v>5431</v>
      </c>
      <c r="AF63" s="10" t="s">
        <v>7012</v>
      </c>
      <c r="AG63" s="10" t="s">
        <v>5738</v>
      </c>
      <c r="AH63" s="32" t="s">
        <v>1005</v>
      </c>
      <c r="AI63" s="32" t="s">
        <v>4430</v>
      </c>
      <c r="AJ63" s="10" t="s">
        <v>7624</v>
      </c>
      <c r="AK63" s="32" t="s">
        <v>4124</v>
      </c>
      <c r="AL63" s="10" t="s">
        <v>6390</v>
      </c>
      <c r="AM63" s="10" t="s">
        <v>319</v>
      </c>
      <c r="AN63" s="10" t="s">
        <v>319</v>
      </c>
      <c r="AO63" s="32" t="s">
        <v>2746</v>
      </c>
      <c r="AP63" s="13" t="s">
        <v>319</v>
      </c>
      <c r="AQ63" s="13" t="s">
        <v>319</v>
      </c>
      <c r="AR63" s="13" t="s">
        <v>319</v>
      </c>
      <c r="AS63" s="13" t="s">
        <v>319</v>
      </c>
      <c r="AT63" s="13" t="s">
        <v>319</v>
      </c>
      <c r="AU63" s="13" t="s">
        <v>319</v>
      </c>
      <c r="AV63" s="13" t="s">
        <v>319</v>
      </c>
      <c r="AW63" s="13" t="s">
        <v>319</v>
      </c>
    </row>
    <row r="64" spans="1:49" s="13" customFormat="1" ht="42.75" x14ac:dyDescent="0.45">
      <c r="A64" s="10" t="s">
        <v>321</v>
      </c>
      <c r="B64" s="10" t="s">
        <v>3685</v>
      </c>
      <c r="C64" s="10" t="s">
        <v>321</v>
      </c>
      <c r="D64" s="32" t="s">
        <v>1264</v>
      </c>
      <c r="E64" s="26" t="s">
        <v>9403</v>
      </c>
      <c r="F64" s="7" t="s">
        <v>321</v>
      </c>
      <c r="G64" s="26" t="s">
        <v>1473</v>
      </c>
      <c r="H64" s="10" t="s">
        <v>3685</v>
      </c>
      <c r="I64" s="10" t="s">
        <v>3685</v>
      </c>
      <c r="J64" s="10" t="s">
        <v>7318</v>
      </c>
      <c r="K64" s="10" t="s">
        <v>6704</v>
      </c>
      <c r="L64" s="32" t="s">
        <v>2424</v>
      </c>
      <c r="M64" s="32" t="s">
        <v>1264</v>
      </c>
      <c r="N64" s="10" t="s">
        <v>7981</v>
      </c>
      <c r="O64" s="32" t="s">
        <v>1822</v>
      </c>
      <c r="P64" s="10" t="s">
        <v>8291</v>
      </c>
      <c r="Q64" s="10" t="s">
        <v>5136</v>
      </c>
      <c r="R64" s="10" t="s">
        <v>321</v>
      </c>
      <c r="S64" s="26" t="s">
        <v>6079</v>
      </c>
      <c r="T64" s="26" t="s">
        <v>8861</v>
      </c>
      <c r="U64" s="32" t="s">
        <v>3065</v>
      </c>
      <c r="V64" s="32" t="s">
        <v>3685</v>
      </c>
      <c r="W64" s="26" t="s">
        <v>9048</v>
      </c>
      <c r="X64" s="32" t="e">
        <f>VLOOKUP(#REF!,#REF!,MATCH(VLOOKUP($X$1,'Language &amp; Currency Data'!$A$1:$B$41,2),#REF!,),FALSE)</f>
        <v>#REF!</v>
      </c>
      <c r="Y64" s="32" t="s">
        <v>322</v>
      </c>
      <c r="Z64" s="32" t="s">
        <v>3854</v>
      </c>
      <c r="AA64" s="32" t="s">
        <v>3376</v>
      </c>
      <c r="AB64" s="32" t="s">
        <v>2134</v>
      </c>
      <c r="AC64" s="26" t="s">
        <v>9561</v>
      </c>
      <c r="AD64" s="32" t="s">
        <v>4822</v>
      </c>
      <c r="AE64" s="10" t="s">
        <v>5432</v>
      </c>
      <c r="AF64" s="10" t="s">
        <v>7013</v>
      </c>
      <c r="AG64" s="10" t="s">
        <v>5739</v>
      </c>
      <c r="AH64" s="32" t="s">
        <v>3685</v>
      </c>
      <c r="AI64" s="32" t="s">
        <v>4431</v>
      </c>
      <c r="AJ64" s="10" t="s">
        <v>7625</v>
      </c>
      <c r="AK64" s="32" t="s">
        <v>4125</v>
      </c>
      <c r="AL64" s="10" t="s">
        <v>6391</v>
      </c>
      <c r="AM64" s="10" t="s">
        <v>321</v>
      </c>
      <c r="AN64" s="10" t="s">
        <v>321</v>
      </c>
      <c r="AO64" s="32" t="s">
        <v>2747</v>
      </c>
      <c r="AP64" s="13" t="s">
        <v>321</v>
      </c>
      <c r="AQ64" s="13" t="s">
        <v>321</v>
      </c>
      <c r="AR64" s="13" t="s">
        <v>321</v>
      </c>
      <c r="AS64" s="13" t="s">
        <v>321</v>
      </c>
      <c r="AT64" s="13" t="s">
        <v>321</v>
      </c>
      <c r="AU64" s="13" t="s">
        <v>321</v>
      </c>
      <c r="AV64" s="13" t="s">
        <v>321</v>
      </c>
      <c r="AW64" s="13" t="s">
        <v>321</v>
      </c>
    </row>
    <row r="65" spans="1:49" s="13" customFormat="1" ht="28.5" x14ac:dyDescent="0.45">
      <c r="A65" s="10" t="s">
        <v>323</v>
      </c>
      <c r="B65" s="10" t="s">
        <v>1006</v>
      </c>
      <c r="C65" s="10" t="s">
        <v>323</v>
      </c>
      <c r="D65" s="32" t="s">
        <v>1265</v>
      </c>
      <c r="E65" s="26" t="s">
        <v>8599</v>
      </c>
      <c r="F65" s="7" t="s">
        <v>323</v>
      </c>
      <c r="G65" s="26" t="s">
        <v>1474</v>
      </c>
      <c r="H65" s="10" t="s">
        <v>1006</v>
      </c>
      <c r="I65" s="10" t="s">
        <v>1006</v>
      </c>
      <c r="J65" s="10" t="s">
        <v>7319</v>
      </c>
      <c r="K65" s="10" t="s">
        <v>6705</v>
      </c>
      <c r="L65" s="32" t="s">
        <v>2425</v>
      </c>
      <c r="M65" s="32" t="s">
        <v>1265</v>
      </c>
      <c r="N65" s="10" t="s">
        <v>7982</v>
      </c>
      <c r="O65" s="32" t="s">
        <v>1823</v>
      </c>
      <c r="P65" s="10" t="s">
        <v>8292</v>
      </c>
      <c r="Q65" s="10" t="s">
        <v>5137</v>
      </c>
      <c r="R65" s="10" t="s">
        <v>323</v>
      </c>
      <c r="S65" s="26" t="s">
        <v>6080</v>
      </c>
      <c r="T65" s="26" t="s">
        <v>8862</v>
      </c>
      <c r="U65" s="32" t="s">
        <v>3066</v>
      </c>
      <c r="V65" s="32" t="s">
        <v>1006</v>
      </c>
      <c r="W65" s="26" t="s">
        <v>9049</v>
      </c>
      <c r="X65" s="32" t="e">
        <f>VLOOKUP(#REF!,#REF!,MATCH(VLOOKUP($X$1,'Language &amp; Currency Data'!$A$1:$B$41,2),#REF!,),FALSE)</f>
        <v>#REF!</v>
      </c>
      <c r="Y65" s="32" t="s">
        <v>324</v>
      </c>
      <c r="Z65" s="32" t="s">
        <v>3855</v>
      </c>
      <c r="AA65" s="32" t="s">
        <v>3377</v>
      </c>
      <c r="AB65" s="32" t="s">
        <v>2135</v>
      </c>
      <c r="AC65" s="26" t="s">
        <v>8599</v>
      </c>
      <c r="AD65" s="32" t="s">
        <v>4823</v>
      </c>
      <c r="AE65" s="10" t="s">
        <v>5433</v>
      </c>
      <c r="AF65" s="10" t="s">
        <v>7014</v>
      </c>
      <c r="AG65" s="10" t="s">
        <v>5740</v>
      </c>
      <c r="AH65" s="32" t="s">
        <v>1006</v>
      </c>
      <c r="AI65" s="32" t="s">
        <v>4432</v>
      </c>
      <c r="AJ65" s="10" t="s">
        <v>7626</v>
      </c>
      <c r="AK65" s="32" t="s">
        <v>4126</v>
      </c>
      <c r="AL65" s="10" t="s">
        <v>6392</v>
      </c>
      <c r="AM65" s="10" t="s">
        <v>323</v>
      </c>
      <c r="AN65" s="10" t="s">
        <v>323</v>
      </c>
      <c r="AO65" s="32" t="s">
        <v>2748</v>
      </c>
      <c r="AP65" s="13" t="s">
        <v>323</v>
      </c>
      <c r="AQ65" s="13" t="s">
        <v>323</v>
      </c>
      <c r="AR65" s="13" t="s">
        <v>323</v>
      </c>
      <c r="AS65" s="13" t="s">
        <v>323</v>
      </c>
      <c r="AT65" s="13" t="s">
        <v>323</v>
      </c>
      <c r="AU65" s="13" t="s">
        <v>323</v>
      </c>
      <c r="AV65" s="13" t="s">
        <v>323</v>
      </c>
      <c r="AW65" s="13" t="s">
        <v>323</v>
      </c>
    </row>
    <row r="66" spans="1:49" s="13" customFormat="1" ht="42.75" x14ac:dyDescent="0.45">
      <c r="A66" s="10" t="s">
        <v>325</v>
      </c>
      <c r="B66" s="10" t="s">
        <v>1007</v>
      </c>
      <c r="C66" s="10" t="s">
        <v>325</v>
      </c>
      <c r="D66" s="32" t="s">
        <v>1266</v>
      </c>
      <c r="E66" s="26" t="s">
        <v>9404</v>
      </c>
      <c r="F66" s="7" t="s">
        <v>325</v>
      </c>
      <c r="G66" s="26" t="s">
        <v>1475</v>
      </c>
      <c r="H66" s="10" t="s">
        <v>1007</v>
      </c>
      <c r="I66" s="10" t="s">
        <v>1007</v>
      </c>
      <c r="J66" s="10" t="s">
        <v>7320</v>
      </c>
      <c r="K66" s="10" t="s">
        <v>6706</v>
      </c>
      <c r="L66" s="32" t="s">
        <v>2426</v>
      </c>
      <c r="M66" s="32" t="s">
        <v>1266</v>
      </c>
      <c r="N66" s="10" t="s">
        <v>7983</v>
      </c>
      <c r="O66" s="32" t="s">
        <v>1824</v>
      </c>
      <c r="P66" s="10" t="s">
        <v>9648</v>
      </c>
      <c r="Q66" s="10" t="s">
        <v>5138</v>
      </c>
      <c r="R66" s="10" t="s">
        <v>325</v>
      </c>
      <c r="S66" s="26" t="s">
        <v>6081</v>
      </c>
      <c r="T66" s="26" t="s">
        <v>8863</v>
      </c>
      <c r="U66" s="32" t="s">
        <v>3067</v>
      </c>
      <c r="V66" s="32" t="s">
        <v>1007</v>
      </c>
      <c r="W66" s="26" t="s">
        <v>9050</v>
      </c>
      <c r="X66" s="32" t="e">
        <f>VLOOKUP(#REF!,#REF!,MATCH(VLOOKUP($X$1,'Language &amp; Currency Data'!$A$1:$B$41,2),#REF!,),FALSE)</f>
        <v>#REF!</v>
      </c>
      <c r="Y66" s="32" t="s">
        <v>326</v>
      </c>
      <c r="Z66" s="32" t="s">
        <v>3856</v>
      </c>
      <c r="AA66" s="32" t="s">
        <v>3378</v>
      </c>
      <c r="AB66" s="32" t="s">
        <v>2136</v>
      </c>
      <c r="AC66" s="26" t="s">
        <v>9404</v>
      </c>
      <c r="AD66" s="32" t="s">
        <v>4824</v>
      </c>
      <c r="AE66" s="10" t="s">
        <v>5434</v>
      </c>
      <c r="AF66" s="10" t="s">
        <v>7015</v>
      </c>
      <c r="AG66" s="10" t="s">
        <v>5741</v>
      </c>
      <c r="AH66" s="32" t="s">
        <v>1007</v>
      </c>
      <c r="AI66" s="32" t="s">
        <v>4433</v>
      </c>
      <c r="AJ66" s="10" t="s">
        <v>7627</v>
      </c>
      <c r="AK66" s="32" t="s">
        <v>4127</v>
      </c>
      <c r="AL66" s="10" t="s">
        <v>6393</v>
      </c>
      <c r="AM66" s="10" t="s">
        <v>325</v>
      </c>
      <c r="AN66" s="10" t="s">
        <v>325</v>
      </c>
      <c r="AO66" s="32" t="s">
        <v>2749</v>
      </c>
      <c r="AP66" s="13" t="s">
        <v>325</v>
      </c>
      <c r="AQ66" s="13" t="s">
        <v>325</v>
      </c>
      <c r="AR66" s="13" t="s">
        <v>325</v>
      </c>
      <c r="AS66" s="13" t="s">
        <v>325</v>
      </c>
      <c r="AT66" s="13" t="s">
        <v>325</v>
      </c>
      <c r="AU66" s="13" t="s">
        <v>325</v>
      </c>
      <c r="AV66" s="13" t="s">
        <v>325</v>
      </c>
      <c r="AW66" s="13" t="s">
        <v>325</v>
      </c>
    </row>
    <row r="67" spans="1:49" s="13" customFormat="1" x14ac:dyDescent="0.45">
      <c r="A67" s="10" t="s">
        <v>327</v>
      </c>
      <c r="B67" s="10" t="s">
        <v>1008</v>
      </c>
      <c r="C67" s="10" t="s">
        <v>327</v>
      </c>
      <c r="D67" s="32" t="s">
        <v>1267</v>
      </c>
      <c r="E67" s="26" t="s">
        <v>8600</v>
      </c>
      <c r="F67" s="7" t="s">
        <v>327</v>
      </c>
      <c r="G67" s="26" t="s">
        <v>1476</v>
      </c>
      <c r="H67" s="10" t="s">
        <v>1008</v>
      </c>
      <c r="I67" s="10" t="s">
        <v>1008</v>
      </c>
      <c r="J67" s="10" t="s">
        <v>7321</v>
      </c>
      <c r="K67" s="10" t="s">
        <v>6707</v>
      </c>
      <c r="L67" s="32" t="s">
        <v>2427</v>
      </c>
      <c r="M67" s="32" t="s">
        <v>1267</v>
      </c>
      <c r="N67" s="10" t="s">
        <v>7984</v>
      </c>
      <c r="O67" s="32" t="s">
        <v>1825</v>
      </c>
      <c r="P67" s="10" t="s">
        <v>8293</v>
      </c>
      <c r="Q67" s="10" t="s">
        <v>5139</v>
      </c>
      <c r="R67" s="10" t="s">
        <v>327</v>
      </c>
      <c r="S67" s="26" t="s">
        <v>6082</v>
      </c>
      <c r="T67" s="26" t="s">
        <v>8864</v>
      </c>
      <c r="U67" s="32" t="s">
        <v>3068</v>
      </c>
      <c r="V67" s="32" t="s">
        <v>1008</v>
      </c>
      <c r="W67" s="26" t="s">
        <v>9051</v>
      </c>
      <c r="X67" s="32" t="e">
        <f>VLOOKUP(#REF!,#REF!,MATCH(VLOOKUP($X$1,'Language &amp; Currency Data'!$A$1:$B$41,2),#REF!,),FALSE)</f>
        <v>#REF!</v>
      </c>
      <c r="Y67" s="32" t="s">
        <v>328</v>
      </c>
      <c r="Z67" s="32" t="s">
        <v>3857</v>
      </c>
      <c r="AA67" s="32" t="s">
        <v>3379</v>
      </c>
      <c r="AB67" s="32" t="s">
        <v>2137</v>
      </c>
      <c r="AC67" s="26" t="s">
        <v>8600</v>
      </c>
      <c r="AD67" s="32" t="s">
        <v>4825</v>
      </c>
      <c r="AE67" s="10" t="s">
        <v>5435</v>
      </c>
      <c r="AF67" s="10" t="s">
        <v>7016</v>
      </c>
      <c r="AG67" s="10" t="s">
        <v>5742</v>
      </c>
      <c r="AH67" s="32" t="s">
        <v>1008</v>
      </c>
      <c r="AI67" s="32" t="s">
        <v>4434</v>
      </c>
      <c r="AJ67" s="10" t="s">
        <v>7628</v>
      </c>
      <c r="AK67" s="32" t="s">
        <v>4128</v>
      </c>
      <c r="AL67" s="10" t="s">
        <v>6394</v>
      </c>
      <c r="AM67" s="10" t="s">
        <v>327</v>
      </c>
      <c r="AN67" s="10" t="s">
        <v>327</v>
      </c>
      <c r="AO67" s="32" t="s">
        <v>2750</v>
      </c>
      <c r="AP67" s="13" t="s">
        <v>327</v>
      </c>
      <c r="AQ67" s="13" t="s">
        <v>327</v>
      </c>
      <c r="AR67" s="13" t="s">
        <v>327</v>
      </c>
      <c r="AS67" s="13" t="s">
        <v>327</v>
      </c>
      <c r="AT67" s="13" t="s">
        <v>327</v>
      </c>
      <c r="AU67" s="13" t="s">
        <v>327</v>
      </c>
      <c r="AV67" s="13" t="s">
        <v>327</v>
      </c>
      <c r="AW67" s="13" t="s">
        <v>327</v>
      </c>
    </row>
    <row r="68" spans="1:49" s="13" customFormat="1" x14ac:dyDescent="0.45">
      <c r="A68" s="10" t="s">
        <v>329</v>
      </c>
      <c r="B68" s="10" t="s">
        <v>1009</v>
      </c>
      <c r="C68" s="10" t="s">
        <v>329</v>
      </c>
      <c r="D68" s="32" t="s">
        <v>1268</v>
      </c>
      <c r="E68" s="26" t="s">
        <v>8601</v>
      </c>
      <c r="F68" s="7" t="s">
        <v>329</v>
      </c>
      <c r="G68" s="26" t="s">
        <v>1477</v>
      </c>
      <c r="H68" s="10" t="s">
        <v>1009</v>
      </c>
      <c r="I68" s="10" t="s">
        <v>1009</v>
      </c>
      <c r="J68" s="10" t="s">
        <v>7322</v>
      </c>
      <c r="K68" s="10" t="s">
        <v>6708</v>
      </c>
      <c r="L68" s="32" t="s">
        <v>2428</v>
      </c>
      <c r="M68" s="32" t="s">
        <v>1268</v>
      </c>
      <c r="N68" s="10" t="s">
        <v>7985</v>
      </c>
      <c r="O68" s="32" t="s">
        <v>2729</v>
      </c>
      <c r="P68" s="10" t="s">
        <v>8294</v>
      </c>
      <c r="Q68" s="10" t="s">
        <v>5140</v>
      </c>
      <c r="R68" s="10" t="s">
        <v>329</v>
      </c>
      <c r="S68" s="26" t="s">
        <v>6083</v>
      </c>
      <c r="T68" s="26" t="s">
        <v>8865</v>
      </c>
      <c r="U68" s="32" t="s">
        <v>3069</v>
      </c>
      <c r="V68" s="32" t="s">
        <v>1009</v>
      </c>
      <c r="W68" s="26" t="s">
        <v>9052</v>
      </c>
      <c r="X68" s="32" t="e">
        <f>VLOOKUP(#REF!,#REF!,MATCH(VLOOKUP($X$1,'Language &amp; Currency Data'!$A$1:$B$41,2),#REF!,),FALSE)</f>
        <v>#REF!</v>
      </c>
      <c r="Y68" s="32" t="s">
        <v>330</v>
      </c>
      <c r="Z68" s="32" t="s">
        <v>3858</v>
      </c>
      <c r="AA68" s="32" t="s">
        <v>3380</v>
      </c>
      <c r="AB68" s="32" t="s">
        <v>2138</v>
      </c>
      <c r="AC68" s="26" t="s">
        <v>8601</v>
      </c>
      <c r="AD68" s="32" t="s">
        <v>4826</v>
      </c>
      <c r="AE68" s="10" t="s">
        <v>5436</v>
      </c>
      <c r="AF68" s="10" t="s">
        <v>7017</v>
      </c>
      <c r="AG68" s="10" t="s">
        <v>5743</v>
      </c>
      <c r="AH68" s="32" t="s">
        <v>1009</v>
      </c>
      <c r="AI68" s="32" t="s">
        <v>4435</v>
      </c>
      <c r="AJ68" s="10" t="s">
        <v>7629</v>
      </c>
      <c r="AK68" s="32" t="s">
        <v>4129</v>
      </c>
      <c r="AL68" s="10" t="s">
        <v>6395</v>
      </c>
      <c r="AM68" s="10" t="s">
        <v>329</v>
      </c>
      <c r="AN68" s="10" t="s">
        <v>329</v>
      </c>
      <c r="AO68" s="32" t="s">
        <v>2751</v>
      </c>
      <c r="AP68" s="13" t="s">
        <v>329</v>
      </c>
      <c r="AQ68" s="13" t="s">
        <v>329</v>
      </c>
      <c r="AR68" s="13" t="s">
        <v>329</v>
      </c>
      <c r="AS68" s="13" t="s">
        <v>329</v>
      </c>
      <c r="AT68" s="13" t="s">
        <v>329</v>
      </c>
      <c r="AU68" s="13" t="s">
        <v>329</v>
      </c>
      <c r="AV68" s="13" t="s">
        <v>329</v>
      </c>
      <c r="AW68" s="13" t="s">
        <v>329</v>
      </c>
    </row>
    <row r="69" spans="1:49" s="13" customFormat="1" ht="42.75" x14ac:dyDescent="0.45">
      <c r="A69" s="10" t="s">
        <v>331</v>
      </c>
      <c r="B69" s="10" t="s">
        <v>1010</v>
      </c>
      <c r="C69" s="10" t="s">
        <v>331</v>
      </c>
      <c r="D69" s="32" t="s">
        <v>1269</v>
      </c>
      <c r="E69" s="26" t="s">
        <v>8602</v>
      </c>
      <c r="F69" s="7" t="s">
        <v>331</v>
      </c>
      <c r="G69" s="26" t="s">
        <v>1478</v>
      </c>
      <c r="H69" s="10" t="s">
        <v>1010</v>
      </c>
      <c r="I69" s="10" t="s">
        <v>1010</v>
      </c>
      <c r="J69" s="10" t="s">
        <v>7323</v>
      </c>
      <c r="K69" s="10" t="s">
        <v>6709</v>
      </c>
      <c r="L69" s="32" t="s">
        <v>2429</v>
      </c>
      <c r="M69" s="32" t="s">
        <v>1269</v>
      </c>
      <c r="N69" s="10" t="s">
        <v>7986</v>
      </c>
      <c r="O69" s="32" t="s">
        <v>1826</v>
      </c>
      <c r="P69" s="10" t="s">
        <v>8295</v>
      </c>
      <c r="Q69" s="10" t="s">
        <v>5141</v>
      </c>
      <c r="R69" s="10" t="s">
        <v>331</v>
      </c>
      <c r="S69" s="26" t="s">
        <v>6084</v>
      </c>
      <c r="T69" s="26" t="s">
        <v>8866</v>
      </c>
      <c r="U69" s="32" t="s">
        <v>3070</v>
      </c>
      <c r="V69" s="32" t="s">
        <v>1010</v>
      </c>
      <c r="W69" s="26" t="s">
        <v>9053</v>
      </c>
      <c r="X69" s="32" t="e">
        <f>VLOOKUP(#REF!,#REF!,MATCH(VLOOKUP($X$1,'Language &amp; Currency Data'!$A$1:$B$41,2),#REF!,),FALSE)</f>
        <v>#REF!</v>
      </c>
      <c r="Y69" s="32" t="s">
        <v>332</v>
      </c>
      <c r="Z69" s="32" t="s">
        <v>3859</v>
      </c>
      <c r="AA69" s="32" t="s">
        <v>3381</v>
      </c>
      <c r="AB69" s="32" t="s">
        <v>2139</v>
      </c>
      <c r="AC69" s="26" t="s">
        <v>8602</v>
      </c>
      <c r="AD69" s="32" t="s">
        <v>4827</v>
      </c>
      <c r="AE69" s="10" t="s">
        <v>5437</v>
      </c>
      <c r="AF69" s="10" t="s">
        <v>7018</v>
      </c>
      <c r="AG69" s="10" t="s">
        <v>5744</v>
      </c>
      <c r="AH69" s="32" t="s">
        <v>1010</v>
      </c>
      <c r="AI69" s="32" t="s">
        <v>4436</v>
      </c>
      <c r="AJ69" s="10" t="s">
        <v>7630</v>
      </c>
      <c r="AK69" s="32" t="s">
        <v>4130</v>
      </c>
      <c r="AL69" s="10" t="s">
        <v>6396</v>
      </c>
      <c r="AM69" s="10" t="s">
        <v>331</v>
      </c>
      <c r="AN69" s="10" t="s">
        <v>331</v>
      </c>
      <c r="AO69" s="32" t="s">
        <v>2752</v>
      </c>
      <c r="AP69" s="13" t="s">
        <v>331</v>
      </c>
      <c r="AQ69" s="13" t="s">
        <v>331</v>
      </c>
      <c r="AR69" s="13" t="s">
        <v>331</v>
      </c>
      <c r="AS69" s="13" t="s">
        <v>331</v>
      </c>
      <c r="AT69" s="13" t="s">
        <v>331</v>
      </c>
      <c r="AU69" s="13" t="s">
        <v>331</v>
      </c>
      <c r="AV69" s="13" t="s">
        <v>331</v>
      </c>
      <c r="AW69" s="13" t="s">
        <v>331</v>
      </c>
    </row>
    <row r="70" spans="1:49" s="13" customFormat="1" ht="28.5" x14ac:dyDescent="0.45">
      <c r="A70" s="10" t="s">
        <v>333</v>
      </c>
      <c r="B70" s="10" t="s">
        <v>3686</v>
      </c>
      <c r="C70" s="10" t="s">
        <v>333</v>
      </c>
      <c r="D70" s="32" t="s">
        <v>1270</v>
      </c>
      <c r="E70" s="26" t="s">
        <v>8603</v>
      </c>
      <c r="F70" s="7" t="s">
        <v>333</v>
      </c>
      <c r="G70" s="26" t="s">
        <v>1479</v>
      </c>
      <c r="H70" s="10" t="s">
        <v>3686</v>
      </c>
      <c r="I70" s="10" t="s">
        <v>3686</v>
      </c>
      <c r="J70" s="10" t="s">
        <v>7324</v>
      </c>
      <c r="K70" s="10" t="s">
        <v>6710</v>
      </c>
      <c r="L70" s="32" t="s">
        <v>2430</v>
      </c>
      <c r="M70" s="32" t="s">
        <v>1270</v>
      </c>
      <c r="N70" s="10" t="s">
        <v>7987</v>
      </c>
      <c r="O70" s="32" t="s">
        <v>1827</v>
      </c>
      <c r="P70" s="10" t="s">
        <v>8296</v>
      </c>
      <c r="Q70" s="10" t="s">
        <v>5142</v>
      </c>
      <c r="R70" s="10" t="s">
        <v>333</v>
      </c>
      <c r="S70" s="26" t="s">
        <v>6085</v>
      </c>
      <c r="T70" s="26" t="s">
        <v>8867</v>
      </c>
      <c r="U70" s="32" t="s">
        <v>3071</v>
      </c>
      <c r="V70" s="32" t="s">
        <v>3686</v>
      </c>
      <c r="W70" s="26" t="s">
        <v>9054</v>
      </c>
      <c r="X70" s="32" t="e">
        <f>VLOOKUP(#REF!,#REF!,MATCH(VLOOKUP($X$1,'Language &amp; Currency Data'!$A$1:$B$41,2),#REF!,),FALSE)</f>
        <v>#REF!</v>
      </c>
      <c r="Y70" s="32" t="s">
        <v>334</v>
      </c>
      <c r="Z70" s="32" t="s">
        <v>3860</v>
      </c>
      <c r="AA70" s="32" t="s">
        <v>3382</v>
      </c>
      <c r="AB70" s="32" t="s">
        <v>2140</v>
      </c>
      <c r="AC70" s="26" t="s">
        <v>8603</v>
      </c>
      <c r="AD70" s="32" t="s">
        <v>4828</v>
      </c>
      <c r="AE70" s="10" t="s">
        <v>5438</v>
      </c>
      <c r="AF70" s="10" t="s">
        <v>7019</v>
      </c>
      <c r="AG70" s="10" t="s">
        <v>5745</v>
      </c>
      <c r="AH70" s="32" t="s">
        <v>3686</v>
      </c>
      <c r="AI70" s="32" t="s">
        <v>4437</v>
      </c>
      <c r="AJ70" s="10" t="s">
        <v>7631</v>
      </c>
      <c r="AK70" s="32" t="s">
        <v>4131</v>
      </c>
      <c r="AL70" s="10" t="s">
        <v>6397</v>
      </c>
      <c r="AM70" s="10" t="s">
        <v>333</v>
      </c>
      <c r="AN70" s="10" t="s">
        <v>333</v>
      </c>
      <c r="AO70" s="32" t="s">
        <v>2753</v>
      </c>
      <c r="AP70" s="13" t="s">
        <v>333</v>
      </c>
      <c r="AQ70" s="13" t="s">
        <v>333</v>
      </c>
      <c r="AR70" s="13" t="s">
        <v>333</v>
      </c>
      <c r="AS70" s="13" t="s">
        <v>333</v>
      </c>
      <c r="AT70" s="13" t="s">
        <v>333</v>
      </c>
      <c r="AU70" s="13" t="s">
        <v>333</v>
      </c>
      <c r="AV70" s="13" t="s">
        <v>333</v>
      </c>
      <c r="AW70" s="13" t="s">
        <v>333</v>
      </c>
    </row>
    <row r="71" spans="1:49" s="13" customFormat="1" x14ac:dyDescent="0.45">
      <c r="A71" s="10" t="s">
        <v>335</v>
      </c>
      <c r="B71" s="10" t="s">
        <v>899</v>
      </c>
      <c r="C71" s="10" t="s">
        <v>335</v>
      </c>
      <c r="D71" s="32" t="s">
        <v>1271</v>
      </c>
      <c r="E71" s="26" t="s">
        <v>899</v>
      </c>
      <c r="F71" s="7" t="s">
        <v>335</v>
      </c>
      <c r="G71" s="26" t="s">
        <v>1480</v>
      </c>
      <c r="H71" s="10" t="s">
        <v>899</v>
      </c>
      <c r="I71" s="10" t="s">
        <v>899</v>
      </c>
      <c r="J71" s="10" t="s">
        <v>7325</v>
      </c>
      <c r="K71" s="10" t="s">
        <v>6711</v>
      </c>
      <c r="L71" s="32" t="s">
        <v>2431</v>
      </c>
      <c r="M71" s="32" t="s">
        <v>1271</v>
      </c>
      <c r="N71" s="10" t="s">
        <v>7988</v>
      </c>
      <c r="O71" s="32" t="s">
        <v>1828</v>
      </c>
      <c r="P71" s="10" t="s">
        <v>8297</v>
      </c>
      <c r="Q71" s="10" t="s">
        <v>5143</v>
      </c>
      <c r="R71" s="10" t="s">
        <v>335</v>
      </c>
      <c r="S71" s="26" t="s">
        <v>6086</v>
      </c>
      <c r="T71" s="26" t="s">
        <v>8868</v>
      </c>
      <c r="U71" s="32" t="s">
        <v>3072</v>
      </c>
      <c r="V71" s="32" t="s">
        <v>899</v>
      </c>
      <c r="W71" s="26" t="s">
        <v>9055</v>
      </c>
      <c r="X71" s="32" t="e">
        <f>VLOOKUP(#REF!,#REF!,MATCH(VLOOKUP($X$1,'Language &amp; Currency Data'!$A$1:$B$41,2),#REF!,),FALSE)</f>
        <v>#REF!</v>
      </c>
      <c r="Y71" s="32" t="s">
        <v>336</v>
      </c>
      <c r="Z71" s="32" t="s">
        <v>3861</v>
      </c>
      <c r="AA71" s="32" t="s">
        <v>335</v>
      </c>
      <c r="AB71" s="32" t="s">
        <v>2141</v>
      </c>
      <c r="AC71" s="26" t="s">
        <v>899</v>
      </c>
      <c r="AD71" s="32" t="s">
        <v>4829</v>
      </c>
      <c r="AE71" s="10" t="s">
        <v>5439</v>
      </c>
      <c r="AF71" s="10" t="s">
        <v>7020</v>
      </c>
      <c r="AG71" s="10" t="s">
        <v>5746</v>
      </c>
      <c r="AH71" s="32" t="s">
        <v>899</v>
      </c>
      <c r="AI71" s="32" t="s">
        <v>4438</v>
      </c>
      <c r="AJ71" s="10" t="s">
        <v>1480</v>
      </c>
      <c r="AK71" s="32" t="s">
        <v>4132</v>
      </c>
      <c r="AL71" s="10" t="s">
        <v>6398</v>
      </c>
      <c r="AM71" s="10" t="s">
        <v>335</v>
      </c>
      <c r="AN71" s="10" t="s">
        <v>335</v>
      </c>
      <c r="AO71" s="32" t="s">
        <v>2754</v>
      </c>
      <c r="AP71" s="13" t="s">
        <v>335</v>
      </c>
      <c r="AQ71" s="13" t="s">
        <v>335</v>
      </c>
      <c r="AR71" s="13" t="s">
        <v>335</v>
      </c>
      <c r="AS71" s="13" t="s">
        <v>335</v>
      </c>
      <c r="AT71" s="13" t="s">
        <v>335</v>
      </c>
      <c r="AU71" s="13" t="s">
        <v>335</v>
      </c>
      <c r="AV71" s="13" t="s">
        <v>335</v>
      </c>
      <c r="AW71" s="13" t="s">
        <v>335</v>
      </c>
    </row>
    <row r="72" spans="1:49" s="13" customFormat="1" x14ac:dyDescent="0.45">
      <c r="A72" s="10" t="s">
        <v>337</v>
      </c>
      <c r="B72" s="10" t="s">
        <v>1011</v>
      </c>
      <c r="C72" s="10" t="s">
        <v>337</v>
      </c>
      <c r="D72" s="32" t="s">
        <v>1272</v>
      </c>
      <c r="E72" s="26" t="s">
        <v>8604</v>
      </c>
      <c r="F72" s="7" t="s">
        <v>337</v>
      </c>
      <c r="G72" s="26" t="s">
        <v>1481</v>
      </c>
      <c r="H72" s="10" t="s">
        <v>1011</v>
      </c>
      <c r="I72" s="10" t="s">
        <v>1011</v>
      </c>
      <c r="J72" s="10" t="s">
        <v>7326</v>
      </c>
      <c r="K72" s="10" t="s">
        <v>6712</v>
      </c>
      <c r="L72" s="32" t="s">
        <v>2432</v>
      </c>
      <c r="M72" s="32" t="s">
        <v>1272</v>
      </c>
      <c r="N72" s="10" t="s">
        <v>7989</v>
      </c>
      <c r="O72" s="32" t="s">
        <v>1829</v>
      </c>
      <c r="P72" s="10" t="s">
        <v>8298</v>
      </c>
      <c r="Q72" s="10" t="s">
        <v>5144</v>
      </c>
      <c r="R72" s="10" t="s">
        <v>337</v>
      </c>
      <c r="S72" s="26" t="s">
        <v>6087</v>
      </c>
      <c r="T72" s="26" t="s">
        <v>1481</v>
      </c>
      <c r="U72" s="32" t="s">
        <v>3073</v>
      </c>
      <c r="V72" s="32" t="s">
        <v>1011</v>
      </c>
      <c r="W72" s="26" t="s">
        <v>7021</v>
      </c>
      <c r="X72" s="32" t="e">
        <f>VLOOKUP(#REF!,#REF!,MATCH(VLOOKUP($X$1,'Language &amp; Currency Data'!$A$1:$B$41,2),#REF!,),FALSE)</f>
        <v>#REF!</v>
      </c>
      <c r="Y72" s="32" t="s">
        <v>338</v>
      </c>
      <c r="Z72" s="32" t="s">
        <v>3862</v>
      </c>
      <c r="AA72" s="32" t="s">
        <v>3383</v>
      </c>
      <c r="AB72" s="32" t="s">
        <v>2142</v>
      </c>
      <c r="AC72" s="26" t="s">
        <v>8604</v>
      </c>
      <c r="AD72" s="32" t="s">
        <v>4830</v>
      </c>
      <c r="AE72" s="10" t="s">
        <v>5440</v>
      </c>
      <c r="AF72" s="10" t="s">
        <v>7021</v>
      </c>
      <c r="AG72" s="10" t="s">
        <v>5747</v>
      </c>
      <c r="AH72" s="32" t="s">
        <v>1011</v>
      </c>
      <c r="AI72" s="32" t="s">
        <v>338</v>
      </c>
      <c r="AJ72" s="10" t="s">
        <v>1481</v>
      </c>
      <c r="AK72" s="32" t="s">
        <v>4133</v>
      </c>
      <c r="AL72" s="10" t="s">
        <v>6399</v>
      </c>
      <c r="AM72" s="10" t="s">
        <v>337</v>
      </c>
      <c r="AN72" s="10" t="s">
        <v>337</v>
      </c>
      <c r="AO72" s="32" t="s">
        <v>2755</v>
      </c>
      <c r="AP72" s="13" t="s">
        <v>337</v>
      </c>
      <c r="AQ72" s="13" t="s">
        <v>337</v>
      </c>
      <c r="AR72" s="13" t="s">
        <v>337</v>
      </c>
      <c r="AS72" s="13" t="s">
        <v>337</v>
      </c>
      <c r="AT72" s="13" t="s">
        <v>337</v>
      </c>
      <c r="AU72" s="13" t="s">
        <v>337</v>
      </c>
      <c r="AV72" s="13" t="s">
        <v>337</v>
      </c>
      <c r="AW72" s="13" t="s">
        <v>337</v>
      </c>
    </row>
    <row r="73" spans="1:49" s="13" customFormat="1" x14ac:dyDescent="0.45">
      <c r="A73" s="10" t="s">
        <v>339</v>
      </c>
      <c r="B73" s="10" t="s">
        <v>900</v>
      </c>
      <c r="C73" s="10" t="s">
        <v>339</v>
      </c>
      <c r="D73" s="32" t="s">
        <v>1273</v>
      </c>
      <c r="E73" s="26" t="s">
        <v>900</v>
      </c>
      <c r="F73" s="7" t="s">
        <v>339</v>
      </c>
      <c r="G73" s="26" t="s">
        <v>1482</v>
      </c>
      <c r="H73" s="10" t="s">
        <v>900</v>
      </c>
      <c r="I73" s="10" t="s">
        <v>900</v>
      </c>
      <c r="J73" s="10" t="s">
        <v>7327</v>
      </c>
      <c r="K73" s="10" t="s">
        <v>6713</v>
      </c>
      <c r="L73" s="32" t="s">
        <v>2433</v>
      </c>
      <c r="M73" s="32" t="s">
        <v>1273</v>
      </c>
      <c r="N73" s="10" t="s">
        <v>7990</v>
      </c>
      <c r="O73" s="32" t="s">
        <v>1830</v>
      </c>
      <c r="P73" s="10" t="s">
        <v>8299</v>
      </c>
      <c r="Q73" s="10" t="s">
        <v>5145</v>
      </c>
      <c r="R73" s="10" t="s">
        <v>339</v>
      </c>
      <c r="S73" s="26" t="s">
        <v>6088</v>
      </c>
      <c r="T73" s="26" t="s">
        <v>8869</v>
      </c>
      <c r="U73" s="32" t="s">
        <v>3074</v>
      </c>
      <c r="V73" s="32" t="s">
        <v>900</v>
      </c>
      <c r="W73" s="26" t="s">
        <v>7022</v>
      </c>
      <c r="X73" s="32" t="e">
        <f>VLOOKUP(#REF!,#REF!,MATCH(VLOOKUP($X$1,'Language &amp; Currency Data'!$A$1:$B$41,2),#REF!,),FALSE)</f>
        <v>#REF!</v>
      </c>
      <c r="Y73" s="32" t="s">
        <v>340</v>
      </c>
      <c r="Z73" s="32" t="s">
        <v>3863</v>
      </c>
      <c r="AA73" s="32" t="s">
        <v>3384</v>
      </c>
      <c r="AB73" s="32" t="s">
        <v>2143</v>
      </c>
      <c r="AC73" s="26" t="s">
        <v>900</v>
      </c>
      <c r="AD73" s="32" t="s">
        <v>4831</v>
      </c>
      <c r="AE73" s="10" t="s">
        <v>5441</v>
      </c>
      <c r="AF73" s="10" t="s">
        <v>7022</v>
      </c>
      <c r="AG73" s="10" t="s">
        <v>5748</v>
      </c>
      <c r="AH73" s="32" t="s">
        <v>900</v>
      </c>
      <c r="AI73" s="32" t="s">
        <v>4439</v>
      </c>
      <c r="AJ73" s="10" t="s">
        <v>7632</v>
      </c>
      <c r="AK73" s="32" t="s">
        <v>4134</v>
      </c>
      <c r="AL73" s="10" t="s">
        <v>6400</v>
      </c>
      <c r="AM73" s="10" t="s">
        <v>339</v>
      </c>
      <c r="AN73" s="10" t="s">
        <v>339</v>
      </c>
      <c r="AO73" s="32" t="s">
        <v>2756</v>
      </c>
      <c r="AP73" s="13" t="s">
        <v>339</v>
      </c>
      <c r="AQ73" s="13" t="s">
        <v>339</v>
      </c>
      <c r="AR73" s="13" t="s">
        <v>339</v>
      </c>
      <c r="AS73" s="13" t="s">
        <v>339</v>
      </c>
      <c r="AT73" s="13" t="s">
        <v>339</v>
      </c>
      <c r="AU73" s="13" t="s">
        <v>339</v>
      </c>
      <c r="AV73" s="13" t="s">
        <v>339</v>
      </c>
      <c r="AW73" s="13" t="s">
        <v>339</v>
      </c>
    </row>
    <row r="74" spans="1:49" s="13" customFormat="1" x14ac:dyDescent="0.45">
      <c r="A74" s="10" t="s">
        <v>341</v>
      </c>
      <c r="B74" s="10" t="s">
        <v>1012</v>
      </c>
      <c r="C74" s="10" t="s">
        <v>341</v>
      </c>
      <c r="D74" s="32" t="s">
        <v>341</v>
      </c>
      <c r="E74" s="26" t="s">
        <v>8605</v>
      </c>
      <c r="F74" s="7" t="s">
        <v>341</v>
      </c>
      <c r="G74" s="26" t="s">
        <v>1483</v>
      </c>
      <c r="H74" s="10" t="s">
        <v>1012</v>
      </c>
      <c r="I74" s="10" t="s">
        <v>1012</v>
      </c>
      <c r="J74" s="10" t="s">
        <v>7328</v>
      </c>
      <c r="K74" s="10" t="s">
        <v>6714</v>
      </c>
      <c r="L74" s="32" t="s">
        <v>2434</v>
      </c>
      <c r="M74" s="32" t="s">
        <v>341</v>
      </c>
      <c r="N74" s="10" t="s">
        <v>7991</v>
      </c>
      <c r="O74" s="32" t="s">
        <v>1831</v>
      </c>
      <c r="P74" s="10" t="s">
        <v>8300</v>
      </c>
      <c r="Q74" s="10" t="s">
        <v>5146</v>
      </c>
      <c r="R74" s="10" t="s">
        <v>341</v>
      </c>
      <c r="S74" s="26" t="s">
        <v>6089</v>
      </c>
      <c r="T74" s="26" t="s">
        <v>8870</v>
      </c>
      <c r="U74" s="32" t="s">
        <v>3075</v>
      </c>
      <c r="V74" s="32" t="s">
        <v>1012</v>
      </c>
      <c r="W74" s="26" t="s">
        <v>7023</v>
      </c>
      <c r="X74" s="32" t="e">
        <f>VLOOKUP(#REF!,#REF!,MATCH(VLOOKUP($X$1,'Language &amp; Currency Data'!$A$1:$B$41,2),#REF!,),FALSE)</f>
        <v>#REF!</v>
      </c>
      <c r="Y74" s="32" t="s">
        <v>342</v>
      </c>
      <c r="Z74" s="32" t="s">
        <v>3864</v>
      </c>
      <c r="AA74" s="32" t="s">
        <v>341</v>
      </c>
      <c r="AB74" s="32" t="s">
        <v>2144</v>
      </c>
      <c r="AC74" s="26" t="s">
        <v>8605</v>
      </c>
      <c r="AD74" s="32" t="s">
        <v>4832</v>
      </c>
      <c r="AE74" s="10" t="s">
        <v>5442</v>
      </c>
      <c r="AF74" s="10" t="s">
        <v>7023</v>
      </c>
      <c r="AG74" s="10" t="s">
        <v>5749</v>
      </c>
      <c r="AH74" s="32" t="s">
        <v>1012</v>
      </c>
      <c r="AI74" s="32" t="s">
        <v>4440</v>
      </c>
      <c r="AJ74" s="10" t="s">
        <v>7633</v>
      </c>
      <c r="AK74" s="32" t="s">
        <v>4135</v>
      </c>
      <c r="AL74" s="10" t="s">
        <v>6401</v>
      </c>
      <c r="AM74" s="10" t="s">
        <v>341</v>
      </c>
      <c r="AN74" s="10" t="s">
        <v>341</v>
      </c>
      <c r="AO74" s="32" t="s">
        <v>2757</v>
      </c>
      <c r="AP74" s="13" t="s">
        <v>341</v>
      </c>
      <c r="AQ74" s="13" t="s">
        <v>341</v>
      </c>
      <c r="AR74" s="13" t="s">
        <v>341</v>
      </c>
      <c r="AS74" s="13" t="s">
        <v>341</v>
      </c>
      <c r="AT74" s="13" t="s">
        <v>341</v>
      </c>
      <c r="AU74" s="13" t="s">
        <v>341</v>
      </c>
      <c r="AV74" s="13" t="s">
        <v>341</v>
      </c>
      <c r="AW74" s="13" t="s">
        <v>341</v>
      </c>
    </row>
    <row r="75" spans="1:49" s="13" customFormat="1" ht="28.5" x14ac:dyDescent="0.45">
      <c r="A75" s="10" t="s">
        <v>343</v>
      </c>
      <c r="B75" s="10" t="s">
        <v>1013</v>
      </c>
      <c r="C75" s="10" t="s">
        <v>343</v>
      </c>
      <c r="D75" s="32" t="s">
        <v>1274</v>
      </c>
      <c r="E75" s="26" t="s">
        <v>9405</v>
      </c>
      <c r="F75" s="7" t="s">
        <v>343</v>
      </c>
      <c r="G75" s="26" t="s">
        <v>1484</v>
      </c>
      <c r="H75" s="10" t="s">
        <v>1013</v>
      </c>
      <c r="I75" s="10" t="s">
        <v>1013</v>
      </c>
      <c r="J75" s="10" t="s">
        <v>7329</v>
      </c>
      <c r="K75" s="10" t="s">
        <v>6715</v>
      </c>
      <c r="L75" s="32" t="s">
        <v>2435</v>
      </c>
      <c r="M75" s="32" t="s">
        <v>1274</v>
      </c>
      <c r="N75" s="10" t="s">
        <v>7992</v>
      </c>
      <c r="O75" s="32" t="s">
        <v>1832</v>
      </c>
      <c r="P75" s="10" t="s">
        <v>8301</v>
      </c>
      <c r="Q75" s="10" t="s">
        <v>5147</v>
      </c>
      <c r="R75" s="10" t="s">
        <v>343</v>
      </c>
      <c r="S75" s="26" t="s">
        <v>6090</v>
      </c>
      <c r="T75" s="26" t="s">
        <v>8871</v>
      </c>
      <c r="U75" s="32" t="s">
        <v>3076</v>
      </c>
      <c r="V75" s="32" t="s">
        <v>1013</v>
      </c>
      <c r="W75" s="26" t="s">
        <v>9056</v>
      </c>
      <c r="X75" s="32" t="e">
        <f>VLOOKUP(#REF!,#REF!,MATCH(VLOOKUP($X$1,'Language &amp; Currency Data'!$A$1:$B$41,2),#REF!,),FALSE)</f>
        <v>#REF!</v>
      </c>
      <c r="Y75" s="32" t="s">
        <v>344</v>
      </c>
      <c r="Z75" s="32" t="s">
        <v>3865</v>
      </c>
      <c r="AA75" s="32" t="s">
        <v>3385</v>
      </c>
      <c r="AB75" s="32" t="s">
        <v>2145</v>
      </c>
      <c r="AC75" s="26" t="s">
        <v>9405</v>
      </c>
      <c r="AD75" s="32" t="s">
        <v>4833</v>
      </c>
      <c r="AE75" s="10" t="s">
        <v>5443</v>
      </c>
      <c r="AF75" s="10" t="s">
        <v>7024</v>
      </c>
      <c r="AG75" s="10" t="s">
        <v>5750</v>
      </c>
      <c r="AH75" s="32" t="s">
        <v>1013</v>
      </c>
      <c r="AI75" s="32" t="s">
        <v>4441</v>
      </c>
      <c r="AJ75" s="10" t="s">
        <v>7634</v>
      </c>
      <c r="AK75" s="32" t="s">
        <v>4136</v>
      </c>
      <c r="AL75" s="10" t="s">
        <v>6402</v>
      </c>
      <c r="AM75" s="10" t="s">
        <v>343</v>
      </c>
      <c r="AN75" s="10" t="s">
        <v>343</v>
      </c>
      <c r="AO75" s="32" t="s">
        <v>2758</v>
      </c>
      <c r="AP75" s="13" t="s">
        <v>343</v>
      </c>
      <c r="AQ75" s="13" t="s">
        <v>343</v>
      </c>
      <c r="AR75" s="13" t="s">
        <v>343</v>
      </c>
      <c r="AS75" s="13" t="s">
        <v>343</v>
      </c>
      <c r="AT75" s="13" t="s">
        <v>343</v>
      </c>
      <c r="AU75" s="13" t="s">
        <v>343</v>
      </c>
      <c r="AV75" s="13" t="s">
        <v>343</v>
      </c>
      <c r="AW75" s="13" t="s">
        <v>343</v>
      </c>
    </row>
    <row r="76" spans="1:49" s="13" customFormat="1" x14ac:dyDescent="0.45">
      <c r="A76" s="10" t="s">
        <v>345</v>
      </c>
      <c r="B76" s="10" t="s">
        <v>1014</v>
      </c>
      <c r="C76" s="10" t="s">
        <v>345</v>
      </c>
      <c r="D76" s="32" t="s">
        <v>1275</v>
      </c>
      <c r="E76" s="26" t="s">
        <v>9406</v>
      </c>
      <c r="F76" s="7" t="s">
        <v>345</v>
      </c>
      <c r="G76" s="26" t="s">
        <v>1485</v>
      </c>
      <c r="H76" s="10" t="s">
        <v>1014</v>
      </c>
      <c r="I76" s="10" t="s">
        <v>1014</v>
      </c>
      <c r="J76" s="10" t="s">
        <v>7330</v>
      </c>
      <c r="K76" s="10" t="s">
        <v>6716</v>
      </c>
      <c r="L76" s="32" t="s">
        <v>2436</v>
      </c>
      <c r="M76" s="32" t="s">
        <v>1275</v>
      </c>
      <c r="N76" s="10" t="s">
        <v>7993</v>
      </c>
      <c r="O76" s="32" t="s">
        <v>1833</v>
      </c>
      <c r="P76" s="10" t="s">
        <v>8302</v>
      </c>
      <c r="Q76" s="10" t="s">
        <v>5148</v>
      </c>
      <c r="R76" s="10" t="s">
        <v>345</v>
      </c>
      <c r="S76" s="26" t="s">
        <v>6091</v>
      </c>
      <c r="T76" s="26" t="s">
        <v>8872</v>
      </c>
      <c r="U76" s="32" t="s">
        <v>3077</v>
      </c>
      <c r="V76" s="32" t="s">
        <v>1014</v>
      </c>
      <c r="W76" s="26" t="s">
        <v>9057</v>
      </c>
      <c r="X76" s="32" t="e">
        <f>VLOOKUP(#REF!,#REF!,MATCH(VLOOKUP($X$1,'Language &amp; Currency Data'!$A$1:$B$41,2),#REF!,),FALSE)</f>
        <v>#REF!</v>
      </c>
      <c r="Y76" s="32" t="s">
        <v>346</v>
      </c>
      <c r="Z76" s="32" t="s">
        <v>3866</v>
      </c>
      <c r="AA76" s="32" t="s">
        <v>3386</v>
      </c>
      <c r="AB76" s="32" t="s">
        <v>2146</v>
      </c>
      <c r="AC76" s="26" t="s">
        <v>9406</v>
      </c>
      <c r="AD76" s="32" t="s">
        <v>4834</v>
      </c>
      <c r="AE76" s="10" t="s">
        <v>5444</v>
      </c>
      <c r="AF76" s="10" t="s">
        <v>7025</v>
      </c>
      <c r="AG76" s="10" t="s">
        <v>5751</v>
      </c>
      <c r="AH76" s="32" t="s">
        <v>1014</v>
      </c>
      <c r="AI76" s="32" t="s">
        <v>4442</v>
      </c>
      <c r="AJ76" s="10" t="s">
        <v>7635</v>
      </c>
      <c r="AK76" s="32" t="s">
        <v>4137</v>
      </c>
      <c r="AL76" s="10" t="s">
        <v>6403</v>
      </c>
      <c r="AM76" s="10" t="s">
        <v>345</v>
      </c>
      <c r="AN76" s="10" t="s">
        <v>345</v>
      </c>
      <c r="AO76" s="32" t="s">
        <v>2759</v>
      </c>
      <c r="AP76" s="13" t="s">
        <v>345</v>
      </c>
      <c r="AQ76" s="13" t="s">
        <v>345</v>
      </c>
      <c r="AR76" s="13" t="s">
        <v>345</v>
      </c>
      <c r="AS76" s="13" t="s">
        <v>345</v>
      </c>
      <c r="AT76" s="13" t="s">
        <v>345</v>
      </c>
      <c r="AU76" s="13" t="s">
        <v>345</v>
      </c>
      <c r="AV76" s="13" t="s">
        <v>345</v>
      </c>
      <c r="AW76" s="13" t="s">
        <v>345</v>
      </c>
    </row>
    <row r="77" spans="1:49" s="13" customFormat="1" ht="28.5" x14ac:dyDescent="0.45">
      <c r="A77" s="10" t="s">
        <v>347</v>
      </c>
      <c r="B77" s="10" t="s">
        <v>1015</v>
      </c>
      <c r="C77" s="10" t="s">
        <v>347</v>
      </c>
      <c r="D77" s="32" t="s">
        <v>1276</v>
      </c>
      <c r="E77" s="26" t="s">
        <v>9407</v>
      </c>
      <c r="F77" s="7" t="s">
        <v>347</v>
      </c>
      <c r="G77" s="26" t="s">
        <v>1486</v>
      </c>
      <c r="H77" s="10" t="s">
        <v>1015</v>
      </c>
      <c r="I77" s="10" t="s">
        <v>1015</v>
      </c>
      <c r="J77" s="10" t="s">
        <v>7331</v>
      </c>
      <c r="K77" s="10" t="s">
        <v>6717</v>
      </c>
      <c r="L77" s="32" t="s">
        <v>2437</v>
      </c>
      <c r="M77" s="32" t="s">
        <v>1276</v>
      </c>
      <c r="N77" s="10" t="s">
        <v>7994</v>
      </c>
      <c r="O77" s="32" t="s">
        <v>1834</v>
      </c>
      <c r="P77" s="10" t="s">
        <v>8303</v>
      </c>
      <c r="Q77" s="10" t="s">
        <v>5149</v>
      </c>
      <c r="R77" s="10" t="s">
        <v>347</v>
      </c>
      <c r="S77" s="26" t="s">
        <v>6092</v>
      </c>
      <c r="T77" s="26" t="s">
        <v>8873</v>
      </c>
      <c r="U77" s="32" t="s">
        <v>3078</v>
      </c>
      <c r="V77" s="32" t="s">
        <v>1015</v>
      </c>
      <c r="W77" s="26" t="s">
        <v>9058</v>
      </c>
      <c r="X77" s="32" t="e">
        <f>VLOOKUP(#REF!,#REF!,MATCH(VLOOKUP($X$1,'Language &amp; Currency Data'!$A$1:$B$41,2),#REF!,),FALSE)</f>
        <v>#REF!</v>
      </c>
      <c r="Y77" s="32" t="s">
        <v>348</v>
      </c>
      <c r="Z77" s="32" t="s">
        <v>3867</v>
      </c>
      <c r="AA77" s="32" t="s">
        <v>3387</v>
      </c>
      <c r="AB77" s="32" t="s">
        <v>2147</v>
      </c>
      <c r="AC77" s="26" t="s">
        <v>9562</v>
      </c>
      <c r="AD77" s="32" t="s">
        <v>4835</v>
      </c>
      <c r="AE77" s="10" t="s">
        <v>5445</v>
      </c>
      <c r="AF77" s="10" t="s">
        <v>7026</v>
      </c>
      <c r="AG77" s="10" t="s">
        <v>5752</v>
      </c>
      <c r="AH77" s="32" t="s">
        <v>1015</v>
      </c>
      <c r="AI77" s="32" t="s">
        <v>4443</v>
      </c>
      <c r="AJ77" s="10" t="s">
        <v>7636</v>
      </c>
      <c r="AK77" s="32" t="s">
        <v>4138</v>
      </c>
      <c r="AL77" s="10" t="s">
        <v>6404</v>
      </c>
      <c r="AM77" s="10" t="s">
        <v>347</v>
      </c>
      <c r="AN77" s="10" t="s">
        <v>347</v>
      </c>
      <c r="AO77" s="32" t="s">
        <v>2760</v>
      </c>
      <c r="AP77" s="13" t="s">
        <v>347</v>
      </c>
      <c r="AQ77" s="13" t="s">
        <v>347</v>
      </c>
      <c r="AR77" s="13" t="s">
        <v>347</v>
      </c>
      <c r="AS77" s="13" t="s">
        <v>347</v>
      </c>
      <c r="AT77" s="13" t="s">
        <v>347</v>
      </c>
      <c r="AU77" s="13" t="s">
        <v>347</v>
      </c>
      <c r="AV77" s="13" t="s">
        <v>347</v>
      </c>
      <c r="AW77" s="13" t="s">
        <v>347</v>
      </c>
    </row>
    <row r="78" spans="1:49" s="13" customFormat="1" x14ac:dyDescent="0.45">
      <c r="A78" s="10" t="s">
        <v>349</v>
      </c>
      <c r="B78" s="10" t="s">
        <v>1016</v>
      </c>
      <c r="C78" s="10" t="s">
        <v>349</v>
      </c>
      <c r="D78" s="32" t="s">
        <v>1277</v>
      </c>
      <c r="E78" s="26" t="s">
        <v>8606</v>
      </c>
      <c r="F78" s="7" t="s">
        <v>349</v>
      </c>
      <c r="G78" s="26" t="s">
        <v>1487</v>
      </c>
      <c r="H78" s="10" t="s">
        <v>1016</v>
      </c>
      <c r="I78" s="10" t="s">
        <v>1016</v>
      </c>
      <c r="J78" s="10" t="s">
        <v>7332</v>
      </c>
      <c r="K78" s="10" t="s">
        <v>6718</v>
      </c>
      <c r="L78" s="32" t="s">
        <v>2438</v>
      </c>
      <c r="M78" s="32" t="s">
        <v>1277</v>
      </c>
      <c r="N78" s="10" t="s">
        <v>7995</v>
      </c>
      <c r="O78" s="32" t="s">
        <v>1835</v>
      </c>
      <c r="P78" s="10" t="s">
        <v>8304</v>
      </c>
      <c r="Q78" s="10" t="s">
        <v>5150</v>
      </c>
      <c r="R78" s="10" t="s">
        <v>349</v>
      </c>
      <c r="S78" s="26" t="s">
        <v>6093</v>
      </c>
      <c r="T78" s="26" t="s">
        <v>8874</v>
      </c>
      <c r="U78" s="32" t="s">
        <v>3079</v>
      </c>
      <c r="V78" s="32" t="s">
        <v>1016</v>
      </c>
      <c r="W78" s="26" t="s">
        <v>9059</v>
      </c>
      <c r="X78" s="32" t="e">
        <f>VLOOKUP(#REF!,#REF!,MATCH(VLOOKUP($X$1,'Language &amp; Currency Data'!$A$1:$B$41,2),#REF!,),FALSE)</f>
        <v>#REF!</v>
      </c>
      <c r="Y78" s="32" t="s">
        <v>350</v>
      </c>
      <c r="Z78" s="32" t="s">
        <v>3868</v>
      </c>
      <c r="AA78" s="32" t="s">
        <v>3388</v>
      </c>
      <c r="AB78" s="32" t="s">
        <v>2148</v>
      </c>
      <c r="AC78" s="26" t="s">
        <v>8606</v>
      </c>
      <c r="AD78" s="32" t="s">
        <v>4836</v>
      </c>
      <c r="AE78" s="10" t="s">
        <v>5446</v>
      </c>
      <c r="AF78" s="10" t="s">
        <v>7027</v>
      </c>
      <c r="AG78" s="10" t="s">
        <v>5753</v>
      </c>
      <c r="AH78" s="32" t="s">
        <v>1016</v>
      </c>
      <c r="AI78" s="32" t="s">
        <v>4444</v>
      </c>
      <c r="AJ78" s="10" t="s">
        <v>7637</v>
      </c>
      <c r="AK78" s="32" t="s">
        <v>4139</v>
      </c>
      <c r="AL78" s="10" t="s">
        <v>6405</v>
      </c>
      <c r="AM78" s="10" t="s">
        <v>349</v>
      </c>
      <c r="AN78" s="10" t="s">
        <v>349</v>
      </c>
      <c r="AO78" s="32" t="s">
        <v>2761</v>
      </c>
      <c r="AP78" s="13" t="s">
        <v>349</v>
      </c>
      <c r="AQ78" s="13" t="s">
        <v>349</v>
      </c>
      <c r="AR78" s="13" t="s">
        <v>349</v>
      </c>
      <c r="AS78" s="13" t="s">
        <v>349</v>
      </c>
      <c r="AT78" s="13" t="s">
        <v>349</v>
      </c>
      <c r="AU78" s="13" t="s">
        <v>349</v>
      </c>
      <c r="AV78" s="13" t="s">
        <v>349</v>
      </c>
      <c r="AW78" s="13" t="s">
        <v>349</v>
      </c>
    </row>
    <row r="79" spans="1:49" s="13" customFormat="1" x14ac:dyDescent="0.45">
      <c r="A79" s="10" t="s">
        <v>351</v>
      </c>
      <c r="B79" s="10" t="s">
        <v>1017</v>
      </c>
      <c r="C79" s="10" t="s">
        <v>351</v>
      </c>
      <c r="D79" s="32" t="s">
        <v>1278</v>
      </c>
      <c r="E79" s="26" t="s">
        <v>9408</v>
      </c>
      <c r="F79" s="7" t="s">
        <v>351</v>
      </c>
      <c r="G79" s="26" t="s">
        <v>1488</v>
      </c>
      <c r="H79" s="10" t="s">
        <v>1017</v>
      </c>
      <c r="I79" s="10" t="s">
        <v>1017</v>
      </c>
      <c r="J79" s="10" t="s">
        <v>7333</v>
      </c>
      <c r="K79" s="10" t="s">
        <v>6719</v>
      </c>
      <c r="L79" s="32" t="s">
        <v>2439</v>
      </c>
      <c r="M79" s="32" t="s">
        <v>1278</v>
      </c>
      <c r="N79" s="10" t="s">
        <v>7996</v>
      </c>
      <c r="O79" s="32" t="s">
        <v>1836</v>
      </c>
      <c r="P79" s="10" t="s">
        <v>8305</v>
      </c>
      <c r="Q79" s="10" t="s">
        <v>5151</v>
      </c>
      <c r="R79" s="10" t="s">
        <v>351</v>
      </c>
      <c r="S79" s="26" t="s">
        <v>6094</v>
      </c>
      <c r="T79" s="26" t="s">
        <v>8875</v>
      </c>
      <c r="U79" s="32" t="s">
        <v>3080</v>
      </c>
      <c r="V79" s="32" t="s">
        <v>1017</v>
      </c>
      <c r="W79" s="26" t="s">
        <v>9060</v>
      </c>
      <c r="X79" s="32" t="e">
        <f>VLOOKUP(#REF!,#REF!,MATCH(VLOOKUP($X$1,'Language &amp; Currency Data'!$A$1:$B$41,2),#REF!,),FALSE)</f>
        <v>#REF!</v>
      </c>
      <c r="Y79" s="32" t="s">
        <v>352</v>
      </c>
      <c r="Z79" s="32" t="s">
        <v>3869</v>
      </c>
      <c r="AA79" s="32" t="s">
        <v>3389</v>
      </c>
      <c r="AB79" s="32" t="s">
        <v>2149</v>
      </c>
      <c r="AC79" s="26" t="s">
        <v>9408</v>
      </c>
      <c r="AD79" s="32" t="s">
        <v>4837</v>
      </c>
      <c r="AE79" s="10" t="s">
        <v>5447</v>
      </c>
      <c r="AF79" s="10" t="s">
        <v>7028</v>
      </c>
      <c r="AG79" s="10" t="s">
        <v>5754</v>
      </c>
      <c r="AH79" s="32" t="s">
        <v>1017</v>
      </c>
      <c r="AI79" s="32" t="s">
        <v>4445</v>
      </c>
      <c r="AJ79" s="10" t="s">
        <v>7638</v>
      </c>
      <c r="AK79" s="32" t="s">
        <v>4140</v>
      </c>
      <c r="AL79" s="10" t="s">
        <v>6406</v>
      </c>
      <c r="AM79" s="10" t="s">
        <v>351</v>
      </c>
      <c r="AN79" s="10" t="s">
        <v>351</v>
      </c>
      <c r="AO79" s="32" t="s">
        <v>2762</v>
      </c>
      <c r="AP79" s="13" t="s">
        <v>351</v>
      </c>
      <c r="AQ79" s="13" t="s">
        <v>351</v>
      </c>
      <c r="AR79" s="13" t="s">
        <v>351</v>
      </c>
      <c r="AS79" s="13" t="s">
        <v>351</v>
      </c>
      <c r="AT79" s="13" t="s">
        <v>351</v>
      </c>
      <c r="AU79" s="13" t="s">
        <v>351</v>
      </c>
      <c r="AV79" s="13" t="s">
        <v>351</v>
      </c>
      <c r="AW79" s="13" t="s">
        <v>351</v>
      </c>
    </row>
    <row r="80" spans="1:49" s="13" customFormat="1" x14ac:dyDescent="0.45">
      <c r="A80" s="10" t="s">
        <v>353</v>
      </c>
      <c r="B80" s="10" t="s">
        <v>1018</v>
      </c>
      <c r="C80" s="10" t="s">
        <v>353</v>
      </c>
      <c r="D80" s="32" t="s">
        <v>1279</v>
      </c>
      <c r="E80" s="26" t="s">
        <v>9409</v>
      </c>
      <c r="F80" s="7" t="s">
        <v>353</v>
      </c>
      <c r="G80" s="26" t="s">
        <v>1489</v>
      </c>
      <c r="H80" s="10" t="s">
        <v>1018</v>
      </c>
      <c r="I80" s="10" t="s">
        <v>1018</v>
      </c>
      <c r="J80" s="10" t="s">
        <v>7334</v>
      </c>
      <c r="K80" s="10" t="s">
        <v>6720</v>
      </c>
      <c r="L80" s="32" t="s">
        <v>2440</v>
      </c>
      <c r="M80" s="32" t="s">
        <v>1279</v>
      </c>
      <c r="N80" s="10" t="s">
        <v>7997</v>
      </c>
      <c r="O80" s="32" t="s">
        <v>1837</v>
      </c>
      <c r="P80" s="10" t="s">
        <v>8306</v>
      </c>
      <c r="Q80" s="10" t="s">
        <v>5152</v>
      </c>
      <c r="R80" s="10" t="s">
        <v>353</v>
      </c>
      <c r="S80" s="26" t="s">
        <v>6095</v>
      </c>
      <c r="T80" s="26" t="s">
        <v>8876</v>
      </c>
      <c r="U80" s="32" t="s">
        <v>3081</v>
      </c>
      <c r="V80" s="32" t="s">
        <v>1018</v>
      </c>
      <c r="W80" s="26" t="s">
        <v>9061</v>
      </c>
      <c r="X80" s="32" t="e">
        <f>VLOOKUP(#REF!,#REF!,MATCH(VLOOKUP($X$1,'Language &amp; Currency Data'!$A$1:$B$41,2),#REF!,),FALSE)</f>
        <v>#REF!</v>
      </c>
      <c r="Y80" s="32" t="s">
        <v>354</v>
      </c>
      <c r="Z80" s="32" t="s">
        <v>3870</v>
      </c>
      <c r="AA80" s="32" t="s">
        <v>3390</v>
      </c>
      <c r="AB80" s="32" t="s">
        <v>2150</v>
      </c>
      <c r="AC80" s="26" t="s">
        <v>8607</v>
      </c>
      <c r="AD80" s="32" t="s">
        <v>4838</v>
      </c>
      <c r="AE80" s="10" t="s">
        <v>5448</v>
      </c>
      <c r="AF80" s="10" t="s">
        <v>7029</v>
      </c>
      <c r="AG80" s="10" t="s">
        <v>5755</v>
      </c>
      <c r="AH80" s="32" t="s">
        <v>1018</v>
      </c>
      <c r="AI80" s="32" t="s">
        <v>4807</v>
      </c>
      <c r="AJ80" s="10" t="s">
        <v>7639</v>
      </c>
      <c r="AK80" s="32" t="s">
        <v>4141</v>
      </c>
      <c r="AL80" s="10" t="s">
        <v>6407</v>
      </c>
      <c r="AM80" s="10" t="s">
        <v>353</v>
      </c>
      <c r="AN80" s="10" t="s">
        <v>353</v>
      </c>
      <c r="AO80" s="32" t="s">
        <v>2763</v>
      </c>
      <c r="AP80" s="13" t="s">
        <v>353</v>
      </c>
      <c r="AQ80" s="13" t="s">
        <v>353</v>
      </c>
      <c r="AR80" s="13" t="s">
        <v>353</v>
      </c>
      <c r="AS80" s="13" t="s">
        <v>353</v>
      </c>
      <c r="AT80" s="13" t="s">
        <v>353</v>
      </c>
      <c r="AU80" s="13" t="s">
        <v>353</v>
      </c>
      <c r="AV80" s="13" t="s">
        <v>353</v>
      </c>
      <c r="AW80" s="13" t="s">
        <v>353</v>
      </c>
    </row>
    <row r="81" spans="1:49" s="13" customFormat="1" x14ac:dyDescent="0.45">
      <c r="A81" s="10" t="s">
        <v>355</v>
      </c>
      <c r="B81" s="10" t="s">
        <v>1019</v>
      </c>
      <c r="C81" s="10" t="s">
        <v>355</v>
      </c>
      <c r="D81" s="32" t="s">
        <v>1280</v>
      </c>
      <c r="E81" s="26" t="s">
        <v>8608</v>
      </c>
      <c r="F81" s="7" t="s">
        <v>355</v>
      </c>
      <c r="G81" s="26" t="s">
        <v>1490</v>
      </c>
      <c r="H81" s="10" t="s">
        <v>1019</v>
      </c>
      <c r="I81" s="10" t="s">
        <v>1019</v>
      </c>
      <c r="J81" s="10" t="s">
        <v>5449</v>
      </c>
      <c r="K81" s="10" t="s">
        <v>6721</v>
      </c>
      <c r="L81" s="32" t="s">
        <v>2441</v>
      </c>
      <c r="M81" s="32" t="s">
        <v>1280</v>
      </c>
      <c r="N81" s="10" t="s">
        <v>7998</v>
      </c>
      <c r="O81" s="32" t="s">
        <v>1838</v>
      </c>
      <c r="P81" s="10" t="s">
        <v>8307</v>
      </c>
      <c r="Q81" s="10" t="s">
        <v>5153</v>
      </c>
      <c r="R81" s="10" t="s">
        <v>355</v>
      </c>
      <c r="S81" s="26" t="s">
        <v>6096</v>
      </c>
      <c r="T81" s="26" t="s">
        <v>1490</v>
      </c>
      <c r="U81" s="32" t="s">
        <v>3082</v>
      </c>
      <c r="V81" s="32" t="s">
        <v>1019</v>
      </c>
      <c r="W81" s="26" t="s">
        <v>1462</v>
      </c>
      <c r="X81" s="32" t="e">
        <f>VLOOKUP(#REF!,#REF!,MATCH(VLOOKUP($X$1,'Language &amp; Currency Data'!$A$1:$B$41,2),#REF!,),FALSE)</f>
        <v>#REF!</v>
      </c>
      <c r="Y81" s="32" t="s">
        <v>356</v>
      </c>
      <c r="Z81" s="32" t="s">
        <v>3871</v>
      </c>
      <c r="AA81" s="32" t="s">
        <v>3391</v>
      </c>
      <c r="AB81" s="32" t="s">
        <v>2151</v>
      </c>
      <c r="AC81" s="26" t="s">
        <v>8608</v>
      </c>
      <c r="AD81" s="32" t="s">
        <v>4839</v>
      </c>
      <c r="AE81" s="10" t="s">
        <v>5449</v>
      </c>
      <c r="AF81" s="10" t="s">
        <v>7030</v>
      </c>
      <c r="AG81" s="10" t="s">
        <v>5756</v>
      </c>
      <c r="AH81" s="32" t="s">
        <v>1019</v>
      </c>
      <c r="AI81" s="32" t="s">
        <v>1462</v>
      </c>
      <c r="AJ81" s="10" t="s">
        <v>1490</v>
      </c>
      <c r="AK81" s="32" t="s">
        <v>4142</v>
      </c>
      <c r="AL81" s="10" t="s">
        <v>6408</v>
      </c>
      <c r="AM81" s="10" t="s">
        <v>355</v>
      </c>
      <c r="AN81" s="10" t="s">
        <v>355</v>
      </c>
      <c r="AO81" s="32" t="s">
        <v>2764</v>
      </c>
      <c r="AP81" s="13" t="s">
        <v>355</v>
      </c>
      <c r="AQ81" s="13" t="s">
        <v>355</v>
      </c>
      <c r="AR81" s="13" t="s">
        <v>355</v>
      </c>
      <c r="AS81" s="13" t="s">
        <v>355</v>
      </c>
      <c r="AT81" s="13" t="s">
        <v>355</v>
      </c>
      <c r="AU81" s="13" t="s">
        <v>355</v>
      </c>
      <c r="AV81" s="13" t="s">
        <v>355</v>
      </c>
      <c r="AW81" s="13" t="s">
        <v>355</v>
      </c>
    </row>
    <row r="82" spans="1:49" s="13" customFormat="1" x14ac:dyDescent="0.45">
      <c r="A82" s="10" t="s">
        <v>357</v>
      </c>
      <c r="B82" s="10" t="s">
        <v>1020</v>
      </c>
      <c r="C82" s="10" t="s">
        <v>357</v>
      </c>
      <c r="D82" s="32" t="s">
        <v>1281</v>
      </c>
      <c r="E82" s="26" t="s">
        <v>8609</v>
      </c>
      <c r="F82" s="7" t="s">
        <v>357</v>
      </c>
      <c r="G82" s="26" t="s">
        <v>1491</v>
      </c>
      <c r="H82" s="10" t="s">
        <v>1020</v>
      </c>
      <c r="I82" s="10" t="s">
        <v>1020</v>
      </c>
      <c r="J82" s="10" t="s">
        <v>5450</v>
      </c>
      <c r="K82" s="10" t="s">
        <v>6722</v>
      </c>
      <c r="L82" s="32" t="s">
        <v>2442</v>
      </c>
      <c r="M82" s="32" t="s">
        <v>1281</v>
      </c>
      <c r="N82" s="10" t="s">
        <v>7999</v>
      </c>
      <c r="O82" s="32" t="s">
        <v>1839</v>
      </c>
      <c r="P82" s="10" t="s">
        <v>8308</v>
      </c>
      <c r="Q82" s="10" t="s">
        <v>3083</v>
      </c>
      <c r="R82" s="10" t="s">
        <v>357</v>
      </c>
      <c r="S82" s="26" t="s">
        <v>6097</v>
      </c>
      <c r="T82" s="26" t="s">
        <v>1491</v>
      </c>
      <c r="U82" s="32" t="s">
        <v>3083</v>
      </c>
      <c r="V82" s="32" t="s">
        <v>1020</v>
      </c>
      <c r="W82" s="26" t="s">
        <v>9062</v>
      </c>
      <c r="X82" s="32" t="e">
        <f>VLOOKUP(#REF!,#REF!,MATCH(VLOOKUP($X$1,'Language &amp; Currency Data'!$A$1:$B$41,2),#REF!,),FALSE)</f>
        <v>#REF!</v>
      </c>
      <c r="Y82" s="32" t="s">
        <v>358</v>
      </c>
      <c r="Z82" s="32" t="s">
        <v>3872</v>
      </c>
      <c r="AA82" s="32" t="s">
        <v>3392</v>
      </c>
      <c r="AB82" s="32" t="s">
        <v>2152</v>
      </c>
      <c r="AC82" s="26" t="s">
        <v>8609</v>
      </c>
      <c r="AD82" s="32" t="s">
        <v>4840</v>
      </c>
      <c r="AE82" s="10" t="s">
        <v>5450</v>
      </c>
      <c r="AF82" s="10" t="s">
        <v>7031</v>
      </c>
      <c r="AG82" s="10" t="s">
        <v>5757</v>
      </c>
      <c r="AH82" s="32" t="s">
        <v>1020</v>
      </c>
      <c r="AI82" s="32" t="s">
        <v>4446</v>
      </c>
      <c r="AJ82" s="10" t="s">
        <v>1491</v>
      </c>
      <c r="AK82" s="32" t="s">
        <v>4143</v>
      </c>
      <c r="AL82" s="10" t="s">
        <v>6409</v>
      </c>
      <c r="AM82" s="10" t="s">
        <v>357</v>
      </c>
      <c r="AN82" s="10" t="s">
        <v>357</v>
      </c>
      <c r="AO82" s="32" t="s">
        <v>2765</v>
      </c>
      <c r="AP82" s="13" t="s">
        <v>357</v>
      </c>
      <c r="AQ82" s="13" t="s">
        <v>357</v>
      </c>
      <c r="AR82" s="13" t="s">
        <v>357</v>
      </c>
      <c r="AS82" s="13" t="s">
        <v>357</v>
      </c>
      <c r="AT82" s="13" t="s">
        <v>357</v>
      </c>
      <c r="AU82" s="13" t="s">
        <v>357</v>
      </c>
      <c r="AV82" s="13" t="s">
        <v>357</v>
      </c>
      <c r="AW82" s="13" t="s">
        <v>357</v>
      </c>
    </row>
    <row r="83" spans="1:49" s="13" customFormat="1" x14ac:dyDescent="0.45">
      <c r="A83" s="10" t="s">
        <v>359</v>
      </c>
      <c r="B83" s="10" t="s">
        <v>1021</v>
      </c>
      <c r="C83" s="10" t="s">
        <v>359</v>
      </c>
      <c r="D83" s="32" t="s">
        <v>1420</v>
      </c>
      <c r="E83" s="26" t="s">
        <v>8610</v>
      </c>
      <c r="F83" s="7" t="s">
        <v>359</v>
      </c>
      <c r="G83" s="26" t="s">
        <v>1666</v>
      </c>
      <c r="H83" s="10" t="s">
        <v>1021</v>
      </c>
      <c r="I83" s="10" t="s">
        <v>1021</v>
      </c>
      <c r="J83" s="10" t="s">
        <v>7335</v>
      </c>
      <c r="K83" s="10" t="s">
        <v>6723</v>
      </c>
      <c r="L83" s="32" t="s">
        <v>2443</v>
      </c>
      <c r="M83" s="32" t="s">
        <v>1420</v>
      </c>
      <c r="N83" s="10" t="s">
        <v>8000</v>
      </c>
      <c r="O83" s="32" t="s">
        <v>2022</v>
      </c>
      <c r="P83" s="10" t="s">
        <v>8309</v>
      </c>
      <c r="Q83" s="10" t="s">
        <v>5154</v>
      </c>
      <c r="R83" s="10" t="s">
        <v>359</v>
      </c>
      <c r="S83" s="26" t="s">
        <v>6098</v>
      </c>
      <c r="T83" s="26" t="s">
        <v>9327</v>
      </c>
      <c r="U83" s="32" t="s">
        <v>3084</v>
      </c>
      <c r="V83" s="32" t="s">
        <v>1021</v>
      </c>
      <c r="W83" s="26" t="s">
        <v>9063</v>
      </c>
      <c r="X83" s="32" t="e">
        <f>VLOOKUP(#REF!,#REF!,MATCH(VLOOKUP($X$1,'Language &amp; Currency Data'!$A$1:$B$41,2),#REF!,),FALSE)</f>
        <v>#REF!</v>
      </c>
      <c r="Y83" s="32" t="s">
        <v>1162</v>
      </c>
      <c r="Z83" s="32" t="s">
        <v>3873</v>
      </c>
      <c r="AA83" s="32" t="s">
        <v>3393</v>
      </c>
      <c r="AB83" s="32" t="s">
        <v>2153</v>
      </c>
      <c r="AC83" s="26" t="s">
        <v>8610</v>
      </c>
      <c r="AD83" s="32" t="s">
        <v>4841</v>
      </c>
      <c r="AE83" s="10" t="s">
        <v>5451</v>
      </c>
      <c r="AF83" s="10" t="s">
        <v>7217</v>
      </c>
      <c r="AG83" s="10" t="s">
        <v>5758</v>
      </c>
      <c r="AH83" s="32" t="s">
        <v>1021</v>
      </c>
      <c r="AI83" s="32" t="s">
        <v>4447</v>
      </c>
      <c r="AJ83" s="10" t="s">
        <v>1666</v>
      </c>
      <c r="AK83" s="32" t="s">
        <v>4144</v>
      </c>
      <c r="AL83" s="10" t="s">
        <v>6410</v>
      </c>
      <c r="AM83" s="10" t="s">
        <v>359</v>
      </c>
      <c r="AN83" s="10" t="s">
        <v>359</v>
      </c>
      <c r="AO83" s="32" t="s">
        <v>2766</v>
      </c>
      <c r="AP83" s="13" t="s">
        <v>359</v>
      </c>
      <c r="AQ83" s="13" t="s">
        <v>359</v>
      </c>
      <c r="AR83" s="13" t="s">
        <v>359</v>
      </c>
      <c r="AS83" s="13" t="s">
        <v>359</v>
      </c>
      <c r="AT83" s="13" t="s">
        <v>359</v>
      </c>
      <c r="AU83" s="13" t="s">
        <v>359</v>
      </c>
      <c r="AV83" s="13" t="s">
        <v>359</v>
      </c>
      <c r="AW83" s="13" t="s">
        <v>359</v>
      </c>
    </row>
    <row r="84" spans="1:49" s="13" customFormat="1" x14ac:dyDescent="0.45">
      <c r="A84" s="10" t="s">
        <v>360</v>
      </c>
      <c r="B84" s="10" t="s">
        <v>3687</v>
      </c>
      <c r="C84" s="10" t="s">
        <v>360</v>
      </c>
      <c r="D84" s="32" t="s">
        <v>1282</v>
      </c>
      <c r="E84" s="26" t="s">
        <v>8611</v>
      </c>
      <c r="F84" s="7" t="s">
        <v>360</v>
      </c>
      <c r="G84" s="26" t="s">
        <v>1492</v>
      </c>
      <c r="H84" s="10" t="s">
        <v>3687</v>
      </c>
      <c r="I84" s="10" t="s">
        <v>3687</v>
      </c>
      <c r="J84" s="10" t="s">
        <v>7336</v>
      </c>
      <c r="K84" s="10" t="s">
        <v>6724</v>
      </c>
      <c r="L84" s="32" t="s">
        <v>2444</v>
      </c>
      <c r="M84" s="32" t="s">
        <v>1282</v>
      </c>
      <c r="N84" s="10" t="s">
        <v>8001</v>
      </c>
      <c r="O84" s="32" t="s">
        <v>1840</v>
      </c>
      <c r="P84" s="10" t="s">
        <v>8310</v>
      </c>
      <c r="Q84" s="10" t="s">
        <v>5155</v>
      </c>
      <c r="R84" s="10" t="s">
        <v>360</v>
      </c>
      <c r="S84" s="26" t="s">
        <v>6099</v>
      </c>
      <c r="T84" s="26" t="s">
        <v>8877</v>
      </c>
      <c r="U84" s="32" t="s">
        <v>3085</v>
      </c>
      <c r="V84" s="32" t="s">
        <v>3687</v>
      </c>
      <c r="W84" s="26" t="s">
        <v>9064</v>
      </c>
      <c r="X84" s="32" t="e">
        <f>VLOOKUP(#REF!,#REF!,MATCH(VLOOKUP($X$1,'Language &amp; Currency Data'!$A$1:$B$41,2),#REF!,),FALSE)</f>
        <v>#REF!</v>
      </c>
      <c r="Y84" s="32" t="s">
        <v>361</v>
      </c>
      <c r="Z84" s="32" t="s">
        <v>3874</v>
      </c>
      <c r="AA84" s="32" t="s">
        <v>3394</v>
      </c>
      <c r="AB84" s="32" t="s">
        <v>2154</v>
      </c>
      <c r="AC84" s="26" t="s">
        <v>8611</v>
      </c>
      <c r="AD84" s="32" t="s">
        <v>4842</v>
      </c>
      <c r="AE84" s="10" t="s">
        <v>5452</v>
      </c>
      <c r="AF84" s="10" t="s">
        <v>7032</v>
      </c>
      <c r="AG84" s="10" t="s">
        <v>5759</v>
      </c>
      <c r="AH84" s="32" t="s">
        <v>3687</v>
      </c>
      <c r="AI84" s="32" t="s">
        <v>4448</v>
      </c>
      <c r="AJ84" s="10" t="s">
        <v>7640</v>
      </c>
      <c r="AK84" s="32" t="s">
        <v>4145</v>
      </c>
      <c r="AL84" s="10" t="s">
        <v>6411</v>
      </c>
      <c r="AM84" s="10" t="s">
        <v>360</v>
      </c>
      <c r="AN84" s="10" t="s">
        <v>360</v>
      </c>
      <c r="AO84" s="32" t="s">
        <v>2767</v>
      </c>
      <c r="AP84" s="13" t="s">
        <v>360</v>
      </c>
      <c r="AQ84" s="13" t="s">
        <v>360</v>
      </c>
      <c r="AR84" s="13" t="s">
        <v>360</v>
      </c>
      <c r="AS84" s="13" t="s">
        <v>360</v>
      </c>
      <c r="AT84" s="13" t="s">
        <v>360</v>
      </c>
      <c r="AU84" s="13" t="s">
        <v>360</v>
      </c>
      <c r="AV84" s="13" t="s">
        <v>360</v>
      </c>
      <c r="AW84" s="13" t="s">
        <v>360</v>
      </c>
    </row>
    <row r="85" spans="1:49" s="13" customFormat="1" x14ac:dyDescent="0.45">
      <c r="A85" s="10" t="s">
        <v>362</v>
      </c>
      <c r="B85" s="10" t="s">
        <v>1022</v>
      </c>
      <c r="C85" s="10" t="s">
        <v>362</v>
      </c>
      <c r="D85" s="32" t="s">
        <v>1283</v>
      </c>
      <c r="E85" s="26" t="s">
        <v>8612</v>
      </c>
      <c r="F85" s="7" t="s">
        <v>362</v>
      </c>
      <c r="G85" s="26" t="s">
        <v>1493</v>
      </c>
      <c r="H85" s="10" t="s">
        <v>1022</v>
      </c>
      <c r="I85" s="10" t="s">
        <v>1022</v>
      </c>
      <c r="J85" s="10" t="s">
        <v>7337</v>
      </c>
      <c r="K85" s="10" t="s">
        <v>6725</v>
      </c>
      <c r="L85" s="32" t="s">
        <v>2445</v>
      </c>
      <c r="M85" s="32" t="s">
        <v>1283</v>
      </c>
      <c r="N85" s="10" t="s">
        <v>8002</v>
      </c>
      <c r="O85" s="32" t="s">
        <v>1841</v>
      </c>
      <c r="P85" s="10" t="s">
        <v>8311</v>
      </c>
      <c r="Q85" s="10" t="s">
        <v>5156</v>
      </c>
      <c r="R85" s="10" t="s">
        <v>362</v>
      </c>
      <c r="S85" s="26" t="s">
        <v>6100</v>
      </c>
      <c r="T85" s="26" t="s">
        <v>8878</v>
      </c>
      <c r="U85" s="32" t="s">
        <v>3086</v>
      </c>
      <c r="V85" s="32" t="s">
        <v>1022</v>
      </c>
      <c r="W85" s="26" t="s">
        <v>9065</v>
      </c>
      <c r="X85" s="32" t="e">
        <f>VLOOKUP(#REF!,#REF!,MATCH(VLOOKUP($X$1,'Language &amp; Currency Data'!$A$1:$B$41,2),#REF!,),FALSE)</f>
        <v>#REF!</v>
      </c>
      <c r="Y85" s="32" t="s">
        <v>363</v>
      </c>
      <c r="Z85" s="32" t="s">
        <v>3875</v>
      </c>
      <c r="AA85" s="32" t="s">
        <v>3395</v>
      </c>
      <c r="AB85" s="32" t="s">
        <v>2155</v>
      </c>
      <c r="AC85" s="26" t="s">
        <v>8612</v>
      </c>
      <c r="AD85" s="32" t="s">
        <v>4843</v>
      </c>
      <c r="AE85" s="10" t="s">
        <v>5453</v>
      </c>
      <c r="AF85" s="10" t="s">
        <v>7033</v>
      </c>
      <c r="AG85" s="10" t="s">
        <v>5760</v>
      </c>
      <c r="AH85" s="32" t="s">
        <v>1022</v>
      </c>
      <c r="AI85" s="32" t="s">
        <v>4449</v>
      </c>
      <c r="AJ85" s="10" t="s">
        <v>7641</v>
      </c>
      <c r="AK85" s="32" t="s">
        <v>4146</v>
      </c>
      <c r="AL85" s="10" t="s">
        <v>6412</v>
      </c>
      <c r="AM85" s="10" t="s">
        <v>362</v>
      </c>
      <c r="AN85" s="10" t="s">
        <v>362</v>
      </c>
      <c r="AO85" s="32" t="s">
        <v>2768</v>
      </c>
      <c r="AP85" s="13" t="s">
        <v>362</v>
      </c>
      <c r="AQ85" s="13" t="s">
        <v>362</v>
      </c>
      <c r="AR85" s="13" t="s">
        <v>362</v>
      </c>
      <c r="AS85" s="13" t="s">
        <v>362</v>
      </c>
      <c r="AT85" s="13" t="s">
        <v>362</v>
      </c>
      <c r="AU85" s="13" t="s">
        <v>362</v>
      </c>
      <c r="AV85" s="13" t="s">
        <v>362</v>
      </c>
      <c r="AW85" s="13" t="s">
        <v>362</v>
      </c>
    </row>
    <row r="86" spans="1:49" s="13" customFormat="1" ht="28.5" x14ac:dyDescent="0.45">
      <c r="A86" s="10" t="s">
        <v>364</v>
      </c>
      <c r="B86" s="10" t="s">
        <v>3688</v>
      </c>
      <c r="C86" s="10" t="s">
        <v>364</v>
      </c>
      <c r="D86" s="32" t="s">
        <v>1284</v>
      </c>
      <c r="E86" s="26" t="s">
        <v>8613</v>
      </c>
      <c r="F86" s="7" t="s">
        <v>364</v>
      </c>
      <c r="G86" s="26" t="s">
        <v>1494</v>
      </c>
      <c r="H86" s="10" t="s">
        <v>3688</v>
      </c>
      <c r="I86" s="10" t="s">
        <v>3688</v>
      </c>
      <c r="J86" s="10" t="s">
        <v>7338</v>
      </c>
      <c r="K86" s="10" t="s">
        <v>6726</v>
      </c>
      <c r="L86" s="32" t="s">
        <v>2446</v>
      </c>
      <c r="M86" s="32" t="s">
        <v>1284</v>
      </c>
      <c r="N86" s="10" t="s">
        <v>8003</v>
      </c>
      <c r="O86" s="32" t="s">
        <v>1842</v>
      </c>
      <c r="P86" s="10" t="s">
        <v>8312</v>
      </c>
      <c r="Q86" s="10" t="s">
        <v>5157</v>
      </c>
      <c r="R86" s="10" t="s">
        <v>364</v>
      </c>
      <c r="S86" s="26" t="s">
        <v>6101</v>
      </c>
      <c r="T86" s="26" t="s">
        <v>8879</v>
      </c>
      <c r="U86" s="32" t="s">
        <v>3087</v>
      </c>
      <c r="V86" s="32" t="s">
        <v>3688</v>
      </c>
      <c r="W86" s="26" t="s">
        <v>9066</v>
      </c>
      <c r="X86" s="32" t="e">
        <f>VLOOKUP(#REF!,#REF!,MATCH(VLOOKUP($X$1,'Language &amp; Currency Data'!$A$1:$B$41,2),#REF!,),FALSE)</f>
        <v>#REF!</v>
      </c>
      <c r="Y86" s="32" t="s">
        <v>365</v>
      </c>
      <c r="Z86" s="32" t="s">
        <v>3876</v>
      </c>
      <c r="AA86" s="32" t="s">
        <v>3396</v>
      </c>
      <c r="AB86" s="32" t="s">
        <v>2156</v>
      </c>
      <c r="AC86" s="26" t="s">
        <v>8613</v>
      </c>
      <c r="AD86" s="32" t="s">
        <v>4844</v>
      </c>
      <c r="AE86" s="10" t="s">
        <v>5454</v>
      </c>
      <c r="AF86" s="10" t="s">
        <v>7034</v>
      </c>
      <c r="AG86" s="10" t="s">
        <v>5761</v>
      </c>
      <c r="AH86" s="32" t="s">
        <v>3688</v>
      </c>
      <c r="AI86" s="32" t="s">
        <v>4808</v>
      </c>
      <c r="AJ86" s="10" t="s">
        <v>7642</v>
      </c>
      <c r="AK86" s="32" t="s">
        <v>4147</v>
      </c>
      <c r="AL86" s="10" t="s">
        <v>6413</v>
      </c>
      <c r="AM86" s="10" t="s">
        <v>364</v>
      </c>
      <c r="AN86" s="10" t="s">
        <v>364</v>
      </c>
      <c r="AO86" s="32" t="s">
        <v>2769</v>
      </c>
      <c r="AP86" s="13" t="s">
        <v>364</v>
      </c>
      <c r="AQ86" s="13" t="s">
        <v>364</v>
      </c>
      <c r="AR86" s="13" t="s">
        <v>364</v>
      </c>
      <c r="AS86" s="13" t="s">
        <v>364</v>
      </c>
      <c r="AT86" s="13" t="s">
        <v>364</v>
      </c>
      <c r="AU86" s="13" t="s">
        <v>364</v>
      </c>
      <c r="AV86" s="13" t="s">
        <v>364</v>
      </c>
      <c r="AW86" s="13" t="s">
        <v>364</v>
      </c>
    </row>
    <row r="87" spans="1:49" s="13" customFormat="1" x14ac:dyDescent="0.45">
      <c r="A87" s="10" t="s">
        <v>366</v>
      </c>
      <c r="B87" s="10" t="s">
        <v>1023</v>
      </c>
      <c r="C87" s="10" t="s">
        <v>366</v>
      </c>
      <c r="D87" s="32" t="s">
        <v>1285</v>
      </c>
      <c r="E87" s="26" t="s">
        <v>8614</v>
      </c>
      <c r="F87" s="7" t="s">
        <v>366</v>
      </c>
      <c r="G87" s="26" t="s">
        <v>1495</v>
      </c>
      <c r="H87" s="10" t="s">
        <v>1023</v>
      </c>
      <c r="I87" s="10" t="s">
        <v>1023</v>
      </c>
      <c r="J87" s="10" t="s">
        <v>7339</v>
      </c>
      <c r="K87" s="10" t="s">
        <v>6727</v>
      </c>
      <c r="L87" s="32" t="s">
        <v>2447</v>
      </c>
      <c r="M87" s="32" t="s">
        <v>1285</v>
      </c>
      <c r="N87" s="10" t="s">
        <v>8004</v>
      </c>
      <c r="O87" s="32" t="s">
        <v>1843</v>
      </c>
      <c r="P87" s="10" t="s">
        <v>8313</v>
      </c>
      <c r="Q87" s="10" t="s">
        <v>5158</v>
      </c>
      <c r="R87" s="10" t="s">
        <v>366</v>
      </c>
      <c r="S87" s="26" t="s">
        <v>6102</v>
      </c>
      <c r="T87" s="26" t="s">
        <v>8880</v>
      </c>
      <c r="U87" s="32" t="s">
        <v>3088</v>
      </c>
      <c r="V87" s="32" t="s">
        <v>1023</v>
      </c>
      <c r="W87" s="26" t="s">
        <v>9067</v>
      </c>
      <c r="X87" s="32" t="e">
        <f>VLOOKUP(#REF!,#REF!,MATCH(VLOOKUP($X$1,'Language &amp; Currency Data'!$A$1:$B$41,2),#REF!,),FALSE)</f>
        <v>#REF!</v>
      </c>
      <c r="Y87" s="32" t="s">
        <v>367</v>
      </c>
      <c r="Z87" s="32" t="s">
        <v>3877</v>
      </c>
      <c r="AA87" s="32" t="s">
        <v>3397</v>
      </c>
      <c r="AB87" s="32" t="s">
        <v>2157</v>
      </c>
      <c r="AC87" s="26" t="s">
        <v>8614</v>
      </c>
      <c r="AD87" s="32" t="s">
        <v>4845</v>
      </c>
      <c r="AE87" s="10" t="s">
        <v>5455</v>
      </c>
      <c r="AF87" s="10" t="s">
        <v>7035</v>
      </c>
      <c r="AG87" s="10" t="s">
        <v>5762</v>
      </c>
      <c r="AH87" s="32" t="s">
        <v>1023</v>
      </c>
      <c r="AI87" s="32" t="s">
        <v>4450</v>
      </c>
      <c r="AJ87" s="10" t="s">
        <v>7643</v>
      </c>
      <c r="AK87" s="32" t="s">
        <v>4148</v>
      </c>
      <c r="AL87" s="10" t="s">
        <v>6414</v>
      </c>
      <c r="AM87" s="10" t="s">
        <v>366</v>
      </c>
      <c r="AN87" s="10" t="s">
        <v>366</v>
      </c>
      <c r="AO87" s="32" t="s">
        <v>2770</v>
      </c>
      <c r="AP87" s="13" t="s">
        <v>366</v>
      </c>
      <c r="AQ87" s="13" t="s">
        <v>366</v>
      </c>
      <c r="AR87" s="13" t="s">
        <v>366</v>
      </c>
      <c r="AS87" s="13" t="s">
        <v>366</v>
      </c>
      <c r="AT87" s="13" t="s">
        <v>366</v>
      </c>
      <c r="AU87" s="13" t="s">
        <v>366</v>
      </c>
      <c r="AV87" s="13" t="s">
        <v>366</v>
      </c>
      <c r="AW87" s="13" t="s">
        <v>366</v>
      </c>
    </row>
    <row r="88" spans="1:49" s="13" customFormat="1" x14ac:dyDescent="0.45">
      <c r="A88" s="10" t="s">
        <v>368</v>
      </c>
      <c r="B88" s="10" t="s">
        <v>1024</v>
      </c>
      <c r="C88" s="10" t="s">
        <v>368</v>
      </c>
      <c r="D88" s="32" t="s">
        <v>1286</v>
      </c>
      <c r="E88" s="26" t="s">
        <v>9410</v>
      </c>
      <c r="F88" s="7" t="s">
        <v>368</v>
      </c>
      <c r="G88" s="26" t="s">
        <v>1496</v>
      </c>
      <c r="H88" s="10" t="s">
        <v>1024</v>
      </c>
      <c r="I88" s="10" t="s">
        <v>1024</v>
      </c>
      <c r="J88" s="10" t="s">
        <v>7340</v>
      </c>
      <c r="K88" s="10" t="s">
        <v>6728</v>
      </c>
      <c r="L88" s="32" t="s">
        <v>2448</v>
      </c>
      <c r="M88" s="32" t="s">
        <v>1286</v>
      </c>
      <c r="N88" s="10" t="s">
        <v>8005</v>
      </c>
      <c r="O88" s="32" t="s">
        <v>1844</v>
      </c>
      <c r="P88" s="10" t="s">
        <v>8314</v>
      </c>
      <c r="Q88" s="10" t="s">
        <v>5159</v>
      </c>
      <c r="R88" s="10" t="s">
        <v>368</v>
      </c>
      <c r="S88" s="26" t="s">
        <v>6103</v>
      </c>
      <c r="T88" s="26" t="s">
        <v>8881</v>
      </c>
      <c r="U88" s="32" t="s">
        <v>3089</v>
      </c>
      <c r="V88" s="32" t="s">
        <v>1024</v>
      </c>
      <c r="W88" s="26" t="s">
        <v>9068</v>
      </c>
      <c r="X88" s="32" t="e">
        <f>VLOOKUP(#REF!,#REF!,MATCH(VLOOKUP($X$1,'Language &amp; Currency Data'!$A$1:$B$41,2),#REF!,),FALSE)</f>
        <v>#REF!</v>
      </c>
      <c r="Y88" s="32" t="s">
        <v>3841</v>
      </c>
      <c r="Z88" s="32" t="s">
        <v>3878</v>
      </c>
      <c r="AA88" s="32" t="s">
        <v>3398</v>
      </c>
      <c r="AB88" s="32" t="s">
        <v>2158</v>
      </c>
      <c r="AC88" s="26" t="s">
        <v>9410</v>
      </c>
      <c r="AD88" s="32" t="s">
        <v>4846</v>
      </c>
      <c r="AE88" s="10" t="s">
        <v>5456</v>
      </c>
      <c r="AF88" s="10" t="s">
        <v>7036</v>
      </c>
      <c r="AG88" s="10" t="s">
        <v>5763</v>
      </c>
      <c r="AH88" s="32" t="s">
        <v>1024</v>
      </c>
      <c r="AI88" s="32" t="s">
        <v>4451</v>
      </c>
      <c r="AJ88" s="10" t="s">
        <v>7644</v>
      </c>
      <c r="AK88" s="32" t="s">
        <v>4149</v>
      </c>
      <c r="AL88" s="10" t="s">
        <v>6415</v>
      </c>
      <c r="AM88" s="10" t="s">
        <v>368</v>
      </c>
      <c r="AN88" s="10" t="s">
        <v>368</v>
      </c>
      <c r="AO88" s="32" t="s">
        <v>2771</v>
      </c>
      <c r="AP88" s="13" t="s">
        <v>368</v>
      </c>
      <c r="AQ88" s="13" t="s">
        <v>368</v>
      </c>
      <c r="AR88" s="13" t="s">
        <v>368</v>
      </c>
      <c r="AS88" s="13" t="s">
        <v>368</v>
      </c>
      <c r="AT88" s="13" t="s">
        <v>368</v>
      </c>
      <c r="AU88" s="13" t="s">
        <v>368</v>
      </c>
      <c r="AV88" s="13" t="s">
        <v>368</v>
      </c>
      <c r="AW88" s="13" t="s">
        <v>368</v>
      </c>
    </row>
    <row r="89" spans="1:49" s="13" customFormat="1" x14ac:dyDescent="0.45">
      <c r="A89" s="10" t="s">
        <v>369</v>
      </c>
      <c r="B89" s="10" t="s">
        <v>1025</v>
      </c>
      <c r="C89" s="10" t="s">
        <v>369</v>
      </c>
      <c r="D89" s="32" t="s">
        <v>1287</v>
      </c>
      <c r="E89" s="26" t="s">
        <v>9411</v>
      </c>
      <c r="F89" s="7" t="s">
        <v>369</v>
      </c>
      <c r="G89" s="26" t="s">
        <v>3845</v>
      </c>
      <c r="H89" s="10" t="s">
        <v>1025</v>
      </c>
      <c r="I89" s="10" t="s">
        <v>1025</v>
      </c>
      <c r="J89" s="10" t="s">
        <v>7341</v>
      </c>
      <c r="K89" s="10" t="s">
        <v>6729</v>
      </c>
      <c r="L89" s="32" t="s">
        <v>3792</v>
      </c>
      <c r="M89" s="32" t="s">
        <v>1287</v>
      </c>
      <c r="N89" s="10" t="s">
        <v>8006</v>
      </c>
      <c r="O89" s="32" t="s">
        <v>1845</v>
      </c>
      <c r="P89" s="10" t="s">
        <v>8315</v>
      </c>
      <c r="Q89" s="10" t="s">
        <v>5160</v>
      </c>
      <c r="R89" s="10" t="s">
        <v>369</v>
      </c>
      <c r="S89" s="26" t="s">
        <v>6104</v>
      </c>
      <c r="T89" s="26" t="s">
        <v>8882</v>
      </c>
      <c r="U89" s="32" t="s">
        <v>3090</v>
      </c>
      <c r="V89" s="32" t="s">
        <v>1025</v>
      </c>
      <c r="W89" s="26" t="s">
        <v>9069</v>
      </c>
      <c r="X89" s="32" t="e">
        <f>VLOOKUP(#REF!,#REF!,MATCH(VLOOKUP($X$1,'Language &amp; Currency Data'!$A$1:$B$41,2),#REF!,),FALSE)</f>
        <v>#REF!</v>
      </c>
      <c r="Y89" s="32" t="s">
        <v>370</v>
      </c>
      <c r="Z89" s="32" t="s">
        <v>3879</v>
      </c>
      <c r="AA89" s="32" t="s">
        <v>3399</v>
      </c>
      <c r="AB89" s="32" t="s">
        <v>2159</v>
      </c>
      <c r="AC89" s="26" t="s">
        <v>9411</v>
      </c>
      <c r="AD89" s="32" t="s">
        <v>4847</v>
      </c>
      <c r="AE89" s="10" t="s">
        <v>5457</v>
      </c>
      <c r="AF89" s="10" t="s">
        <v>7037</v>
      </c>
      <c r="AG89" s="10" t="s">
        <v>5764</v>
      </c>
      <c r="AH89" s="32" t="s">
        <v>1025</v>
      </c>
      <c r="AI89" s="32" t="s">
        <v>4452</v>
      </c>
      <c r="AJ89" s="10" t="s">
        <v>7645</v>
      </c>
      <c r="AK89" s="32" t="s">
        <v>4150</v>
      </c>
      <c r="AL89" s="10" t="s">
        <v>6416</v>
      </c>
      <c r="AM89" s="10" t="s">
        <v>369</v>
      </c>
      <c r="AN89" s="10" t="s">
        <v>369</v>
      </c>
      <c r="AO89" s="32" t="s">
        <v>2772</v>
      </c>
      <c r="AP89" s="13" t="s">
        <v>369</v>
      </c>
      <c r="AQ89" s="13" t="s">
        <v>369</v>
      </c>
      <c r="AR89" s="13" t="s">
        <v>369</v>
      </c>
      <c r="AS89" s="13" t="s">
        <v>369</v>
      </c>
      <c r="AT89" s="13" t="s">
        <v>369</v>
      </c>
      <c r="AU89" s="13" t="s">
        <v>369</v>
      </c>
      <c r="AV89" s="13" t="s">
        <v>369</v>
      </c>
      <c r="AW89" s="13" t="s">
        <v>369</v>
      </c>
    </row>
    <row r="90" spans="1:49" s="13" customFormat="1" x14ac:dyDescent="0.45">
      <c r="A90" s="10" t="s">
        <v>371</v>
      </c>
      <c r="B90" s="10" t="s">
        <v>1026</v>
      </c>
      <c r="C90" s="10" t="s">
        <v>371</v>
      </c>
      <c r="D90" s="32" t="s">
        <v>1288</v>
      </c>
      <c r="E90" s="26" t="s">
        <v>9412</v>
      </c>
      <c r="F90" s="7" t="s">
        <v>371</v>
      </c>
      <c r="G90" s="26" t="s">
        <v>3846</v>
      </c>
      <c r="H90" s="10" t="s">
        <v>1026</v>
      </c>
      <c r="I90" s="10" t="s">
        <v>1026</v>
      </c>
      <c r="J90" s="10" t="s">
        <v>7342</v>
      </c>
      <c r="K90" s="10" t="s">
        <v>6730</v>
      </c>
      <c r="L90" s="32" t="s">
        <v>3793</v>
      </c>
      <c r="M90" s="32" t="s">
        <v>1288</v>
      </c>
      <c r="N90" s="10" t="s">
        <v>8007</v>
      </c>
      <c r="O90" s="32" t="s">
        <v>1846</v>
      </c>
      <c r="P90" s="10" t="s">
        <v>8316</v>
      </c>
      <c r="Q90" s="10" t="s">
        <v>3091</v>
      </c>
      <c r="R90" s="10" t="s">
        <v>371</v>
      </c>
      <c r="S90" s="26" t="s">
        <v>6105</v>
      </c>
      <c r="T90" s="26" t="s">
        <v>8883</v>
      </c>
      <c r="U90" s="32" t="s">
        <v>3091</v>
      </c>
      <c r="V90" s="32" t="s">
        <v>1026</v>
      </c>
      <c r="W90" s="26" t="s">
        <v>9070</v>
      </c>
      <c r="X90" s="32" t="e">
        <f>VLOOKUP(#REF!,#REF!,MATCH(VLOOKUP($X$1,'Language &amp; Currency Data'!$A$1:$B$41,2),#REF!,),FALSE)</f>
        <v>#REF!</v>
      </c>
      <c r="Y90" s="32" t="s">
        <v>372</v>
      </c>
      <c r="Z90" s="32" t="s">
        <v>3880</v>
      </c>
      <c r="AA90" s="32" t="s">
        <v>3400</v>
      </c>
      <c r="AB90" s="32" t="s">
        <v>2160</v>
      </c>
      <c r="AC90" s="26" t="s">
        <v>9412</v>
      </c>
      <c r="AD90" s="32" t="s">
        <v>4848</v>
      </c>
      <c r="AE90" s="10" t="s">
        <v>5458</v>
      </c>
      <c r="AF90" s="10" t="s">
        <v>7038</v>
      </c>
      <c r="AG90" s="10" t="s">
        <v>5765</v>
      </c>
      <c r="AH90" s="32" t="s">
        <v>1026</v>
      </c>
      <c r="AI90" s="32" t="s">
        <v>4453</v>
      </c>
      <c r="AJ90" s="10" t="s">
        <v>7646</v>
      </c>
      <c r="AK90" s="32" t="s">
        <v>4151</v>
      </c>
      <c r="AL90" s="10" t="s">
        <v>6417</v>
      </c>
      <c r="AM90" s="10" t="s">
        <v>371</v>
      </c>
      <c r="AN90" s="10" t="s">
        <v>371</v>
      </c>
      <c r="AO90" s="32" t="s">
        <v>2773</v>
      </c>
      <c r="AP90" s="13" t="s">
        <v>371</v>
      </c>
      <c r="AQ90" s="13" t="s">
        <v>371</v>
      </c>
      <c r="AR90" s="13" t="s">
        <v>371</v>
      </c>
      <c r="AS90" s="13" t="s">
        <v>371</v>
      </c>
      <c r="AT90" s="13" t="s">
        <v>371</v>
      </c>
      <c r="AU90" s="13" t="s">
        <v>371</v>
      </c>
      <c r="AV90" s="13" t="s">
        <v>371</v>
      </c>
      <c r="AW90" s="13" t="s">
        <v>371</v>
      </c>
    </row>
    <row r="91" spans="1:49" s="13" customFormat="1" ht="28.5" x14ac:dyDescent="0.45">
      <c r="A91" s="10" t="s">
        <v>373</v>
      </c>
      <c r="B91" s="10" t="s">
        <v>1027</v>
      </c>
      <c r="C91" s="10" t="s">
        <v>373</v>
      </c>
      <c r="D91" s="32" t="s">
        <v>1289</v>
      </c>
      <c r="E91" s="26" t="s">
        <v>8615</v>
      </c>
      <c r="F91" s="7" t="s">
        <v>373</v>
      </c>
      <c r="G91" s="26" t="s">
        <v>1497</v>
      </c>
      <c r="H91" s="10" t="s">
        <v>1027</v>
      </c>
      <c r="I91" s="10" t="s">
        <v>1027</v>
      </c>
      <c r="J91" s="10" t="s">
        <v>7343</v>
      </c>
      <c r="K91" s="10" t="s">
        <v>6731</v>
      </c>
      <c r="L91" s="32" t="s">
        <v>2449</v>
      </c>
      <c r="M91" s="32" t="s">
        <v>1289</v>
      </c>
      <c r="N91" s="10" t="s">
        <v>8008</v>
      </c>
      <c r="O91" s="32" t="s">
        <v>1847</v>
      </c>
      <c r="P91" s="10" t="s">
        <v>8317</v>
      </c>
      <c r="Q91" s="10" t="s">
        <v>5161</v>
      </c>
      <c r="R91" s="10" t="s">
        <v>373</v>
      </c>
      <c r="S91" s="26" t="s">
        <v>6106</v>
      </c>
      <c r="T91" s="26" t="s">
        <v>8884</v>
      </c>
      <c r="U91" s="32" t="s">
        <v>3092</v>
      </c>
      <c r="V91" s="32" t="s">
        <v>1027</v>
      </c>
      <c r="W91" s="26" t="s">
        <v>9071</v>
      </c>
      <c r="X91" s="32" t="e">
        <f>VLOOKUP(#REF!,#REF!,MATCH(VLOOKUP($X$1,'Language &amp; Currency Data'!$A$1:$B$41,2),#REF!,),FALSE)</f>
        <v>#REF!</v>
      </c>
      <c r="Y91" s="32" t="s">
        <v>374</v>
      </c>
      <c r="Z91" s="32" t="s">
        <v>3881</v>
      </c>
      <c r="AA91" s="32" t="s">
        <v>3401</v>
      </c>
      <c r="AB91" s="32" t="s">
        <v>2161</v>
      </c>
      <c r="AC91" s="26" t="s">
        <v>8615</v>
      </c>
      <c r="AD91" s="32" t="s">
        <v>4849</v>
      </c>
      <c r="AE91" s="10" t="s">
        <v>5459</v>
      </c>
      <c r="AF91" s="10" t="s">
        <v>7039</v>
      </c>
      <c r="AG91" s="10" t="s">
        <v>5766</v>
      </c>
      <c r="AH91" s="32" t="s">
        <v>1027</v>
      </c>
      <c r="AI91" s="32" t="s">
        <v>4454</v>
      </c>
      <c r="AJ91" s="10" t="s">
        <v>7647</v>
      </c>
      <c r="AK91" s="32" t="s">
        <v>4152</v>
      </c>
      <c r="AL91" s="10" t="s">
        <v>6418</v>
      </c>
      <c r="AM91" s="10" t="s">
        <v>373</v>
      </c>
      <c r="AN91" s="10" t="s">
        <v>373</v>
      </c>
      <c r="AO91" s="32" t="s">
        <v>2774</v>
      </c>
      <c r="AP91" s="13" t="s">
        <v>373</v>
      </c>
      <c r="AQ91" s="13" t="s">
        <v>373</v>
      </c>
      <c r="AR91" s="13" t="s">
        <v>373</v>
      </c>
      <c r="AS91" s="13" t="s">
        <v>373</v>
      </c>
      <c r="AT91" s="13" t="s">
        <v>373</v>
      </c>
      <c r="AU91" s="13" t="s">
        <v>373</v>
      </c>
      <c r="AV91" s="13" t="s">
        <v>373</v>
      </c>
      <c r="AW91" s="13" t="s">
        <v>373</v>
      </c>
    </row>
    <row r="92" spans="1:49" s="13" customFormat="1" ht="42.75" x14ac:dyDescent="0.45">
      <c r="A92" s="10" t="s">
        <v>375</v>
      </c>
      <c r="B92" s="10" t="s">
        <v>3689</v>
      </c>
      <c r="C92" s="10" t="s">
        <v>375</v>
      </c>
      <c r="D92" s="32" t="s">
        <v>1290</v>
      </c>
      <c r="E92" s="26" t="s">
        <v>8616</v>
      </c>
      <c r="F92" s="7" t="s">
        <v>375</v>
      </c>
      <c r="G92" s="26" t="s">
        <v>1498</v>
      </c>
      <c r="H92" s="10" t="s">
        <v>3689</v>
      </c>
      <c r="I92" s="10" t="s">
        <v>3689</v>
      </c>
      <c r="J92" s="10" t="s">
        <v>7344</v>
      </c>
      <c r="K92" s="10" t="s">
        <v>6732</v>
      </c>
      <c r="L92" s="32" t="s">
        <v>2450</v>
      </c>
      <c r="M92" s="32" t="s">
        <v>1290</v>
      </c>
      <c r="N92" s="10" t="s">
        <v>8009</v>
      </c>
      <c r="O92" s="32" t="s">
        <v>1848</v>
      </c>
      <c r="P92" s="10" t="s">
        <v>8318</v>
      </c>
      <c r="Q92" s="10" t="s">
        <v>5162</v>
      </c>
      <c r="R92" s="10" t="s">
        <v>375</v>
      </c>
      <c r="S92" s="26" t="s">
        <v>6107</v>
      </c>
      <c r="T92" s="26" t="s">
        <v>8885</v>
      </c>
      <c r="U92" s="32" t="s">
        <v>3093</v>
      </c>
      <c r="V92" s="32" t="s">
        <v>3689</v>
      </c>
      <c r="W92" s="26" t="s">
        <v>9072</v>
      </c>
      <c r="X92" s="32" t="e">
        <f>VLOOKUP(#REF!,#REF!,MATCH(VLOOKUP($X$1,'Language &amp; Currency Data'!$A$1:$B$41,2),#REF!,),FALSE)</f>
        <v>#REF!</v>
      </c>
      <c r="Y92" s="32" t="s">
        <v>3839</v>
      </c>
      <c r="Z92" s="32" t="s">
        <v>3882</v>
      </c>
      <c r="AA92" s="32" t="s">
        <v>3402</v>
      </c>
      <c r="AB92" s="32" t="s">
        <v>2162</v>
      </c>
      <c r="AC92" s="26" t="s">
        <v>8616</v>
      </c>
      <c r="AD92" s="32" t="s">
        <v>4850</v>
      </c>
      <c r="AE92" s="10" t="s">
        <v>5460</v>
      </c>
      <c r="AF92" s="10" t="s">
        <v>7040</v>
      </c>
      <c r="AG92" s="10" t="s">
        <v>5767</v>
      </c>
      <c r="AH92" s="32" t="s">
        <v>3689</v>
      </c>
      <c r="AI92" s="32" t="s">
        <v>4455</v>
      </c>
      <c r="AJ92" s="10" t="s">
        <v>7648</v>
      </c>
      <c r="AK92" s="32" t="s">
        <v>4153</v>
      </c>
      <c r="AL92" s="10" t="s">
        <v>6419</v>
      </c>
      <c r="AM92" s="10" t="s">
        <v>375</v>
      </c>
      <c r="AN92" s="10" t="s">
        <v>375</v>
      </c>
      <c r="AO92" s="32" t="s">
        <v>2775</v>
      </c>
      <c r="AP92" s="13" t="s">
        <v>375</v>
      </c>
      <c r="AQ92" s="13" t="s">
        <v>375</v>
      </c>
      <c r="AR92" s="13" t="s">
        <v>375</v>
      </c>
      <c r="AS92" s="13" t="s">
        <v>375</v>
      </c>
      <c r="AT92" s="13" t="s">
        <v>375</v>
      </c>
      <c r="AU92" s="13" t="s">
        <v>375</v>
      </c>
      <c r="AV92" s="13" t="s">
        <v>375</v>
      </c>
      <c r="AW92" s="13" t="s">
        <v>375</v>
      </c>
    </row>
    <row r="93" spans="1:49" s="13" customFormat="1" ht="28.5" x14ac:dyDescent="0.45">
      <c r="A93" s="10" t="s">
        <v>376</v>
      </c>
      <c r="B93" s="10" t="s">
        <v>1251</v>
      </c>
      <c r="C93" s="10" t="s">
        <v>376</v>
      </c>
      <c r="D93" s="32" t="s">
        <v>4729</v>
      </c>
      <c r="E93" s="26" t="s">
        <v>9413</v>
      </c>
      <c r="F93" s="7" t="s">
        <v>376</v>
      </c>
      <c r="G93" s="26" t="s">
        <v>1667</v>
      </c>
      <c r="H93" s="10" t="s">
        <v>1251</v>
      </c>
      <c r="I93" s="10" t="s">
        <v>1251</v>
      </c>
      <c r="J93" s="10" t="s">
        <v>7345</v>
      </c>
      <c r="K93" s="10" t="s">
        <v>6733</v>
      </c>
      <c r="L93" s="32" t="s">
        <v>2451</v>
      </c>
      <c r="M93" s="32" t="s">
        <v>4729</v>
      </c>
      <c r="N93" s="10" t="s">
        <v>8010</v>
      </c>
      <c r="O93" s="32" t="s">
        <v>2023</v>
      </c>
      <c r="P93" s="10" t="s">
        <v>8319</v>
      </c>
      <c r="Q93" s="10" t="s">
        <v>5163</v>
      </c>
      <c r="R93" s="10" t="s">
        <v>376</v>
      </c>
      <c r="S93" s="26" t="s">
        <v>6108</v>
      </c>
      <c r="T93" s="26" t="s">
        <v>9328</v>
      </c>
      <c r="U93" s="32" t="s">
        <v>3094</v>
      </c>
      <c r="V93" s="32" t="s">
        <v>1251</v>
      </c>
      <c r="W93" s="26" t="s">
        <v>9073</v>
      </c>
      <c r="X93" s="32" t="e">
        <f>VLOOKUP(#REF!,#REF!,MATCH(VLOOKUP($X$1,'Language &amp; Currency Data'!$A$1:$B$41,2),#REF!,),FALSE)</f>
        <v>#REF!</v>
      </c>
      <c r="Y93" s="32" t="s">
        <v>1250</v>
      </c>
      <c r="Z93" s="32" t="s">
        <v>3883</v>
      </c>
      <c r="AA93" s="32" t="s">
        <v>3403</v>
      </c>
      <c r="AB93" s="32" t="s">
        <v>2163</v>
      </c>
      <c r="AC93" s="26" t="s">
        <v>9413</v>
      </c>
      <c r="AD93" s="32" t="s">
        <v>4851</v>
      </c>
      <c r="AE93" s="10" t="s">
        <v>5461</v>
      </c>
      <c r="AF93" s="10" t="s">
        <v>7218</v>
      </c>
      <c r="AG93" s="10" t="s">
        <v>5768</v>
      </c>
      <c r="AH93" s="32" t="s">
        <v>1251</v>
      </c>
      <c r="AI93" s="32" t="s">
        <v>4456</v>
      </c>
      <c r="AJ93" s="10" t="s">
        <v>7649</v>
      </c>
      <c r="AK93" s="32" t="s">
        <v>4154</v>
      </c>
      <c r="AL93" s="10" t="s">
        <v>6420</v>
      </c>
      <c r="AM93" s="10" t="s">
        <v>376</v>
      </c>
      <c r="AN93" s="10" t="s">
        <v>376</v>
      </c>
      <c r="AO93" s="32" t="s">
        <v>2776</v>
      </c>
      <c r="AP93" s="13" t="s">
        <v>376</v>
      </c>
      <c r="AQ93" s="13" t="s">
        <v>376</v>
      </c>
      <c r="AR93" s="13" t="s">
        <v>376</v>
      </c>
      <c r="AS93" s="13" t="s">
        <v>376</v>
      </c>
      <c r="AT93" s="13" t="s">
        <v>376</v>
      </c>
      <c r="AU93" s="13" t="s">
        <v>376</v>
      </c>
      <c r="AV93" s="13" t="s">
        <v>376</v>
      </c>
      <c r="AW93" s="13" t="s">
        <v>376</v>
      </c>
    </row>
    <row r="94" spans="1:49" s="13" customFormat="1" ht="28.5" x14ac:dyDescent="0.45">
      <c r="A94" s="10" t="s">
        <v>377</v>
      </c>
      <c r="B94" s="10" t="s">
        <v>1028</v>
      </c>
      <c r="C94" s="10" t="s">
        <v>377</v>
      </c>
      <c r="D94" s="32" t="s">
        <v>3798</v>
      </c>
      <c r="E94" s="26" t="s">
        <v>9414</v>
      </c>
      <c r="F94" s="7" t="s">
        <v>377</v>
      </c>
      <c r="G94" s="26" t="s">
        <v>1499</v>
      </c>
      <c r="H94" s="10" t="s">
        <v>1028</v>
      </c>
      <c r="I94" s="10" t="s">
        <v>1028</v>
      </c>
      <c r="J94" s="10" t="s">
        <v>7346</v>
      </c>
      <c r="K94" s="10" t="s">
        <v>6734</v>
      </c>
      <c r="L94" s="32" t="s">
        <v>2452</v>
      </c>
      <c r="M94" s="32" t="s">
        <v>3798</v>
      </c>
      <c r="N94" s="10" t="s">
        <v>8011</v>
      </c>
      <c r="O94" s="32" t="s">
        <v>1849</v>
      </c>
      <c r="P94" s="10" t="s">
        <v>8320</v>
      </c>
      <c r="Q94" s="10" t="s">
        <v>5164</v>
      </c>
      <c r="R94" s="10" t="s">
        <v>377</v>
      </c>
      <c r="S94" s="26" t="s">
        <v>6109</v>
      </c>
      <c r="T94" s="26" t="s">
        <v>8886</v>
      </c>
      <c r="U94" s="32" t="s">
        <v>3095</v>
      </c>
      <c r="V94" s="32" t="s">
        <v>1028</v>
      </c>
      <c r="W94" s="26" t="s">
        <v>9074</v>
      </c>
      <c r="X94" s="32" t="e">
        <f>VLOOKUP(#REF!,#REF!,MATCH(VLOOKUP($X$1,'Language &amp; Currency Data'!$A$1:$B$41,2),#REF!,),FALSE)</f>
        <v>#REF!</v>
      </c>
      <c r="Y94" s="32" t="s">
        <v>378</v>
      </c>
      <c r="Z94" s="32" t="s">
        <v>3884</v>
      </c>
      <c r="AA94" s="32" t="s">
        <v>3404</v>
      </c>
      <c r="AB94" s="32" t="s">
        <v>2164</v>
      </c>
      <c r="AC94" s="26" t="s">
        <v>9414</v>
      </c>
      <c r="AD94" s="32" t="s">
        <v>4852</v>
      </c>
      <c r="AE94" s="10" t="s">
        <v>5462</v>
      </c>
      <c r="AF94" s="10" t="s">
        <v>7041</v>
      </c>
      <c r="AG94" s="10" t="s">
        <v>5769</v>
      </c>
      <c r="AH94" s="32" t="s">
        <v>1028</v>
      </c>
      <c r="AI94" s="32" t="s">
        <v>4457</v>
      </c>
      <c r="AJ94" s="10" t="s">
        <v>7650</v>
      </c>
      <c r="AK94" s="32" t="s">
        <v>4155</v>
      </c>
      <c r="AL94" s="10" t="s">
        <v>6421</v>
      </c>
      <c r="AM94" s="10" t="s">
        <v>377</v>
      </c>
      <c r="AN94" s="10" t="s">
        <v>377</v>
      </c>
      <c r="AO94" s="32" t="s">
        <v>2777</v>
      </c>
      <c r="AP94" s="13" t="s">
        <v>377</v>
      </c>
      <c r="AQ94" s="13" t="s">
        <v>377</v>
      </c>
      <c r="AR94" s="13" t="s">
        <v>377</v>
      </c>
      <c r="AS94" s="13" t="s">
        <v>377</v>
      </c>
      <c r="AT94" s="13" t="s">
        <v>377</v>
      </c>
      <c r="AU94" s="13" t="s">
        <v>377</v>
      </c>
      <c r="AV94" s="13" t="s">
        <v>377</v>
      </c>
      <c r="AW94" s="13" t="s">
        <v>377</v>
      </c>
    </row>
    <row r="95" spans="1:49" s="13" customFormat="1" ht="42.75" x14ac:dyDescent="0.45">
      <c r="A95" s="10" t="s">
        <v>379</v>
      </c>
      <c r="B95" s="10" t="s">
        <v>1029</v>
      </c>
      <c r="C95" s="10" t="s">
        <v>379</v>
      </c>
      <c r="D95" s="32" t="s">
        <v>1291</v>
      </c>
      <c r="E95" s="26" t="s">
        <v>9415</v>
      </c>
      <c r="F95" s="7" t="s">
        <v>379</v>
      </c>
      <c r="G95" s="26" t="s">
        <v>1500</v>
      </c>
      <c r="H95" s="10" t="s">
        <v>1029</v>
      </c>
      <c r="I95" s="10" t="s">
        <v>1029</v>
      </c>
      <c r="J95" s="10" t="s">
        <v>7347</v>
      </c>
      <c r="K95" s="10" t="s">
        <v>6735</v>
      </c>
      <c r="L95" s="32" t="s">
        <v>2453</v>
      </c>
      <c r="M95" s="32" t="s">
        <v>1291</v>
      </c>
      <c r="N95" s="10" t="s">
        <v>8012</v>
      </c>
      <c r="O95" s="32" t="s">
        <v>1850</v>
      </c>
      <c r="P95" s="10" t="s">
        <v>9649</v>
      </c>
      <c r="Q95" s="10" t="s">
        <v>5165</v>
      </c>
      <c r="R95" s="10" t="s">
        <v>379</v>
      </c>
      <c r="S95" s="26" t="s">
        <v>6110</v>
      </c>
      <c r="T95" s="26" t="s">
        <v>8887</v>
      </c>
      <c r="U95" s="32" t="s">
        <v>3096</v>
      </c>
      <c r="V95" s="32" t="s">
        <v>1029</v>
      </c>
      <c r="W95" s="26" t="s">
        <v>9075</v>
      </c>
      <c r="X95" s="32" t="e">
        <f>VLOOKUP(#REF!,#REF!,MATCH(VLOOKUP($X$1,'Language &amp; Currency Data'!$A$1:$B$41,2),#REF!,),FALSE)</f>
        <v>#REF!</v>
      </c>
      <c r="Y95" s="32" t="s">
        <v>380</v>
      </c>
      <c r="Z95" s="32" t="s">
        <v>3885</v>
      </c>
      <c r="AA95" s="32" t="s">
        <v>3405</v>
      </c>
      <c r="AB95" s="32" t="s">
        <v>2165</v>
      </c>
      <c r="AC95" s="26" t="s">
        <v>9415</v>
      </c>
      <c r="AD95" s="32" t="s">
        <v>4853</v>
      </c>
      <c r="AE95" s="10" t="s">
        <v>5463</v>
      </c>
      <c r="AF95" s="10" t="s">
        <v>7042</v>
      </c>
      <c r="AG95" s="10" t="s">
        <v>5770</v>
      </c>
      <c r="AH95" s="32" t="s">
        <v>1029</v>
      </c>
      <c r="AI95" s="32" t="s">
        <v>4458</v>
      </c>
      <c r="AJ95" s="10" t="s">
        <v>7651</v>
      </c>
      <c r="AK95" s="32" t="s">
        <v>4156</v>
      </c>
      <c r="AL95" s="10" t="s">
        <v>6422</v>
      </c>
      <c r="AM95" s="10" t="s">
        <v>379</v>
      </c>
      <c r="AN95" s="10" t="s">
        <v>379</v>
      </c>
      <c r="AO95" s="32" t="s">
        <v>2778</v>
      </c>
      <c r="AP95" s="13" t="s">
        <v>379</v>
      </c>
      <c r="AQ95" s="13" t="s">
        <v>379</v>
      </c>
      <c r="AR95" s="13" t="s">
        <v>379</v>
      </c>
      <c r="AS95" s="13" t="s">
        <v>379</v>
      </c>
      <c r="AT95" s="13" t="s">
        <v>379</v>
      </c>
      <c r="AU95" s="13" t="s">
        <v>379</v>
      </c>
      <c r="AV95" s="13" t="s">
        <v>379</v>
      </c>
      <c r="AW95" s="13" t="s">
        <v>379</v>
      </c>
    </row>
    <row r="96" spans="1:49" s="13" customFormat="1" ht="28.5" x14ac:dyDescent="0.45">
      <c r="A96" s="10" t="s">
        <v>381</v>
      </c>
      <c r="B96" s="10" t="s">
        <v>1030</v>
      </c>
      <c r="C96" s="10" t="s">
        <v>381</v>
      </c>
      <c r="D96" s="32" t="s">
        <v>3799</v>
      </c>
      <c r="E96" s="26" t="s">
        <v>8617</v>
      </c>
      <c r="F96" s="7" t="s">
        <v>381</v>
      </c>
      <c r="G96" s="26" t="s">
        <v>1501</v>
      </c>
      <c r="H96" s="10" t="s">
        <v>1030</v>
      </c>
      <c r="I96" s="10" t="s">
        <v>1030</v>
      </c>
      <c r="J96" s="10" t="s">
        <v>7348</v>
      </c>
      <c r="K96" s="10" t="s">
        <v>6736</v>
      </c>
      <c r="L96" s="32" t="s">
        <v>2454</v>
      </c>
      <c r="M96" s="32" t="s">
        <v>3799</v>
      </c>
      <c r="N96" s="10" t="s">
        <v>8013</v>
      </c>
      <c r="O96" s="32" t="s">
        <v>1851</v>
      </c>
      <c r="P96" s="10" t="s">
        <v>8321</v>
      </c>
      <c r="Q96" s="10" t="s">
        <v>5166</v>
      </c>
      <c r="R96" s="10" t="s">
        <v>381</v>
      </c>
      <c r="S96" s="26" t="s">
        <v>6111</v>
      </c>
      <c r="T96" s="26" t="s">
        <v>8888</v>
      </c>
      <c r="U96" s="32" t="s">
        <v>3097</v>
      </c>
      <c r="V96" s="32" t="s">
        <v>1030</v>
      </c>
      <c r="W96" s="26" t="s">
        <v>9076</v>
      </c>
      <c r="X96" s="32" t="e">
        <f>VLOOKUP(#REF!,#REF!,MATCH(VLOOKUP($X$1,'Language &amp; Currency Data'!$A$1:$B$41,2),#REF!,),FALSE)</f>
        <v>#REF!</v>
      </c>
      <c r="Y96" s="32" t="s">
        <v>382</v>
      </c>
      <c r="Z96" s="32" t="s">
        <v>3886</v>
      </c>
      <c r="AA96" s="32" t="s">
        <v>3406</v>
      </c>
      <c r="AB96" s="32" t="s">
        <v>2166</v>
      </c>
      <c r="AC96" s="26" t="s">
        <v>8617</v>
      </c>
      <c r="AD96" s="32" t="s">
        <v>4854</v>
      </c>
      <c r="AE96" s="10" t="s">
        <v>5464</v>
      </c>
      <c r="AF96" s="10" t="s">
        <v>7043</v>
      </c>
      <c r="AG96" s="10" t="s">
        <v>5771</v>
      </c>
      <c r="AH96" s="32" t="s">
        <v>1030</v>
      </c>
      <c r="AI96" s="32" t="s">
        <v>4809</v>
      </c>
      <c r="AJ96" s="10" t="s">
        <v>7652</v>
      </c>
      <c r="AK96" s="32" t="s">
        <v>4157</v>
      </c>
      <c r="AL96" s="10" t="s">
        <v>6423</v>
      </c>
      <c r="AM96" s="10" t="s">
        <v>381</v>
      </c>
      <c r="AN96" s="10" t="s">
        <v>381</v>
      </c>
      <c r="AO96" s="32" t="s">
        <v>2779</v>
      </c>
      <c r="AP96" s="13" t="s">
        <v>381</v>
      </c>
      <c r="AQ96" s="13" t="s">
        <v>381</v>
      </c>
      <c r="AR96" s="13" t="s">
        <v>381</v>
      </c>
      <c r="AS96" s="13" t="s">
        <v>381</v>
      </c>
      <c r="AT96" s="13" t="s">
        <v>381</v>
      </c>
      <c r="AU96" s="13" t="s">
        <v>381</v>
      </c>
      <c r="AV96" s="13" t="s">
        <v>381</v>
      </c>
      <c r="AW96" s="13" t="s">
        <v>381</v>
      </c>
    </row>
    <row r="97" spans="1:49" s="13" customFormat="1" ht="57" x14ac:dyDescent="0.45">
      <c r="A97" s="10" t="s">
        <v>383</v>
      </c>
      <c r="B97" s="10" t="s">
        <v>1192</v>
      </c>
      <c r="C97" s="10" t="s">
        <v>383</v>
      </c>
      <c r="D97" s="32" t="s">
        <v>3800</v>
      </c>
      <c r="E97" s="26" t="s">
        <v>9416</v>
      </c>
      <c r="F97" s="7" t="s">
        <v>383</v>
      </c>
      <c r="G97" s="26" t="s">
        <v>1668</v>
      </c>
      <c r="H97" s="10" t="s">
        <v>1192</v>
      </c>
      <c r="I97" s="10" t="s">
        <v>1192</v>
      </c>
      <c r="J97" s="10" t="s">
        <v>7349</v>
      </c>
      <c r="K97" s="10" t="s">
        <v>6737</v>
      </c>
      <c r="L97" s="32" t="s">
        <v>2455</v>
      </c>
      <c r="M97" s="32" t="s">
        <v>3800</v>
      </c>
      <c r="N97" s="10" t="s">
        <v>8014</v>
      </c>
      <c r="O97" s="32" t="s">
        <v>2024</v>
      </c>
      <c r="P97" s="10" t="s">
        <v>8322</v>
      </c>
      <c r="Q97" s="10" t="s">
        <v>5167</v>
      </c>
      <c r="R97" s="10" t="s">
        <v>383</v>
      </c>
      <c r="S97" s="26" t="s">
        <v>6112</v>
      </c>
      <c r="T97" s="26" t="s">
        <v>9398</v>
      </c>
      <c r="U97" s="32" t="s">
        <v>3098</v>
      </c>
      <c r="V97" s="32" t="s">
        <v>1192</v>
      </c>
      <c r="W97" s="26" t="s">
        <v>9077</v>
      </c>
      <c r="X97" s="32" t="e">
        <f>VLOOKUP(#REF!,#REF!,MATCH(VLOOKUP($X$1,'Language &amp; Currency Data'!$A$1:$B$41,2),#REF!,),FALSE)</f>
        <v>#REF!</v>
      </c>
      <c r="Y97" s="32" t="s">
        <v>907</v>
      </c>
      <c r="Z97" s="32" t="s">
        <v>3887</v>
      </c>
      <c r="AA97" s="32" t="s">
        <v>3407</v>
      </c>
      <c r="AB97" s="32" t="s">
        <v>2167</v>
      </c>
      <c r="AC97" s="26" t="s">
        <v>8618</v>
      </c>
      <c r="AD97" s="32" t="s">
        <v>4855</v>
      </c>
      <c r="AE97" s="10" t="s">
        <v>5465</v>
      </c>
      <c r="AF97" s="10" t="s">
        <v>7219</v>
      </c>
      <c r="AG97" s="10" t="s">
        <v>5772</v>
      </c>
      <c r="AH97" s="32" t="s">
        <v>1192</v>
      </c>
      <c r="AI97" s="32" t="s">
        <v>4459</v>
      </c>
      <c r="AJ97" s="10" t="s">
        <v>7653</v>
      </c>
      <c r="AK97" s="32" t="s">
        <v>4158</v>
      </c>
      <c r="AL97" s="10" t="s">
        <v>6424</v>
      </c>
      <c r="AM97" s="10" t="s">
        <v>383</v>
      </c>
      <c r="AN97" s="10" t="s">
        <v>383</v>
      </c>
      <c r="AO97" s="32" t="s">
        <v>2780</v>
      </c>
      <c r="AP97" s="13" t="s">
        <v>383</v>
      </c>
      <c r="AQ97" s="13" t="s">
        <v>383</v>
      </c>
      <c r="AR97" s="13" t="s">
        <v>383</v>
      </c>
      <c r="AS97" s="13" t="s">
        <v>383</v>
      </c>
      <c r="AT97" s="13" t="s">
        <v>383</v>
      </c>
      <c r="AU97" s="13" t="s">
        <v>383</v>
      </c>
      <c r="AV97" s="13" t="s">
        <v>383</v>
      </c>
      <c r="AW97" s="13" t="s">
        <v>383</v>
      </c>
    </row>
    <row r="98" spans="1:49" s="13" customFormat="1" ht="42.75" x14ac:dyDescent="0.45">
      <c r="A98" s="10" t="s">
        <v>384</v>
      </c>
      <c r="B98" s="10" t="s">
        <v>1031</v>
      </c>
      <c r="C98" s="10" t="s">
        <v>384</v>
      </c>
      <c r="D98" s="32" t="s">
        <v>3801</v>
      </c>
      <c r="E98" s="26" t="s">
        <v>8619</v>
      </c>
      <c r="F98" s="7" t="s">
        <v>384</v>
      </c>
      <c r="G98" s="26" t="s">
        <v>1502</v>
      </c>
      <c r="H98" s="10" t="s">
        <v>1031</v>
      </c>
      <c r="I98" s="10" t="s">
        <v>1031</v>
      </c>
      <c r="J98" s="10" t="s">
        <v>7350</v>
      </c>
      <c r="K98" s="10" t="s">
        <v>6738</v>
      </c>
      <c r="L98" s="32" t="s">
        <v>2456</v>
      </c>
      <c r="M98" s="32" t="s">
        <v>3801</v>
      </c>
      <c r="N98" s="10" t="s">
        <v>8015</v>
      </c>
      <c r="O98" s="32" t="s">
        <v>1852</v>
      </c>
      <c r="P98" s="10" t="s">
        <v>8323</v>
      </c>
      <c r="Q98" s="10" t="s">
        <v>5168</v>
      </c>
      <c r="R98" s="10" t="s">
        <v>384</v>
      </c>
      <c r="S98" s="26" t="s">
        <v>6113</v>
      </c>
      <c r="T98" s="26" t="s">
        <v>8889</v>
      </c>
      <c r="U98" s="32" t="s">
        <v>3099</v>
      </c>
      <c r="V98" s="32" t="s">
        <v>1031</v>
      </c>
      <c r="W98" s="26" t="s">
        <v>9078</v>
      </c>
      <c r="X98" s="32" t="e">
        <f>VLOOKUP(#REF!,#REF!,MATCH(VLOOKUP($X$1,'Language &amp; Currency Data'!$A$1:$B$41,2),#REF!,),FALSE)</f>
        <v>#REF!</v>
      </c>
      <c r="Y98" s="32" t="s">
        <v>385</v>
      </c>
      <c r="Z98" s="32" t="s">
        <v>3888</v>
      </c>
      <c r="AA98" s="32" t="s">
        <v>3408</v>
      </c>
      <c r="AB98" s="32" t="s">
        <v>2168</v>
      </c>
      <c r="AC98" s="26" t="s">
        <v>8619</v>
      </c>
      <c r="AD98" s="32" t="s">
        <v>4856</v>
      </c>
      <c r="AE98" s="10" t="s">
        <v>5466</v>
      </c>
      <c r="AF98" s="10" t="s">
        <v>7044</v>
      </c>
      <c r="AG98" s="10" t="s">
        <v>5773</v>
      </c>
      <c r="AH98" s="32" t="s">
        <v>1031</v>
      </c>
      <c r="AI98" s="32" t="s">
        <v>4460</v>
      </c>
      <c r="AJ98" s="10" t="s">
        <v>7654</v>
      </c>
      <c r="AK98" s="32" t="s">
        <v>4159</v>
      </c>
      <c r="AL98" s="10" t="s">
        <v>6425</v>
      </c>
      <c r="AM98" s="10" t="s">
        <v>384</v>
      </c>
      <c r="AN98" s="10" t="s">
        <v>384</v>
      </c>
      <c r="AO98" s="32" t="s">
        <v>2781</v>
      </c>
      <c r="AP98" s="13" t="s">
        <v>384</v>
      </c>
      <c r="AQ98" s="13" t="s">
        <v>384</v>
      </c>
      <c r="AR98" s="13" t="s">
        <v>384</v>
      </c>
      <c r="AS98" s="13" t="s">
        <v>384</v>
      </c>
      <c r="AT98" s="13" t="s">
        <v>384</v>
      </c>
      <c r="AU98" s="13" t="s">
        <v>384</v>
      </c>
      <c r="AV98" s="13" t="s">
        <v>384</v>
      </c>
      <c r="AW98" s="13" t="s">
        <v>384</v>
      </c>
    </row>
    <row r="99" spans="1:49" s="13" customFormat="1" ht="42.75" x14ac:dyDescent="0.45">
      <c r="A99" s="10" t="s">
        <v>386</v>
      </c>
      <c r="B99" s="10" t="s">
        <v>3690</v>
      </c>
      <c r="C99" s="10" t="s">
        <v>386</v>
      </c>
      <c r="D99" s="32" t="s">
        <v>4730</v>
      </c>
      <c r="E99" s="26" t="s">
        <v>9417</v>
      </c>
      <c r="F99" s="7" t="s">
        <v>386</v>
      </c>
      <c r="G99" s="26" t="s">
        <v>1503</v>
      </c>
      <c r="H99" s="10" t="s">
        <v>3690</v>
      </c>
      <c r="I99" s="10" t="s">
        <v>3690</v>
      </c>
      <c r="J99" s="10" t="s">
        <v>7351</v>
      </c>
      <c r="K99" s="10" t="s">
        <v>6739</v>
      </c>
      <c r="L99" s="32" t="s">
        <v>2457</v>
      </c>
      <c r="M99" s="32" t="s">
        <v>4730</v>
      </c>
      <c r="N99" s="10" t="s">
        <v>8016</v>
      </c>
      <c r="O99" s="32" t="s">
        <v>1853</v>
      </c>
      <c r="P99" s="10" t="s">
        <v>8324</v>
      </c>
      <c r="Q99" s="10" t="s">
        <v>5169</v>
      </c>
      <c r="R99" s="10" t="s">
        <v>386</v>
      </c>
      <c r="S99" s="26" t="s">
        <v>6114</v>
      </c>
      <c r="T99" s="26" t="s">
        <v>8890</v>
      </c>
      <c r="U99" s="32" t="s">
        <v>3100</v>
      </c>
      <c r="V99" s="32" t="s">
        <v>3690</v>
      </c>
      <c r="W99" s="26" t="s">
        <v>9079</v>
      </c>
      <c r="X99" s="32" t="e">
        <f>VLOOKUP(#REF!,#REF!,MATCH(VLOOKUP($X$1,'Language &amp; Currency Data'!$A$1:$B$41,2),#REF!,),FALSE)</f>
        <v>#REF!</v>
      </c>
      <c r="Y99" s="32" t="s">
        <v>387</v>
      </c>
      <c r="Z99" s="32" t="s">
        <v>3889</v>
      </c>
      <c r="AA99" s="32" t="s">
        <v>3409</v>
      </c>
      <c r="AB99" s="32" t="s">
        <v>2169</v>
      </c>
      <c r="AC99" s="26" t="s">
        <v>9588</v>
      </c>
      <c r="AD99" s="32" t="s">
        <v>4857</v>
      </c>
      <c r="AE99" s="10" t="s">
        <v>5467</v>
      </c>
      <c r="AF99" s="10" t="s">
        <v>7045</v>
      </c>
      <c r="AG99" s="10" t="s">
        <v>5774</v>
      </c>
      <c r="AH99" s="32" t="s">
        <v>3690</v>
      </c>
      <c r="AI99" s="32" t="s">
        <v>4461</v>
      </c>
      <c r="AJ99" s="10" t="s">
        <v>7655</v>
      </c>
      <c r="AK99" s="32" t="s">
        <v>4160</v>
      </c>
      <c r="AL99" s="10" t="s">
        <v>6426</v>
      </c>
      <c r="AM99" s="10" t="s">
        <v>386</v>
      </c>
      <c r="AN99" s="10" t="s">
        <v>386</v>
      </c>
      <c r="AO99" s="32" t="s">
        <v>2782</v>
      </c>
      <c r="AP99" s="13" t="s">
        <v>386</v>
      </c>
      <c r="AQ99" s="13" t="s">
        <v>386</v>
      </c>
      <c r="AR99" s="13" t="s">
        <v>386</v>
      </c>
      <c r="AS99" s="13" t="s">
        <v>386</v>
      </c>
      <c r="AT99" s="13" t="s">
        <v>386</v>
      </c>
      <c r="AU99" s="13" t="s">
        <v>386</v>
      </c>
      <c r="AV99" s="13" t="s">
        <v>386</v>
      </c>
      <c r="AW99" s="13" t="s">
        <v>386</v>
      </c>
    </row>
    <row r="100" spans="1:49" s="13" customFormat="1" ht="42.75" x14ac:dyDescent="0.45">
      <c r="A100" s="10" t="s">
        <v>388</v>
      </c>
      <c r="B100" s="10" t="s">
        <v>1032</v>
      </c>
      <c r="C100" s="10" t="s">
        <v>388</v>
      </c>
      <c r="D100" s="32" t="s">
        <v>1292</v>
      </c>
      <c r="E100" s="26" t="s">
        <v>9418</v>
      </c>
      <c r="F100" s="7" t="s">
        <v>388</v>
      </c>
      <c r="G100" s="26" t="s">
        <v>1504</v>
      </c>
      <c r="H100" s="10" t="s">
        <v>1032</v>
      </c>
      <c r="I100" s="10" t="s">
        <v>1032</v>
      </c>
      <c r="J100" s="10" t="s">
        <v>7352</v>
      </c>
      <c r="K100" s="10" t="s">
        <v>6740</v>
      </c>
      <c r="L100" s="32" t="s">
        <v>2458</v>
      </c>
      <c r="M100" s="32" t="s">
        <v>1292</v>
      </c>
      <c r="N100" s="10" t="s">
        <v>8017</v>
      </c>
      <c r="O100" s="32" t="s">
        <v>1854</v>
      </c>
      <c r="P100" s="10" t="s">
        <v>9650</v>
      </c>
      <c r="Q100" s="10" t="s">
        <v>5170</v>
      </c>
      <c r="R100" s="10" t="s">
        <v>388</v>
      </c>
      <c r="S100" s="26" t="s">
        <v>6115</v>
      </c>
      <c r="T100" s="26" t="s">
        <v>8891</v>
      </c>
      <c r="U100" s="32" t="s">
        <v>3101</v>
      </c>
      <c r="V100" s="32" t="s">
        <v>1032</v>
      </c>
      <c r="W100" s="26" t="s">
        <v>9080</v>
      </c>
      <c r="X100" s="32" t="e">
        <f>VLOOKUP(#REF!,#REF!,MATCH(VLOOKUP($X$1,'Language &amp; Currency Data'!$A$1:$B$41,2),#REF!,),FALSE)</f>
        <v>#REF!</v>
      </c>
      <c r="Y100" s="32" t="s">
        <v>389</v>
      </c>
      <c r="Z100" s="32" t="s">
        <v>3890</v>
      </c>
      <c r="AA100" s="32" t="s">
        <v>3410</v>
      </c>
      <c r="AB100" s="32" t="s">
        <v>2170</v>
      </c>
      <c r="AC100" s="26" t="s">
        <v>8620</v>
      </c>
      <c r="AD100" s="32" t="s">
        <v>4858</v>
      </c>
      <c r="AE100" s="10" t="s">
        <v>5468</v>
      </c>
      <c r="AF100" s="10" t="s">
        <v>7046</v>
      </c>
      <c r="AG100" s="10" t="s">
        <v>5775</v>
      </c>
      <c r="AH100" s="32" t="s">
        <v>1032</v>
      </c>
      <c r="AI100" s="32" t="s">
        <v>4462</v>
      </c>
      <c r="AJ100" s="10" t="s">
        <v>7656</v>
      </c>
      <c r="AK100" s="32" t="s">
        <v>4161</v>
      </c>
      <c r="AL100" s="10" t="s">
        <v>6427</v>
      </c>
      <c r="AM100" s="10" t="s">
        <v>388</v>
      </c>
      <c r="AN100" s="10" t="s">
        <v>388</v>
      </c>
      <c r="AO100" s="32" t="s">
        <v>2783</v>
      </c>
      <c r="AP100" s="13" t="s">
        <v>388</v>
      </c>
      <c r="AQ100" s="13" t="s">
        <v>388</v>
      </c>
      <c r="AR100" s="13" t="s">
        <v>388</v>
      </c>
      <c r="AS100" s="13" t="s">
        <v>388</v>
      </c>
      <c r="AT100" s="13" t="s">
        <v>388</v>
      </c>
      <c r="AU100" s="13" t="s">
        <v>388</v>
      </c>
      <c r="AV100" s="13" t="s">
        <v>388</v>
      </c>
      <c r="AW100" s="13" t="s">
        <v>388</v>
      </c>
    </row>
    <row r="101" spans="1:49" s="13" customFormat="1" ht="28.5" x14ac:dyDescent="0.45">
      <c r="A101" s="10" t="s">
        <v>390</v>
      </c>
      <c r="B101" s="10" t="s">
        <v>1033</v>
      </c>
      <c r="C101" s="10" t="s">
        <v>390</v>
      </c>
      <c r="D101" s="32" t="s">
        <v>1293</v>
      </c>
      <c r="E101" s="26" t="s">
        <v>8621</v>
      </c>
      <c r="F101" s="7" t="s">
        <v>390</v>
      </c>
      <c r="G101" s="26" t="s">
        <v>1505</v>
      </c>
      <c r="H101" s="10" t="s">
        <v>1033</v>
      </c>
      <c r="I101" s="10" t="s">
        <v>1033</v>
      </c>
      <c r="J101" s="10" t="s">
        <v>7353</v>
      </c>
      <c r="K101" s="10" t="s">
        <v>6741</v>
      </c>
      <c r="L101" s="32" t="s">
        <v>2459</v>
      </c>
      <c r="M101" s="32" t="s">
        <v>1293</v>
      </c>
      <c r="N101" s="10" t="s">
        <v>8018</v>
      </c>
      <c r="O101" s="32" t="s">
        <v>1855</v>
      </c>
      <c r="P101" s="10" t="s">
        <v>9651</v>
      </c>
      <c r="Q101" s="10" t="s">
        <v>5171</v>
      </c>
      <c r="R101" s="10" t="s">
        <v>390</v>
      </c>
      <c r="S101" s="26" t="s">
        <v>6116</v>
      </c>
      <c r="T101" s="26" t="s">
        <v>8892</v>
      </c>
      <c r="U101" s="32" t="s">
        <v>3102</v>
      </c>
      <c r="V101" s="32" t="s">
        <v>1033</v>
      </c>
      <c r="W101" s="26" t="s">
        <v>9081</v>
      </c>
      <c r="X101" s="32" t="e">
        <f>VLOOKUP(#REF!,#REF!,MATCH(VLOOKUP($X$1,'Language &amp; Currency Data'!$A$1:$B$41,2),#REF!,),FALSE)</f>
        <v>#REF!</v>
      </c>
      <c r="Y101" s="32" t="s">
        <v>318</v>
      </c>
      <c r="Z101" s="32" t="s">
        <v>3891</v>
      </c>
      <c r="AA101" s="32" t="s">
        <v>3411</v>
      </c>
      <c r="AB101" s="32" t="s">
        <v>2171</v>
      </c>
      <c r="AC101" s="26" t="s">
        <v>8621</v>
      </c>
      <c r="AD101" s="32" t="s">
        <v>4859</v>
      </c>
      <c r="AE101" s="10" t="s">
        <v>5469</v>
      </c>
      <c r="AF101" s="10" t="s">
        <v>7047</v>
      </c>
      <c r="AG101" s="10" t="s">
        <v>5776</v>
      </c>
      <c r="AH101" s="32" t="s">
        <v>1033</v>
      </c>
      <c r="AI101" s="32" t="s">
        <v>4463</v>
      </c>
      <c r="AJ101" s="10" t="s">
        <v>7657</v>
      </c>
      <c r="AK101" s="32" t="s">
        <v>4162</v>
      </c>
      <c r="AL101" s="10" t="s">
        <v>6428</v>
      </c>
      <c r="AM101" s="10" t="s">
        <v>390</v>
      </c>
      <c r="AN101" s="10" t="s">
        <v>390</v>
      </c>
      <c r="AO101" s="32" t="s">
        <v>2784</v>
      </c>
      <c r="AP101" s="13" t="s">
        <v>390</v>
      </c>
      <c r="AQ101" s="13" t="s">
        <v>390</v>
      </c>
      <c r="AR101" s="13" t="s">
        <v>390</v>
      </c>
      <c r="AS101" s="13" t="s">
        <v>390</v>
      </c>
      <c r="AT101" s="13" t="s">
        <v>390</v>
      </c>
      <c r="AU101" s="13" t="s">
        <v>390</v>
      </c>
      <c r="AV101" s="13" t="s">
        <v>390</v>
      </c>
      <c r="AW101" s="13" t="s">
        <v>390</v>
      </c>
    </row>
    <row r="102" spans="1:49" s="13" customFormat="1" ht="28.5" x14ac:dyDescent="0.45">
      <c r="A102" s="10" t="s">
        <v>391</v>
      </c>
      <c r="B102" s="10" t="s">
        <v>1034</v>
      </c>
      <c r="C102" s="10" t="s">
        <v>391</v>
      </c>
      <c r="D102" s="32" t="s">
        <v>1294</v>
      </c>
      <c r="E102" s="26" t="s">
        <v>8622</v>
      </c>
      <c r="F102" s="7" t="s">
        <v>391</v>
      </c>
      <c r="G102" s="26" t="s">
        <v>1506</v>
      </c>
      <c r="H102" s="10" t="s">
        <v>1034</v>
      </c>
      <c r="I102" s="10" t="s">
        <v>1034</v>
      </c>
      <c r="J102" s="10" t="s">
        <v>7354</v>
      </c>
      <c r="K102" s="10" t="s">
        <v>6742</v>
      </c>
      <c r="L102" s="32" t="s">
        <v>2460</v>
      </c>
      <c r="M102" s="32" t="s">
        <v>1294</v>
      </c>
      <c r="N102" s="10" t="s">
        <v>8019</v>
      </c>
      <c r="O102" s="32" t="s">
        <v>1856</v>
      </c>
      <c r="P102" s="10" t="s">
        <v>9652</v>
      </c>
      <c r="Q102" s="10" t="s">
        <v>5172</v>
      </c>
      <c r="R102" s="10" t="s">
        <v>391</v>
      </c>
      <c r="S102" s="26" t="s">
        <v>6117</v>
      </c>
      <c r="T102" s="26" t="s">
        <v>8893</v>
      </c>
      <c r="U102" s="32" t="s">
        <v>3103</v>
      </c>
      <c r="V102" s="32" t="s">
        <v>1034</v>
      </c>
      <c r="W102" s="26" t="s">
        <v>9082</v>
      </c>
      <c r="X102" s="32" t="e">
        <f>VLOOKUP(#REF!,#REF!,MATCH(VLOOKUP($X$1,'Language &amp; Currency Data'!$A$1:$B$41,2),#REF!,),FALSE)</f>
        <v>#REF!</v>
      </c>
      <c r="Y102" s="32" t="s">
        <v>392</v>
      </c>
      <c r="Z102" s="32" t="s">
        <v>3892</v>
      </c>
      <c r="AA102" s="32" t="s">
        <v>3412</v>
      </c>
      <c r="AB102" s="32" t="s">
        <v>2172</v>
      </c>
      <c r="AC102" s="26" t="s">
        <v>8622</v>
      </c>
      <c r="AD102" s="32" t="s">
        <v>4860</v>
      </c>
      <c r="AE102" s="10" t="s">
        <v>5470</v>
      </c>
      <c r="AF102" s="10" t="s">
        <v>7048</v>
      </c>
      <c r="AG102" s="10" t="s">
        <v>5777</v>
      </c>
      <c r="AH102" s="32" t="s">
        <v>1034</v>
      </c>
      <c r="AI102" s="32" t="s">
        <v>4464</v>
      </c>
      <c r="AJ102" s="10" t="s">
        <v>7658</v>
      </c>
      <c r="AK102" s="32" t="s">
        <v>4163</v>
      </c>
      <c r="AL102" s="10" t="s">
        <v>6429</v>
      </c>
      <c r="AM102" s="10" t="s">
        <v>391</v>
      </c>
      <c r="AN102" s="10" t="s">
        <v>391</v>
      </c>
      <c r="AO102" s="32" t="s">
        <v>2785</v>
      </c>
      <c r="AP102" s="13" t="s">
        <v>391</v>
      </c>
      <c r="AQ102" s="13" t="s">
        <v>391</v>
      </c>
      <c r="AR102" s="13" t="s">
        <v>391</v>
      </c>
      <c r="AS102" s="13" t="s">
        <v>391</v>
      </c>
      <c r="AT102" s="13" t="s">
        <v>391</v>
      </c>
      <c r="AU102" s="13" t="s">
        <v>391</v>
      </c>
      <c r="AV102" s="13" t="s">
        <v>391</v>
      </c>
      <c r="AW102" s="13" t="s">
        <v>391</v>
      </c>
    </row>
    <row r="103" spans="1:49" s="13" customFormat="1" ht="28.5" x14ac:dyDescent="0.45">
      <c r="A103" s="10" t="s">
        <v>393</v>
      </c>
      <c r="B103" s="10" t="s">
        <v>1193</v>
      </c>
      <c r="C103" s="10" t="s">
        <v>393</v>
      </c>
      <c r="D103" s="32" t="s">
        <v>1421</v>
      </c>
      <c r="E103" s="26" t="s">
        <v>8623</v>
      </c>
      <c r="F103" s="7" t="s">
        <v>393</v>
      </c>
      <c r="G103" s="26" t="s">
        <v>1669</v>
      </c>
      <c r="H103" s="10" t="s">
        <v>1193</v>
      </c>
      <c r="I103" s="10" t="s">
        <v>1193</v>
      </c>
      <c r="J103" s="10" t="s">
        <v>7355</v>
      </c>
      <c r="K103" s="10" t="s">
        <v>6743</v>
      </c>
      <c r="L103" s="32" t="s">
        <v>2461</v>
      </c>
      <c r="M103" s="32" t="s">
        <v>1421</v>
      </c>
      <c r="N103" s="10" t="s">
        <v>8020</v>
      </c>
      <c r="O103" s="32" t="s">
        <v>2025</v>
      </c>
      <c r="P103" s="10" t="s">
        <v>8325</v>
      </c>
      <c r="Q103" s="10" t="s">
        <v>5173</v>
      </c>
      <c r="R103" s="10" t="s">
        <v>393</v>
      </c>
      <c r="S103" s="26" t="s">
        <v>6118</v>
      </c>
      <c r="T103" s="26" t="s">
        <v>9329</v>
      </c>
      <c r="U103" s="32" t="s">
        <v>3104</v>
      </c>
      <c r="V103" s="32" t="s">
        <v>1193</v>
      </c>
      <c r="W103" s="26" t="s">
        <v>9083</v>
      </c>
      <c r="X103" s="32" t="e">
        <f>VLOOKUP(#REF!,#REF!,MATCH(VLOOKUP($X$1,'Language &amp; Currency Data'!$A$1:$B$41,2),#REF!,),FALSE)</f>
        <v>#REF!</v>
      </c>
      <c r="Y103" s="32" t="s">
        <v>908</v>
      </c>
      <c r="Z103" s="32" t="s">
        <v>3893</v>
      </c>
      <c r="AA103" s="32" t="s">
        <v>3413</v>
      </c>
      <c r="AB103" s="32" t="s">
        <v>2173</v>
      </c>
      <c r="AC103" s="26" t="s">
        <v>8623</v>
      </c>
      <c r="AD103" s="32" t="s">
        <v>4861</v>
      </c>
      <c r="AE103" s="10" t="s">
        <v>5471</v>
      </c>
      <c r="AF103" s="10" t="s">
        <v>7220</v>
      </c>
      <c r="AG103" s="10" t="s">
        <v>5778</v>
      </c>
      <c r="AH103" s="32" t="s">
        <v>1193</v>
      </c>
      <c r="AI103" s="32" t="s">
        <v>4465</v>
      </c>
      <c r="AJ103" s="10" t="s">
        <v>7659</v>
      </c>
      <c r="AK103" s="32" t="s">
        <v>4164</v>
      </c>
      <c r="AL103" s="10" t="s">
        <v>6430</v>
      </c>
      <c r="AM103" s="10" t="s">
        <v>393</v>
      </c>
      <c r="AN103" s="10" t="s">
        <v>393</v>
      </c>
      <c r="AO103" s="32" t="s">
        <v>2786</v>
      </c>
      <c r="AP103" s="13" t="s">
        <v>393</v>
      </c>
      <c r="AQ103" s="13" t="s">
        <v>393</v>
      </c>
      <c r="AR103" s="13" t="s">
        <v>393</v>
      </c>
      <c r="AS103" s="13" t="s">
        <v>393</v>
      </c>
      <c r="AT103" s="13" t="s">
        <v>393</v>
      </c>
      <c r="AU103" s="13" t="s">
        <v>393</v>
      </c>
      <c r="AV103" s="13" t="s">
        <v>393</v>
      </c>
      <c r="AW103" s="13" t="s">
        <v>393</v>
      </c>
    </row>
    <row r="104" spans="1:49" s="13" customFormat="1" x14ac:dyDescent="0.45">
      <c r="A104" s="10" t="s">
        <v>394</v>
      </c>
      <c r="B104" s="10" t="s">
        <v>1035</v>
      </c>
      <c r="C104" s="10" t="s">
        <v>394</v>
      </c>
      <c r="D104" s="32" t="s">
        <v>1295</v>
      </c>
      <c r="E104" s="26" t="s">
        <v>9419</v>
      </c>
      <c r="F104" s="7" t="s">
        <v>394</v>
      </c>
      <c r="G104" s="26" t="s">
        <v>1507</v>
      </c>
      <c r="H104" s="10" t="s">
        <v>1035</v>
      </c>
      <c r="I104" s="10" t="s">
        <v>1035</v>
      </c>
      <c r="J104" s="10" t="s">
        <v>7356</v>
      </c>
      <c r="K104" s="10" t="s">
        <v>6744</v>
      </c>
      <c r="L104" s="32" t="s">
        <v>2462</v>
      </c>
      <c r="M104" s="32" t="s">
        <v>1295</v>
      </c>
      <c r="N104" s="10" t="s">
        <v>8021</v>
      </c>
      <c r="O104" s="32" t="s">
        <v>1857</v>
      </c>
      <c r="P104" s="10" t="s">
        <v>8326</v>
      </c>
      <c r="Q104" s="10" t="s">
        <v>5174</v>
      </c>
      <c r="R104" s="10" t="s">
        <v>394</v>
      </c>
      <c r="S104" s="26" t="s">
        <v>6119</v>
      </c>
      <c r="T104" s="26" t="s">
        <v>8894</v>
      </c>
      <c r="U104" s="32" t="s">
        <v>3105</v>
      </c>
      <c r="V104" s="32" t="s">
        <v>1035</v>
      </c>
      <c r="W104" s="26" t="s">
        <v>9084</v>
      </c>
      <c r="X104" s="32" t="e">
        <f>VLOOKUP(#REF!,#REF!,MATCH(VLOOKUP($X$1,'Language &amp; Currency Data'!$A$1:$B$41,2),#REF!,),FALSE)</f>
        <v>#REF!</v>
      </c>
      <c r="Y104" s="32" t="s">
        <v>395</v>
      </c>
      <c r="Z104" s="32" t="s">
        <v>3894</v>
      </c>
      <c r="AA104" s="32" t="s">
        <v>3414</v>
      </c>
      <c r="AB104" s="32" t="s">
        <v>2174</v>
      </c>
      <c r="AC104" s="26" t="s">
        <v>8624</v>
      </c>
      <c r="AD104" s="32" t="s">
        <v>4862</v>
      </c>
      <c r="AE104" s="10" t="s">
        <v>5472</v>
      </c>
      <c r="AF104" s="10" t="s">
        <v>7049</v>
      </c>
      <c r="AG104" s="10" t="s">
        <v>5779</v>
      </c>
      <c r="AH104" s="32" t="s">
        <v>1035</v>
      </c>
      <c r="AI104" s="32" t="s">
        <v>4466</v>
      </c>
      <c r="AJ104" s="10" t="s">
        <v>7660</v>
      </c>
      <c r="AK104" s="32" t="s">
        <v>4165</v>
      </c>
      <c r="AL104" s="10" t="s">
        <v>6431</v>
      </c>
      <c r="AM104" s="10" t="s">
        <v>394</v>
      </c>
      <c r="AN104" s="10" t="s">
        <v>394</v>
      </c>
      <c r="AO104" s="32" t="s">
        <v>2787</v>
      </c>
      <c r="AP104" s="13" t="s">
        <v>394</v>
      </c>
      <c r="AQ104" s="13" t="s">
        <v>394</v>
      </c>
      <c r="AR104" s="13" t="s">
        <v>394</v>
      </c>
      <c r="AS104" s="13" t="s">
        <v>394</v>
      </c>
      <c r="AT104" s="13" t="s">
        <v>394</v>
      </c>
      <c r="AU104" s="13" t="s">
        <v>394</v>
      </c>
      <c r="AV104" s="13" t="s">
        <v>394</v>
      </c>
      <c r="AW104" s="13" t="s">
        <v>394</v>
      </c>
    </row>
    <row r="105" spans="1:49" s="13" customFormat="1" ht="28.5" x14ac:dyDescent="0.45">
      <c r="A105" s="10" t="s">
        <v>396</v>
      </c>
      <c r="B105" s="10" t="s">
        <v>1194</v>
      </c>
      <c r="C105" s="10" t="s">
        <v>396</v>
      </c>
      <c r="D105" s="32" t="s">
        <v>1422</v>
      </c>
      <c r="E105" s="26" t="s">
        <v>8625</v>
      </c>
      <c r="F105" s="7" t="s">
        <v>396</v>
      </c>
      <c r="G105" s="26" t="s">
        <v>1670</v>
      </c>
      <c r="H105" s="10" t="s">
        <v>1194</v>
      </c>
      <c r="I105" s="10" t="s">
        <v>1194</v>
      </c>
      <c r="J105" s="10" t="s">
        <v>7357</v>
      </c>
      <c r="K105" s="10" t="s">
        <v>6745</v>
      </c>
      <c r="L105" s="32" t="s">
        <v>2463</v>
      </c>
      <c r="M105" s="32" t="s">
        <v>1422</v>
      </c>
      <c r="N105" s="10" t="s">
        <v>8022</v>
      </c>
      <c r="O105" s="32" t="s">
        <v>2026</v>
      </c>
      <c r="P105" s="10" t="s">
        <v>8327</v>
      </c>
      <c r="Q105" s="10" t="s">
        <v>5175</v>
      </c>
      <c r="R105" s="10" t="s">
        <v>396</v>
      </c>
      <c r="S105" s="26" t="s">
        <v>6120</v>
      </c>
      <c r="T105" s="26" t="s">
        <v>9330</v>
      </c>
      <c r="U105" s="32" t="s">
        <v>3106</v>
      </c>
      <c r="V105" s="32" t="s">
        <v>1194</v>
      </c>
      <c r="W105" s="26" t="s">
        <v>9085</v>
      </c>
      <c r="X105" s="32" t="e">
        <f>VLOOKUP(#REF!,#REF!,MATCH(VLOOKUP($X$1,'Language &amp; Currency Data'!$A$1:$B$41,2),#REF!,),FALSE)</f>
        <v>#REF!</v>
      </c>
      <c r="Y105" s="32" t="s">
        <v>909</v>
      </c>
      <c r="Z105" s="32" t="s">
        <v>3895</v>
      </c>
      <c r="AA105" s="32" t="s">
        <v>3415</v>
      </c>
      <c r="AB105" s="32" t="s">
        <v>3761</v>
      </c>
      <c r="AC105" s="26" t="s">
        <v>8625</v>
      </c>
      <c r="AD105" s="32" t="s">
        <v>4863</v>
      </c>
      <c r="AE105" s="10" t="s">
        <v>5473</v>
      </c>
      <c r="AF105" s="10" t="s">
        <v>7221</v>
      </c>
      <c r="AG105" s="10" t="s">
        <v>5780</v>
      </c>
      <c r="AH105" s="32" t="s">
        <v>1194</v>
      </c>
      <c r="AI105" s="32" t="s">
        <v>4467</v>
      </c>
      <c r="AJ105" s="10" t="s">
        <v>7661</v>
      </c>
      <c r="AK105" s="32" t="s">
        <v>4166</v>
      </c>
      <c r="AL105" s="10" t="s">
        <v>6432</v>
      </c>
      <c r="AM105" s="10" t="s">
        <v>396</v>
      </c>
      <c r="AN105" s="10" t="s">
        <v>396</v>
      </c>
      <c r="AO105" s="32" t="s">
        <v>2788</v>
      </c>
      <c r="AP105" s="13" t="s">
        <v>396</v>
      </c>
      <c r="AQ105" s="13" t="s">
        <v>396</v>
      </c>
      <c r="AR105" s="13" t="s">
        <v>396</v>
      </c>
      <c r="AS105" s="13" t="s">
        <v>396</v>
      </c>
      <c r="AT105" s="13" t="s">
        <v>396</v>
      </c>
      <c r="AU105" s="13" t="s">
        <v>396</v>
      </c>
      <c r="AV105" s="13" t="s">
        <v>396</v>
      </c>
      <c r="AW105" s="13" t="s">
        <v>396</v>
      </c>
    </row>
    <row r="106" spans="1:49" s="13" customFormat="1" x14ac:dyDescent="0.45">
      <c r="A106" s="10" t="s">
        <v>397</v>
      </c>
      <c r="B106" s="10" t="s">
        <v>1195</v>
      </c>
      <c r="C106" s="10" t="s">
        <v>397</v>
      </c>
      <c r="D106" s="32" t="s">
        <v>1423</v>
      </c>
      <c r="E106" s="26" t="s">
        <v>8626</v>
      </c>
      <c r="F106" s="7" t="s">
        <v>397</v>
      </c>
      <c r="G106" s="26" t="s">
        <v>1671</v>
      </c>
      <c r="H106" s="10" t="s">
        <v>1195</v>
      </c>
      <c r="I106" s="10" t="s">
        <v>1195</v>
      </c>
      <c r="J106" s="10" t="s">
        <v>7358</v>
      </c>
      <c r="K106" s="10" t="s">
        <v>7937</v>
      </c>
      <c r="L106" s="32" t="s">
        <v>2464</v>
      </c>
      <c r="M106" s="32" t="s">
        <v>1423</v>
      </c>
      <c r="N106" s="10" t="s">
        <v>8023</v>
      </c>
      <c r="O106" s="32" t="s">
        <v>2027</v>
      </c>
      <c r="P106" s="10" t="s">
        <v>8328</v>
      </c>
      <c r="Q106" s="10" t="s">
        <v>5176</v>
      </c>
      <c r="R106" s="10" t="s">
        <v>397</v>
      </c>
      <c r="S106" s="26" t="s">
        <v>6121</v>
      </c>
      <c r="T106" s="26" t="s">
        <v>9331</v>
      </c>
      <c r="U106" s="32" t="s">
        <v>3107</v>
      </c>
      <c r="V106" s="32" t="s">
        <v>1195</v>
      </c>
      <c r="W106" s="26" t="s">
        <v>9086</v>
      </c>
      <c r="X106" s="32" t="e">
        <f>VLOOKUP(#REF!,#REF!,MATCH(VLOOKUP($X$1,'Language &amp; Currency Data'!$A$1:$B$41,2),#REF!,),FALSE)</f>
        <v>#REF!</v>
      </c>
      <c r="Y106" s="32" t="s">
        <v>910</v>
      </c>
      <c r="Z106" s="32" t="s">
        <v>3896</v>
      </c>
      <c r="AA106" s="32" t="s">
        <v>3416</v>
      </c>
      <c r="AB106" s="32" t="s">
        <v>2175</v>
      </c>
      <c r="AC106" s="26" t="s">
        <v>8626</v>
      </c>
      <c r="AD106" s="32" t="s">
        <v>4864</v>
      </c>
      <c r="AE106" s="10" t="s">
        <v>5474</v>
      </c>
      <c r="AF106" s="10" t="s">
        <v>7222</v>
      </c>
      <c r="AG106" s="10" t="s">
        <v>5781</v>
      </c>
      <c r="AH106" s="32" t="s">
        <v>1195</v>
      </c>
      <c r="AI106" s="32" t="s">
        <v>4468</v>
      </c>
      <c r="AJ106" s="10" t="s">
        <v>7662</v>
      </c>
      <c r="AK106" s="32" t="s">
        <v>4167</v>
      </c>
      <c r="AL106" s="10" t="s">
        <v>6433</v>
      </c>
      <c r="AM106" s="10" t="s">
        <v>397</v>
      </c>
      <c r="AN106" s="10" t="s">
        <v>397</v>
      </c>
      <c r="AO106" s="32" t="s">
        <v>2789</v>
      </c>
      <c r="AP106" s="13" t="s">
        <v>397</v>
      </c>
      <c r="AQ106" s="13" t="s">
        <v>397</v>
      </c>
      <c r="AR106" s="13" t="s">
        <v>397</v>
      </c>
      <c r="AS106" s="13" t="s">
        <v>397</v>
      </c>
      <c r="AT106" s="13" t="s">
        <v>397</v>
      </c>
      <c r="AU106" s="13" t="s">
        <v>397</v>
      </c>
      <c r="AV106" s="13" t="s">
        <v>397</v>
      </c>
      <c r="AW106" s="13" t="s">
        <v>397</v>
      </c>
    </row>
    <row r="107" spans="1:49" s="13" customFormat="1" ht="28.5" x14ac:dyDescent="0.45">
      <c r="A107" s="10" t="s">
        <v>398</v>
      </c>
      <c r="B107" s="10" t="s">
        <v>1036</v>
      </c>
      <c r="C107" s="10" t="s">
        <v>398</v>
      </c>
      <c r="D107" s="32" t="s">
        <v>4731</v>
      </c>
      <c r="E107" s="26" t="s">
        <v>8627</v>
      </c>
      <c r="F107" s="7" t="s">
        <v>398</v>
      </c>
      <c r="G107" s="26" t="s">
        <v>1508</v>
      </c>
      <c r="H107" s="10" t="s">
        <v>1036</v>
      </c>
      <c r="I107" s="10" t="s">
        <v>1036</v>
      </c>
      <c r="J107" s="10" t="s">
        <v>7359</v>
      </c>
      <c r="K107" s="10" t="s">
        <v>6746</v>
      </c>
      <c r="L107" s="32" t="s">
        <v>2465</v>
      </c>
      <c r="M107" s="32" t="s">
        <v>4731</v>
      </c>
      <c r="N107" s="10" t="s">
        <v>8024</v>
      </c>
      <c r="O107" s="32" t="s">
        <v>1858</v>
      </c>
      <c r="P107" s="10" t="s">
        <v>8329</v>
      </c>
      <c r="Q107" s="10" t="s">
        <v>5177</v>
      </c>
      <c r="R107" s="10" t="s">
        <v>398</v>
      </c>
      <c r="S107" s="26" t="s">
        <v>6122</v>
      </c>
      <c r="T107" s="26" t="s">
        <v>8895</v>
      </c>
      <c r="U107" s="32" t="s">
        <v>3108</v>
      </c>
      <c r="V107" s="32" t="s">
        <v>1036</v>
      </c>
      <c r="W107" s="26" t="s">
        <v>9087</v>
      </c>
      <c r="X107" s="32" t="e">
        <f>VLOOKUP(#REF!,#REF!,MATCH(VLOOKUP($X$1,'Language &amp; Currency Data'!$A$1:$B$41,2),#REF!,),FALSE)</f>
        <v>#REF!</v>
      </c>
      <c r="Y107" s="32" t="s">
        <v>399</v>
      </c>
      <c r="Z107" s="32" t="s">
        <v>3897</v>
      </c>
      <c r="AA107" s="32" t="s">
        <v>3417</v>
      </c>
      <c r="AB107" s="32" t="s">
        <v>2176</v>
      </c>
      <c r="AC107" s="26" t="s">
        <v>8627</v>
      </c>
      <c r="AD107" s="32" t="s">
        <v>4865</v>
      </c>
      <c r="AE107" s="10" t="s">
        <v>5475</v>
      </c>
      <c r="AF107" s="10" t="s">
        <v>7050</v>
      </c>
      <c r="AG107" s="10" t="s">
        <v>5782</v>
      </c>
      <c r="AH107" s="32" t="s">
        <v>1036</v>
      </c>
      <c r="AI107" s="32" t="s">
        <v>4469</v>
      </c>
      <c r="AJ107" s="10" t="s">
        <v>7663</v>
      </c>
      <c r="AK107" s="32" t="s">
        <v>4168</v>
      </c>
      <c r="AL107" s="10" t="s">
        <v>6434</v>
      </c>
      <c r="AM107" s="10" t="s">
        <v>398</v>
      </c>
      <c r="AN107" s="10" t="s">
        <v>398</v>
      </c>
      <c r="AO107" s="32" t="s">
        <v>2790</v>
      </c>
      <c r="AP107" s="13" t="s">
        <v>398</v>
      </c>
      <c r="AQ107" s="13" t="s">
        <v>398</v>
      </c>
      <c r="AR107" s="13" t="s">
        <v>398</v>
      </c>
      <c r="AS107" s="13" t="s">
        <v>398</v>
      </c>
      <c r="AT107" s="13" t="s">
        <v>398</v>
      </c>
      <c r="AU107" s="13" t="s">
        <v>398</v>
      </c>
      <c r="AV107" s="13" t="s">
        <v>398</v>
      </c>
      <c r="AW107" s="13" t="s">
        <v>398</v>
      </c>
    </row>
    <row r="108" spans="1:49" s="13" customFormat="1" ht="28.5" x14ac:dyDescent="0.45">
      <c r="A108" s="10" t="s">
        <v>400</v>
      </c>
      <c r="B108" s="10" t="s">
        <v>1037</v>
      </c>
      <c r="C108" s="10" t="s">
        <v>400</v>
      </c>
      <c r="D108" s="32" t="s">
        <v>1296</v>
      </c>
      <c r="E108" s="26" t="s">
        <v>8628</v>
      </c>
      <c r="F108" s="7" t="s">
        <v>400</v>
      </c>
      <c r="G108" s="26" t="s">
        <v>1509</v>
      </c>
      <c r="H108" s="10" t="s">
        <v>1037</v>
      </c>
      <c r="I108" s="10" t="s">
        <v>1037</v>
      </c>
      <c r="J108" s="10" t="s">
        <v>7360</v>
      </c>
      <c r="K108" s="10" t="s">
        <v>6747</v>
      </c>
      <c r="L108" s="32" t="s">
        <v>2466</v>
      </c>
      <c r="M108" s="32" t="s">
        <v>1296</v>
      </c>
      <c r="N108" s="10" t="s">
        <v>8025</v>
      </c>
      <c r="O108" s="32" t="s">
        <v>1859</v>
      </c>
      <c r="P108" s="10" t="s">
        <v>9653</v>
      </c>
      <c r="Q108" s="10" t="s">
        <v>5178</v>
      </c>
      <c r="R108" s="10" t="s">
        <v>400</v>
      </c>
      <c r="S108" s="26" t="s">
        <v>6123</v>
      </c>
      <c r="T108" s="26" t="s">
        <v>8896</v>
      </c>
      <c r="U108" s="32" t="s">
        <v>3109</v>
      </c>
      <c r="V108" s="32" t="s">
        <v>1037</v>
      </c>
      <c r="W108" s="26" t="s">
        <v>9088</v>
      </c>
      <c r="X108" s="32" t="e">
        <f>VLOOKUP(#REF!,#REF!,MATCH(VLOOKUP($X$1,'Language &amp; Currency Data'!$A$1:$B$41,2),#REF!,),FALSE)</f>
        <v>#REF!</v>
      </c>
      <c r="Y108" s="32" t="s">
        <v>401</v>
      </c>
      <c r="Z108" s="32" t="s">
        <v>3898</v>
      </c>
      <c r="AA108" s="32" t="s">
        <v>3418</v>
      </c>
      <c r="AB108" s="32" t="s">
        <v>2177</v>
      </c>
      <c r="AC108" s="26" t="s">
        <v>8628</v>
      </c>
      <c r="AD108" s="32" t="s">
        <v>4866</v>
      </c>
      <c r="AE108" s="10" t="s">
        <v>5476</v>
      </c>
      <c r="AF108" s="10" t="s">
        <v>7051</v>
      </c>
      <c r="AG108" s="10" t="s">
        <v>5783</v>
      </c>
      <c r="AH108" s="32" t="s">
        <v>1037</v>
      </c>
      <c r="AI108" s="32" t="s">
        <v>4470</v>
      </c>
      <c r="AJ108" s="10" t="s">
        <v>7664</v>
      </c>
      <c r="AK108" s="32" t="s">
        <v>4169</v>
      </c>
      <c r="AL108" s="10" t="s">
        <v>6435</v>
      </c>
      <c r="AM108" s="10" t="s">
        <v>400</v>
      </c>
      <c r="AN108" s="10" t="s">
        <v>400</v>
      </c>
      <c r="AO108" s="32" t="s">
        <v>2791</v>
      </c>
      <c r="AP108" s="13" t="s">
        <v>400</v>
      </c>
      <c r="AQ108" s="13" t="s">
        <v>400</v>
      </c>
      <c r="AR108" s="13" t="s">
        <v>400</v>
      </c>
      <c r="AS108" s="13" t="s">
        <v>400</v>
      </c>
      <c r="AT108" s="13" t="s">
        <v>400</v>
      </c>
      <c r="AU108" s="13" t="s">
        <v>400</v>
      </c>
      <c r="AV108" s="13" t="s">
        <v>400</v>
      </c>
      <c r="AW108" s="13" t="s">
        <v>400</v>
      </c>
    </row>
    <row r="109" spans="1:49" s="13" customFormat="1" ht="42.75" x14ac:dyDescent="0.45">
      <c r="A109" s="10" t="s">
        <v>402</v>
      </c>
      <c r="B109" s="10" t="s">
        <v>1038</v>
      </c>
      <c r="C109" s="10" t="s">
        <v>402</v>
      </c>
      <c r="D109" s="32" t="s">
        <v>3802</v>
      </c>
      <c r="E109" s="26" t="s">
        <v>9420</v>
      </c>
      <c r="F109" s="7" t="s">
        <v>402</v>
      </c>
      <c r="G109" s="26" t="s">
        <v>1510</v>
      </c>
      <c r="H109" s="10" t="s">
        <v>1038</v>
      </c>
      <c r="I109" s="10" t="s">
        <v>1038</v>
      </c>
      <c r="J109" s="10" t="s">
        <v>7361</v>
      </c>
      <c r="K109" s="10" t="s">
        <v>6748</v>
      </c>
      <c r="L109" s="32" t="s">
        <v>2467</v>
      </c>
      <c r="M109" s="32" t="s">
        <v>3802</v>
      </c>
      <c r="N109" s="10" t="s">
        <v>8026</v>
      </c>
      <c r="O109" s="32" t="s">
        <v>1860</v>
      </c>
      <c r="P109" s="10" t="s">
        <v>8330</v>
      </c>
      <c r="Q109" s="10" t="s">
        <v>5179</v>
      </c>
      <c r="R109" s="10" t="s">
        <v>402</v>
      </c>
      <c r="S109" s="26" t="s">
        <v>6124</v>
      </c>
      <c r="T109" s="26" t="s">
        <v>8897</v>
      </c>
      <c r="U109" s="32" t="s">
        <v>3110</v>
      </c>
      <c r="V109" s="32" t="s">
        <v>1038</v>
      </c>
      <c r="W109" s="26" t="s">
        <v>9394</v>
      </c>
      <c r="X109" s="32" t="e">
        <f>VLOOKUP(#REF!,#REF!,MATCH(VLOOKUP($X$1,'Language &amp; Currency Data'!$A$1:$B$41,2),#REF!,),FALSE)</f>
        <v>#REF!</v>
      </c>
      <c r="Y109" s="32" t="s">
        <v>403</v>
      </c>
      <c r="Z109" s="32" t="s">
        <v>3899</v>
      </c>
      <c r="AA109" s="32" t="s">
        <v>3419</v>
      </c>
      <c r="AB109" s="32" t="s">
        <v>2178</v>
      </c>
      <c r="AC109" s="26" t="s">
        <v>9420</v>
      </c>
      <c r="AD109" s="32" t="s">
        <v>4867</v>
      </c>
      <c r="AE109" s="10" t="s">
        <v>5477</v>
      </c>
      <c r="AF109" s="10" t="s">
        <v>7052</v>
      </c>
      <c r="AG109" s="10" t="s">
        <v>5784</v>
      </c>
      <c r="AH109" s="32" t="s">
        <v>1038</v>
      </c>
      <c r="AI109" s="32" t="s">
        <v>4471</v>
      </c>
      <c r="AJ109" s="10" t="s">
        <v>7665</v>
      </c>
      <c r="AK109" s="32" t="s">
        <v>4170</v>
      </c>
      <c r="AL109" s="10" t="s">
        <v>6436</v>
      </c>
      <c r="AM109" s="10" t="s">
        <v>402</v>
      </c>
      <c r="AN109" s="10" t="s">
        <v>402</v>
      </c>
      <c r="AO109" s="32" t="s">
        <v>2792</v>
      </c>
      <c r="AP109" s="13" t="s">
        <v>402</v>
      </c>
      <c r="AQ109" s="13" t="s">
        <v>402</v>
      </c>
      <c r="AR109" s="13" t="s">
        <v>402</v>
      </c>
      <c r="AS109" s="13" t="s">
        <v>402</v>
      </c>
      <c r="AT109" s="13" t="s">
        <v>402</v>
      </c>
      <c r="AU109" s="13" t="s">
        <v>402</v>
      </c>
      <c r="AV109" s="13" t="s">
        <v>402</v>
      </c>
      <c r="AW109" s="13" t="s">
        <v>402</v>
      </c>
    </row>
    <row r="110" spans="1:49" s="13" customFormat="1" ht="42.75" x14ac:dyDescent="0.45">
      <c r="A110" s="10" t="s">
        <v>404</v>
      </c>
      <c r="B110" s="10" t="s">
        <v>1039</v>
      </c>
      <c r="C110" s="10" t="s">
        <v>404</v>
      </c>
      <c r="D110" s="32" t="s">
        <v>3803</v>
      </c>
      <c r="E110" s="26" t="s">
        <v>9421</v>
      </c>
      <c r="F110" s="7" t="s">
        <v>404</v>
      </c>
      <c r="G110" s="26" t="s">
        <v>1511</v>
      </c>
      <c r="H110" s="10" t="s">
        <v>1039</v>
      </c>
      <c r="I110" s="10" t="s">
        <v>1039</v>
      </c>
      <c r="J110" s="10" t="s">
        <v>7362</v>
      </c>
      <c r="K110" s="10" t="s">
        <v>6749</v>
      </c>
      <c r="L110" s="32" t="s">
        <v>2468</v>
      </c>
      <c r="M110" s="32" t="s">
        <v>3803</v>
      </c>
      <c r="N110" s="10" t="s">
        <v>8027</v>
      </c>
      <c r="O110" s="32" t="s">
        <v>1861</v>
      </c>
      <c r="P110" s="10" t="s">
        <v>8331</v>
      </c>
      <c r="Q110" s="10" t="s">
        <v>5180</v>
      </c>
      <c r="R110" s="10" t="s">
        <v>404</v>
      </c>
      <c r="S110" s="26" t="s">
        <v>6125</v>
      </c>
      <c r="T110" s="26" t="s">
        <v>8898</v>
      </c>
      <c r="U110" s="32" t="s">
        <v>3111</v>
      </c>
      <c r="V110" s="32" t="s">
        <v>1039</v>
      </c>
      <c r="W110" s="26" t="s">
        <v>9089</v>
      </c>
      <c r="X110" s="32" t="e">
        <f>VLOOKUP(#REF!,#REF!,MATCH(VLOOKUP($X$1,'Language &amp; Currency Data'!$A$1:$B$41,2),#REF!,),FALSE)</f>
        <v>#REF!</v>
      </c>
      <c r="Y110" s="32" t="s">
        <v>405</v>
      </c>
      <c r="Z110" s="32" t="s">
        <v>3900</v>
      </c>
      <c r="AA110" s="32" t="s">
        <v>3420</v>
      </c>
      <c r="AB110" s="32" t="s">
        <v>2179</v>
      </c>
      <c r="AC110" s="26" t="s">
        <v>9421</v>
      </c>
      <c r="AD110" s="32" t="s">
        <v>4868</v>
      </c>
      <c r="AE110" s="10" t="s">
        <v>5478</v>
      </c>
      <c r="AF110" s="10" t="s">
        <v>7053</v>
      </c>
      <c r="AG110" s="10" t="s">
        <v>5785</v>
      </c>
      <c r="AH110" s="32" t="s">
        <v>1039</v>
      </c>
      <c r="AI110" s="32" t="s">
        <v>4472</v>
      </c>
      <c r="AJ110" s="10" t="s">
        <v>7666</v>
      </c>
      <c r="AK110" s="32" t="s">
        <v>4171</v>
      </c>
      <c r="AL110" s="10" t="s">
        <v>6437</v>
      </c>
      <c r="AM110" s="10" t="s">
        <v>404</v>
      </c>
      <c r="AN110" s="10" t="s">
        <v>404</v>
      </c>
      <c r="AO110" s="32" t="s">
        <v>2793</v>
      </c>
      <c r="AP110" s="13" t="s">
        <v>404</v>
      </c>
      <c r="AQ110" s="13" t="s">
        <v>404</v>
      </c>
      <c r="AR110" s="13" t="s">
        <v>404</v>
      </c>
      <c r="AS110" s="13" t="s">
        <v>404</v>
      </c>
      <c r="AT110" s="13" t="s">
        <v>404</v>
      </c>
      <c r="AU110" s="13" t="s">
        <v>404</v>
      </c>
      <c r="AV110" s="13" t="s">
        <v>404</v>
      </c>
      <c r="AW110" s="13" t="s">
        <v>404</v>
      </c>
    </row>
    <row r="111" spans="1:49" s="13" customFormat="1" x14ac:dyDescent="0.45">
      <c r="A111" s="10" t="s">
        <v>406</v>
      </c>
      <c r="B111" s="10" t="s">
        <v>1196</v>
      </c>
      <c r="C111" s="10" t="s">
        <v>406</v>
      </c>
      <c r="D111" s="32" t="s">
        <v>1424</v>
      </c>
      <c r="E111" s="26" t="s">
        <v>8629</v>
      </c>
      <c r="F111" s="7" t="s">
        <v>406</v>
      </c>
      <c r="G111" s="26" t="s">
        <v>1672</v>
      </c>
      <c r="H111" s="10" t="s">
        <v>1196</v>
      </c>
      <c r="I111" s="10" t="s">
        <v>1196</v>
      </c>
      <c r="J111" s="10" t="s">
        <v>7363</v>
      </c>
      <c r="K111" s="10" t="s">
        <v>7938</v>
      </c>
      <c r="L111" s="32" t="s">
        <v>2469</v>
      </c>
      <c r="M111" s="32" t="s">
        <v>1424</v>
      </c>
      <c r="N111" s="10" t="s">
        <v>8028</v>
      </c>
      <c r="O111" s="32" t="s">
        <v>2028</v>
      </c>
      <c r="P111" s="10" t="s">
        <v>8332</v>
      </c>
      <c r="Q111" s="10" t="s">
        <v>5181</v>
      </c>
      <c r="R111" s="10" t="s">
        <v>406</v>
      </c>
      <c r="S111" s="26" t="s">
        <v>6126</v>
      </c>
      <c r="T111" s="26" t="s">
        <v>9332</v>
      </c>
      <c r="U111" s="32" t="s">
        <v>3112</v>
      </c>
      <c r="V111" s="32" t="s">
        <v>1196</v>
      </c>
      <c r="W111" s="26" t="s">
        <v>9090</v>
      </c>
      <c r="X111" s="32" t="e">
        <f>VLOOKUP(#REF!,#REF!,MATCH(VLOOKUP($X$1,'Language &amp; Currency Data'!$A$1:$B$41,2),#REF!,),FALSE)</f>
        <v>#REF!</v>
      </c>
      <c r="Y111" s="32" t="s">
        <v>911</v>
      </c>
      <c r="Z111" s="32" t="s">
        <v>3901</v>
      </c>
      <c r="AA111" s="32" t="s">
        <v>3421</v>
      </c>
      <c r="AB111" s="32" t="s">
        <v>2180</v>
      </c>
      <c r="AC111" s="26" t="s">
        <v>8629</v>
      </c>
      <c r="AD111" s="32" t="s">
        <v>4869</v>
      </c>
      <c r="AE111" s="10" t="s">
        <v>5479</v>
      </c>
      <c r="AF111" s="10" t="s">
        <v>7223</v>
      </c>
      <c r="AG111" s="10" t="s">
        <v>5786</v>
      </c>
      <c r="AH111" s="32" t="s">
        <v>1196</v>
      </c>
      <c r="AI111" s="32" t="s">
        <v>4473</v>
      </c>
      <c r="AJ111" s="10" t="s">
        <v>7667</v>
      </c>
      <c r="AK111" s="32" t="s">
        <v>4172</v>
      </c>
      <c r="AL111" s="10" t="s">
        <v>6438</v>
      </c>
      <c r="AM111" s="10" t="s">
        <v>406</v>
      </c>
      <c r="AN111" s="10" t="s">
        <v>406</v>
      </c>
      <c r="AO111" s="32" t="s">
        <v>2794</v>
      </c>
      <c r="AP111" s="13" t="s">
        <v>406</v>
      </c>
      <c r="AQ111" s="13" t="s">
        <v>406</v>
      </c>
      <c r="AR111" s="13" t="s">
        <v>406</v>
      </c>
      <c r="AS111" s="13" t="s">
        <v>406</v>
      </c>
      <c r="AT111" s="13" t="s">
        <v>406</v>
      </c>
      <c r="AU111" s="13" t="s">
        <v>406</v>
      </c>
      <c r="AV111" s="13" t="s">
        <v>406</v>
      </c>
      <c r="AW111" s="13" t="s">
        <v>406</v>
      </c>
    </row>
    <row r="112" spans="1:49" s="13" customFormat="1" x14ac:dyDescent="0.45">
      <c r="A112" s="10" t="s">
        <v>407</v>
      </c>
      <c r="B112" s="10" t="s">
        <v>1197</v>
      </c>
      <c r="C112" s="10" t="s">
        <v>407</v>
      </c>
      <c r="D112" s="32" t="s">
        <v>3804</v>
      </c>
      <c r="E112" s="26" t="s">
        <v>8630</v>
      </c>
      <c r="F112" s="7" t="s">
        <v>407</v>
      </c>
      <c r="G112" s="26" t="s">
        <v>1673</v>
      </c>
      <c r="H112" s="10" t="s">
        <v>1197</v>
      </c>
      <c r="I112" s="10" t="s">
        <v>1197</v>
      </c>
      <c r="J112" s="10" t="s">
        <v>7364</v>
      </c>
      <c r="K112" s="10" t="s">
        <v>6750</v>
      </c>
      <c r="L112" s="32" t="s">
        <v>2470</v>
      </c>
      <c r="M112" s="32" t="s">
        <v>3804</v>
      </c>
      <c r="N112" s="10" t="s">
        <v>8029</v>
      </c>
      <c r="O112" s="32" t="s">
        <v>2029</v>
      </c>
      <c r="P112" s="10" t="s">
        <v>8333</v>
      </c>
      <c r="Q112" s="10" t="s">
        <v>5182</v>
      </c>
      <c r="R112" s="10" t="s">
        <v>407</v>
      </c>
      <c r="S112" s="26" t="s">
        <v>6127</v>
      </c>
      <c r="T112" s="26" t="s">
        <v>9333</v>
      </c>
      <c r="U112" s="32" t="s">
        <v>3113</v>
      </c>
      <c r="V112" s="32" t="s">
        <v>1197</v>
      </c>
      <c r="W112" s="26" t="s">
        <v>9091</v>
      </c>
      <c r="X112" s="32" t="e">
        <f>VLOOKUP(#REF!,#REF!,MATCH(VLOOKUP($X$1,'Language &amp; Currency Data'!$A$1:$B$41,2),#REF!,),FALSE)</f>
        <v>#REF!</v>
      </c>
      <c r="Y112" s="32" t="s">
        <v>912</v>
      </c>
      <c r="Z112" s="32" t="s">
        <v>3902</v>
      </c>
      <c r="AA112" s="32" t="s">
        <v>3422</v>
      </c>
      <c r="AB112" s="32" t="s">
        <v>2181</v>
      </c>
      <c r="AC112" s="26" t="s">
        <v>8630</v>
      </c>
      <c r="AD112" s="32" t="s">
        <v>6063</v>
      </c>
      <c r="AE112" s="10" t="s">
        <v>5480</v>
      </c>
      <c r="AF112" s="10" t="s">
        <v>7224</v>
      </c>
      <c r="AG112" s="10" t="s">
        <v>5787</v>
      </c>
      <c r="AH112" s="32" t="s">
        <v>1197</v>
      </c>
      <c r="AI112" s="32" t="s">
        <v>4474</v>
      </c>
      <c r="AJ112" s="10" t="s">
        <v>7668</v>
      </c>
      <c r="AK112" s="32" t="s">
        <v>4173</v>
      </c>
      <c r="AL112" s="10" t="s">
        <v>6439</v>
      </c>
      <c r="AM112" s="10" t="s">
        <v>407</v>
      </c>
      <c r="AN112" s="10" t="s">
        <v>407</v>
      </c>
      <c r="AO112" s="32" t="s">
        <v>2795</v>
      </c>
      <c r="AP112" s="13" t="s">
        <v>407</v>
      </c>
      <c r="AQ112" s="13" t="s">
        <v>407</v>
      </c>
      <c r="AR112" s="13" t="s">
        <v>407</v>
      </c>
      <c r="AS112" s="13" t="s">
        <v>407</v>
      </c>
      <c r="AT112" s="13" t="s">
        <v>407</v>
      </c>
      <c r="AU112" s="13" t="s">
        <v>407</v>
      </c>
      <c r="AV112" s="13" t="s">
        <v>407</v>
      </c>
      <c r="AW112" s="13" t="s">
        <v>407</v>
      </c>
    </row>
    <row r="113" spans="1:49" s="13" customFormat="1" ht="42.75" x14ac:dyDescent="0.45">
      <c r="A113" s="10" t="s">
        <v>408</v>
      </c>
      <c r="B113" s="10" t="s">
        <v>1198</v>
      </c>
      <c r="C113" s="10" t="s">
        <v>408</v>
      </c>
      <c r="D113" s="32" t="s">
        <v>1425</v>
      </c>
      <c r="E113" s="26" t="s">
        <v>9422</v>
      </c>
      <c r="F113" s="7" t="s">
        <v>408</v>
      </c>
      <c r="G113" s="26" t="s">
        <v>7951</v>
      </c>
      <c r="H113" s="10" t="s">
        <v>1198</v>
      </c>
      <c r="I113" s="10" t="s">
        <v>1198</v>
      </c>
      <c r="J113" s="10" t="s">
        <v>7365</v>
      </c>
      <c r="K113" s="10" t="s">
        <v>6751</v>
      </c>
      <c r="L113" s="32" t="s">
        <v>2471</v>
      </c>
      <c r="M113" s="32" t="s">
        <v>1425</v>
      </c>
      <c r="N113" s="10" t="s">
        <v>8030</v>
      </c>
      <c r="O113" s="32" t="s">
        <v>3787</v>
      </c>
      <c r="P113" s="10" t="s">
        <v>8334</v>
      </c>
      <c r="Q113" s="10" t="s">
        <v>5183</v>
      </c>
      <c r="R113" s="10" t="s">
        <v>408</v>
      </c>
      <c r="S113" s="26" t="s">
        <v>6128</v>
      </c>
      <c r="T113" s="26" t="s">
        <v>9334</v>
      </c>
      <c r="U113" s="32" t="s">
        <v>3114</v>
      </c>
      <c r="V113" s="32" t="s">
        <v>1198</v>
      </c>
      <c r="W113" s="26" t="s">
        <v>9395</v>
      </c>
      <c r="X113" s="32" t="e">
        <f>VLOOKUP(#REF!,#REF!,MATCH(VLOOKUP($X$1,'Language &amp; Currency Data'!$A$1:$B$41,2),#REF!,),FALSE)</f>
        <v>#REF!</v>
      </c>
      <c r="Y113" s="32" t="s">
        <v>913</v>
      </c>
      <c r="Z113" s="32" t="s">
        <v>3903</v>
      </c>
      <c r="AA113" s="32" t="s">
        <v>3423</v>
      </c>
      <c r="AB113" s="32" t="s">
        <v>2182</v>
      </c>
      <c r="AC113" s="26" t="s">
        <v>9422</v>
      </c>
      <c r="AD113" s="32" t="s">
        <v>4870</v>
      </c>
      <c r="AE113" s="10" t="s">
        <v>5481</v>
      </c>
      <c r="AF113" s="10" t="s">
        <v>7225</v>
      </c>
      <c r="AG113" s="10" t="s">
        <v>5788</v>
      </c>
      <c r="AH113" s="32" t="s">
        <v>1198</v>
      </c>
      <c r="AI113" s="32" t="s">
        <v>4475</v>
      </c>
      <c r="AJ113" s="10" t="s">
        <v>7669</v>
      </c>
      <c r="AK113" s="32" t="s">
        <v>6058</v>
      </c>
      <c r="AL113" s="10" t="s">
        <v>6440</v>
      </c>
      <c r="AM113" s="10" t="s">
        <v>408</v>
      </c>
      <c r="AN113" s="10" t="s">
        <v>408</v>
      </c>
      <c r="AO113" s="32" t="s">
        <v>2796</v>
      </c>
      <c r="AP113" s="13" t="s">
        <v>408</v>
      </c>
      <c r="AQ113" s="13" t="s">
        <v>408</v>
      </c>
      <c r="AR113" s="13" t="s">
        <v>408</v>
      </c>
      <c r="AS113" s="13" t="s">
        <v>408</v>
      </c>
      <c r="AT113" s="13" t="s">
        <v>408</v>
      </c>
      <c r="AU113" s="13" t="s">
        <v>408</v>
      </c>
      <c r="AV113" s="13" t="s">
        <v>408</v>
      </c>
      <c r="AW113" s="13" t="s">
        <v>408</v>
      </c>
    </row>
    <row r="114" spans="1:49" s="13" customFormat="1" ht="57" x14ac:dyDescent="0.45">
      <c r="A114" s="10" t="s">
        <v>409</v>
      </c>
      <c r="B114" s="10" t="s">
        <v>3691</v>
      </c>
      <c r="C114" s="10" t="s">
        <v>409</v>
      </c>
      <c r="D114" s="32" t="s">
        <v>1426</v>
      </c>
      <c r="E114" s="26" t="s">
        <v>9423</v>
      </c>
      <c r="F114" s="7" t="s">
        <v>409</v>
      </c>
      <c r="G114" s="26" t="s">
        <v>1674</v>
      </c>
      <c r="H114" s="10" t="s">
        <v>3691</v>
      </c>
      <c r="I114" s="10" t="s">
        <v>3691</v>
      </c>
      <c r="J114" s="10" t="s">
        <v>7366</v>
      </c>
      <c r="K114" s="10" t="s">
        <v>6752</v>
      </c>
      <c r="L114" s="32" t="s">
        <v>2472</v>
      </c>
      <c r="M114" s="32" t="s">
        <v>1426</v>
      </c>
      <c r="N114" s="10" t="s">
        <v>8031</v>
      </c>
      <c r="O114" s="32" t="s">
        <v>6053</v>
      </c>
      <c r="P114" s="10" t="s">
        <v>8335</v>
      </c>
      <c r="Q114" s="10" t="s">
        <v>5184</v>
      </c>
      <c r="R114" s="10" t="s">
        <v>409</v>
      </c>
      <c r="S114" s="26" t="s">
        <v>6129</v>
      </c>
      <c r="T114" s="26" t="s">
        <v>9335</v>
      </c>
      <c r="U114" s="32" t="s">
        <v>3115</v>
      </c>
      <c r="V114" s="32" t="s">
        <v>3691</v>
      </c>
      <c r="W114" s="26" t="s">
        <v>9092</v>
      </c>
      <c r="X114" s="32" t="e">
        <f>VLOOKUP(#REF!,#REF!,MATCH(VLOOKUP($X$1,'Language &amp; Currency Data'!$A$1:$B$41,2),#REF!,),FALSE)</f>
        <v>#REF!</v>
      </c>
      <c r="Y114" s="32" t="s">
        <v>914</v>
      </c>
      <c r="Z114" s="32" t="s">
        <v>3904</v>
      </c>
      <c r="AA114" s="32" t="s">
        <v>3424</v>
      </c>
      <c r="AB114" s="32" t="s">
        <v>2183</v>
      </c>
      <c r="AC114" s="26" t="s">
        <v>9423</v>
      </c>
      <c r="AD114" s="32" t="s">
        <v>4871</v>
      </c>
      <c r="AE114" s="10" t="s">
        <v>5482</v>
      </c>
      <c r="AF114" s="10" t="s">
        <v>7226</v>
      </c>
      <c r="AG114" s="10" t="s">
        <v>5789</v>
      </c>
      <c r="AH114" s="32" t="s">
        <v>3691</v>
      </c>
      <c r="AI114" s="32" t="s">
        <v>4476</v>
      </c>
      <c r="AJ114" s="10" t="s">
        <v>7670</v>
      </c>
      <c r="AK114" s="32" t="s">
        <v>6059</v>
      </c>
      <c r="AL114" s="10" t="s">
        <v>6441</v>
      </c>
      <c r="AM114" s="10" t="s">
        <v>409</v>
      </c>
      <c r="AN114" s="10" t="s">
        <v>409</v>
      </c>
      <c r="AO114" s="32" t="s">
        <v>2797</v>
      </c>
      <c r="AP114" s="13" t="s">
        <v>409</v>
      </c>
      <c r="AQ114" s="13" t="s">
        <v>409</v>
      </c>
      <c r="AR114" s="13" t="s">
        <v>409</v>
      </c>
      <c r="AS114" s="13" t="s">
        <v>409</v>
      </c>
      <c r="AT114" s="13" t="s">
        <v>409</v>
      </c>
      <c r="AU114" s="13" t="s">
        <v>409</v>
      </c>
      <c r="AV114" s="13" t="s">
        <v>409</v>
      </c>
      <c r="AW114" s="13" t="s">
        <v>409</v>
      </c>
    </row>
    <row r="115" spans="1:49" s="13" customFormat="1" x14ac:dyDescent="0.45">
      <c r="A115" s="10" t="s">
        <v>410</v>
      </c>
      <c r="B115" s="10" t="s">
        <v>1040</v>
      </c>
      <c r="C115" s="10" t="s">
        <v>410</v>
      </c>
      <c r="D115" s="32" t="s">
        <v>1297</v>
      </c>
      <c r="E115" s="26" t="s">
        <v>8631</v>
      </c>
      <c r="F115" s="7" t="s">
        <v>410</v>
      </c>
      <c r="G115" s="26" t="s">
        <v>1512</v>
      </c>
      <c r="H115" s="10" t="s">
        <v>1040</v>
      </c>
      <c r="I115" s="10" t="s">
        <v>1040</v>
      </c>
      <c r="J115" s="10" t="s">
        <v>7367</v>
      </c>
      <c r="K115" s="10" t="s">
        <v>6753</v>
      </c>
      <c r="L115" s="32" t="s">
        <v>2473</v>
      </c>
      <c r="M115" s="32" t="s">
        <v>1297</v>
      </c>
      <c r="N115" s="10" t="s">
        <v>8032</v>
      </c>
      <c r="O115" s="32" t="s">
        <v>1862</v>
      </c>
      <c r="P115" s="10" t="s">
        <v>9654</v>
      </c>
      <c r="Q115" s="10" t="s">
        <v>5185</v>
      </c>
      <c r="R115" s="10" t="s">
        <v>410</v>
      </c>
      <c r="S115" s="26" t="s">
        <v>6130</v>
      </c>
      <c r="T115" s="26" t="s">
        <v>8899</v>
      </c>
      <c r="U115" s="32" t="s">
        <v>3116</v>
      </c>
      <c r="V115" s="32" t="s">
        <v>1040</v>
      </c>
      <c r="W115" s="26" t="s">
        <v>9093</v>
      </c>
      <c r="X115" s="32" t="e">
        <f>VLOOKUP(#REF!,#REF!,MATCH(VLOOKUP($X$1,'Language &amp; Currency Data'!$A$1:$B$41,2),#REF!,),FALSE)</f>
        <v>#REF!</v>
      </c>
      <c r="Y115" s="32" t="s">
        <v>411</v>
      </c>
      <c r="Z115" s="32" t="s">
        <v>3905</v>
      </c>
      <c r="AA115" s="32" t="s">
        <v>3425</v>
      </c>
      <c r="AB115" s="32" t="s">
        <v>2184</v>
      </c>
      <c r="AC115" s="26" t="s">
        <v>8631</v>
      </c>
      <c r="AD115" s="32" t="s">
        <v>4872</v>
      </c>
      <c r="AE115" s="10" t="s">
        <v>5483</v>
      </c>
      <c r="AF115" s="10" t="s">
        <v>7054</v>
      </c>
      <c r="AG115" s="10" t="s">
        <v>5790</v>
      </c>
      <c r="AH115" s="32" t="s">
        <v>1040</v>
      </c>
      <c r="AI115" s="32" t="s">
        <v>4477</v>
      </c>
      <c r="AJ115" s="10" t="s">
        <v>7671</v>
      </c>
      <c r="AK115" s="32" t="s">
        <v>4174</v>
      </c>
      <c r="AL115" s="10" t="s">
        <v>6442</v>
      </c>
      <c r="AM115" s="10" t="s">
        <v>410</v>
      </c>
      <c r="AN115" s="10" t="s">
        <v>410</v>
      </c>
      <c r="AO115" s="32" t="s">
        <v>2798</v>
      </c>
      <c r="AP115" s="13" t="s">
        <v>410</v>
      </c>
      <c r="AQ115" s="13" t="s">
        <v>410</v>
      </c>
      <c r="AR115" s="13" t="s">
        <v>410</v>
      </c>
      <c r="AS115" s="13" t="s">
        <v>410</v>
      </c>
      <c r="AT115" s="13" t="s">
        <v>410</v>
      </c>
      <c r="AU115" s="13" t="s">
        <v>410</v>
      </c>
      <c r="AV115" s="13" t="s">
        <v>410</v>
      </c>
      <c r="AW115" s="13" t="s">
        <v>410</v>
      </c>
    </row>
    <row r="116" spans="1:49" s="13" customFormat="1" x14ac:dyDescent="0.45">
      <c r="A116" s="10" t="s">
        <v>412</v>
      </c>
      <c r="B116" s="10" t="s">
        <v>1041</v>
      </c>
      <c r="C116" s="10" t="s">
        <v>412</v>
      </c>
      <c r="D116" s="32" t="s">
        <v>3805</v>
      </c>
      <c r="E116" s="26" t="s">
        <v>8632</v>
      </c>
      <c r="F116" s="7" t="s">
        <v>412</v>
      </c>
      <c r="G116" s="26" t="s">
        <v>1513</v>
      </c>
      <c r="H116" s="10" t="s">
        <v>1041</v>
      </c>
      <c r="I116" s="10" t="s">
        <v>1041</v>
      </c>
      <c r="J116" s="10" t="s">
        <v>7368</v>
      </c>
      <c r="K116" s="10" t="s">
        <v>6754</v>
      </c>
      <c r="L116" s="32" t="s">
        <v>2474</v>
      </c>
      <c r="M116" s="32" t="s">
        <v>3805</v>
      </c>
      <c r="N116" s="10" t="s">
        <v>8033</v>
      </c>
      <c r="O116" s="32" t="s">
        <v>1863</v>
      </c>
      <c r="P116" s="10" t="s">
        <v>9655</v>
      </c>
      <c r="Q116" s="10" t="s">
        <v>5186</v>
      </c>
      <c r="R116" s="10" t="s">
        <v>412</v>
      </c>
      <c r="S116" s="26" t="s">
        <v>6131</v>
      </c>
      <c r="T116" s="26" t="s">
        <v>8900</v>
      </c>
      <c r="U116" s="32" t="s">
        <v>3117</v>
      </c>
      <c r="V116" s="32" t="s">
        <v>1041</v>
      </c>
      <c r="W116" s="26" t="s">
        <v>9094</v>
      </c>
      <c r="X116" s="32" t="e">
        <f>VLOOKUP(#REF!,#REF!,MATCH(VLOOKUP($X$1,'Language &amp; Currency Data'!$A$1:$B$41,2),#REF!,),FALSE)</f>
        <v>#REF!</v>
      </c>
      <c r="Y116" s="32" t="s">
        <v>413</v>
      </c>
      <c r="Z116" s="32" t="s">
        <v>3906</v>
      </c>
      <c r="AA116" s="32" t="s">
        <v>3426</v>
      </c>
      <c r="AB116" s="32" t="s">
        <v>2185</v>
      </c>
      <c r="AC116" s="26" t="s">
        <v>8632</v>
      </c>
      <c r="AD116" s="32" t="s">
        <v>4873</v>
      </c>
      <c r="AE116" s="10" t="s">
        <v>5484</v>
      </c>
      <c r="AF116" s="10" t="s">
        <v>7055</v>
      </c>
      <c r="AG116" s="10" t="s">
        <v>5791</v>
      </c>
      <c r="AH116" s="32" t="s">
        <v>1041</v>
      </c>
      <c r="AI116" s="32" t="s">
        <v>4478</v>
      </c>
      <c r="AJ116" s="10" t="s">
        <v>7672</v>
      </c>
      <c r="AK116" s="32" t="s">
        <v>4175</v>
      </c>
      <c r="AL116" s="10" t="s">
        <v>6443</v>
      </c>
      <c r="AM116" s="10" t="s">
        <v>412</v>
      </c>
      <c r="AN116" s="10" t="s">
        <v>412</v>
      </c>
      <c r="AO116" s="32" t="s">
        <v>2799</v>
      </c>
      <c r="AP116" s="13" t="s">
        <v>412</v>
      </c>
      <c r="AQ116" s="13" t="s">
        <v>412</v>
      </c>
      <c r="AR116" s="13" t="s">
        <v>412</v>
      </c>
      <c r="AS116" s="13" t="s">
        <v>412</v>
      </c>
      <c r="AT116" s="13" t="s">
        <v>412</v>
      </c>
      <c r="AU116" s="13" t="s">
        <v>412</v>
      </c>
      <c r="AV116" s="13" t="s">
        <v>412</v>
      </c>
      <c r="AW116" s="13" t="s">
        <v>412</v>
      </c>
    </row>
    <row r="117" spans="1:49" s="13" customFormat="1" ht="42.75" x14ac:dyDescent="0.45">
      <c r="A117" s="10" t="s">
        <v>414</v>
      </c>
      <c r="B117" s="10" t="s">
        <v>1042</v>
      </c>
      <c r="C117" s="10" t="s">
        <v>414</v>
      </c>
      <c r="D117" s="32" t="s">
        <v>3806</v>
      </c>
      <c r="E117" s="26" t="s">
        <v>9424</v>
      </c>
      <c r="F117" s="7" t="s">
        <v>414</v>
      </c>
      <c r="G117" s="26" t="s">
        <v>1514</v>
      </c>
      <c r="H117" s="10" t="s">
        <v>1042</v>
      </c>
      <c r="I117" s="10" t="s">
        <v>1042</v>
      </c>
      <c r="J117" s="10" t="s">
        <v>7369</v>
      </c>
      <c r="K117" s="10" t="s">
        <v>6755</v>
      </c>
      <c r="L117" s="32" t="s">
        <v>2475</v>
      </c>
      <c r="M117" s="32" t="s">
        <v>3806</v>
      </c>
      <c r="N117" s="10" t="s">
        <v>8034</v>
      </c>
      <c r="O117" s="32" t="s">
        <v>1864</v>
      </c>
      <c r="P117" s="10" t="s">
        <v>8336</v>
      </c>
      <c r="Q117" s="10" t="s">
        <v>5187</v>
      </c>
      <c r="R117" s="10" t="s">
        <v>414</v>
      </c>
      <c r="S117" s="26" t="s">
        <v>6132</v>
      </c>
      <c r="T117" s="26" t="s">
        <v>8901</v>
      </c>
      <c r="U117" s="32" t="s">
        <v>3118</v>
      </c>
      <c r="V117" s="32" t="s">
        <v>1042</v>
      </c>
      <c r="W117" s="26" t="s">
        <v>9095</v>
      </c>
      <c r="X117" s="32" t="e">
        <f>VLOOKUP(#REF!,#REF!,MATCH(VLOOKUP($X$1,'Language &amp; Currency Data'!$A$1:$B$41,2),#REF!,),FALSE)</f>
        <v>#REF!</v>
      </c>
      <c r="Y117" s="32" t="s">
        <v>415</v>
      </c>
      <c r="Z117" s="32" t="s">
        <v>3907</v>
      </c>
      <c r="AA117" s="32" t="s">
        <v>3427</v>
      </c>
      <c r="AB117" s="32" t="s">
        <v>2186</v>
      </c>
      <c r="AC117" s="26" t="s">
        <v>9424</v>
      </c>
      <c r="AD117" s="32" t="s">
        <v>4874</v>
      </c>
      <c r="AE117" s="10" t="s">
        <v>5485</v>
      </c>
      <c r="AF117" s="10" t="s">
        <v>7056</v>
      </c>
      <c r="AG117" s="10" t="s">
        <v>5792</v>
      </c>
      <c r="AH117" s="32" t="s">
        <v>1042</v>
      </c>
      <c r="AI117" s="32" t="s">
        <v>4479</v>
      </c>
      <c r="AJ117" s="10" t="s">
        <v>7673</v>
      </c>
      <c r="AK117" s="32" t="s">
        <v>4176</v>
      </c>
      <c r="AL117" s="10" t="s">
        <v>6444</v>
      </c>
      <c r="AM117" s="10" t="s">
        <v>414</v>
      </c>
      <c r="AN117" s="10" t="s">
        <v>414</v>
      </c>
      <c r="AO117" s="32" t="s">
        <v>2800</v>
      </c>
      <c r="AP117" s="13" t="s">
        <v>414</v>
      </c>
      <c r="AQ117" s="13" t="s">
        <v>414</v>
      </c>
      <c r="AR117" s="13" t="s">
        <v>414</v>
      </c>
      <c r="AS117" s="13" t="s">
        <v>414</v>
      </c>
      <c r="AT117" s="13" t="s">
        <v>414</v>
      </c>
      <c r="AU117" s="13" t="s">
        <v>414</v>
      </c>
      <c r="AV117" s="13" t="s">
        <v>414</v>
      </c>
      <c r="AW117" s="13" t="s">
        <v>414</v>
      </c>
    </row>
    <row r="118" spans="1:49" s="13" customFormat="1" ht="42.75" x14ac:dyDescent="0.45">
      <c r="A118" s="10" t="s">
        <v>416</v>
      </c>
      <c r="B118" s="10" t="s">
        <v>1043</v>
      </c>
      <c r="C118" s="10" t="s">
        <v>416</v>
      </c>
      <c r="D118" s="32" t="s">
        <v>4732</v>
      </c>
      <c r="E118" s="26" t="s">
        <v>9425</v>
      </c>
      <c r="F118" s="7" t="s">
        <v>416</v>
      </c>
      <c r="G118" s="26" t="s">
        <v>1515</v>
      </c>
      <c r="H118" s="10" t="s">
        <v>1043</v>
      </c>
      <c r="I118" s="10" t="s">
        <v>1043</v>
      </c>
      <c r="J118" s="10" t="s">
        <v>7370</v>
      </c>
      <c r="K118" s="10" t="s">
        <v>6756</v>
      </c>
      <c r="L118" s="32" t="s">
        <v>2476</v>
      </c>
      <c r="M118" s="32" t="s">
        <v>4732</v>
      </c>
      <c r="N118" s="10" t="s">
        <v>8035</v>
      </c>
      <c r="O118" s="32" t="s">
        <v>1865</v>
      </c>
      <c r="P118" s="10" t="s">
        <v>9656</v>
      </c>
      <c r="Q118" s="10" t="s">
        <v>5188</v>
      </c>
      <c r="R118" s="10" t="s">
        <v>416</v>
      </c>
      <c r="S118" s="26" t="s">
        <v>6133</v>
      </c>
      <c r="T118" s="26" t="s">
        <v>8902</v>
      </c>
      <c r="U118" s="32" t="s">
        <v>3119</v>
      </c>
      <c r="V118" s="32" t="s">
        <v>1043</v>
      </c>
      <c r="W118" s="26" t="s">
        <v>9096</v>
      </c>
      <c r="X118" s="32" t="e">
        <f>VLOOKUP(#REF!,#REF!,MATCH(VLOOKUP($X$1,'Language &amp; Currency Data'!$A$1:$B$41,2),#REF!,),FALSE)</f>
        <v>#REF!</v>
      </c>
      <c r="Y118" s="32" t="s">
        <v>417</v>
      </c>
      <c r="Z118" s="32" t="s">
        <v>3908</v>
      </c>
      <c r="AA118" s="32" t="s">
        <v>3428</v>
      </c>
      <c r="AB118" s="32" t="s">
        <v>2187</v>
      </c>
      <c r="AC118" s="26" t="s">
        <v>9425</v>
      </c>
      <c r="AD118" s="32" t="s">
        <v>4875</v>
      </c>
      <c r="AE118" s="10" t="s">
        <v>5486</v>
      </c>
      <c r="AF118" s="10" t="s">
        <v>7057</v>
      </c>
      <c r="AG118" s="10" t="s">
        <v>5793</v>
      </c>
      <c r="AH118" s="32" t="s">
        <v>1043</v>
      </c>
      <c r="AI118" s="32" t="s">
        <v>4480</v>
      </c>
      <c r="AJ118" s="10" t="s">
        <v>7674</v>
      </c>
      <c r="AK118" s="32" t="s">
        <v>4177</v>
      </c>
      <c r="AL118" s="10" t="s">
        <v>6445</v>
      </c>
      <c r="AM118" s="10" t="s">
        <v>416</v>
      </c>
      <c r="AN118" s="10" t="s">
        <v>416</v>
      </c>
      <c r="AO118" s="32" t="s">
        <v>2801</v>
      </c>
      <c r="AP118" s="13" t="s">
        <v>416</v>
      </c>
      <c r="AQ118" s="13" t="s">
        <v>416</v>
      </c>
      <c r="AR118" s="13" t="s">
        <v>416</v>
      </c>
      <c r="AS118" s="13" t="s">
        <v>416</v>
      </c>
      <c r="AT118" s="13" t="s">
        <v>416</v>
      </c>
      <c r="AU118" s="13" t="s">
        <v>416</v>
      </c>
      <c r="AV118" s="13" t="s">
        <v>416</v>
      </c>
      <c r="AW118" s="13" t="s">
        <v>416</v>
      </c>
    </row>
    <row r="119" spans="1:49" s="13" customFormat="1" ht="28.5" x14ac:dyDescent="0.45">
      <c r="A119" s="10" t="s">
        <v>418</v>
      </c>
      <c r="B119" s="10" t="s">
        <v>3692</v>
      </c>
      <c r="C119" s="10" t="s">
        <v>418</v>
      </c>
      <c r="D119" s="32" t="s">
        <v>1427</v>
      </c>
      <c r="E119" s="26" t="s">
        <v>8633</v>
      </c>
      <c r="F119" s="7" t="s">
        <v>418</v>
      </c>
      <c r="G119" s="26" t="s">
        <v>1675</v>
      </c>
      <c r="H119" s="10" t="s">
        <v>3692</v>
      </c>
      <c r="I119" s="10" t="s">
        <v>3692</v>
      </c>
      <c r="J119" s="10" t="s">
        <v>7371</v>
      </c>
      <c r="K119" s="10" t="s">
        <v>7939</v>
      </c>
      <c r="L119" s="32" t="s">
        <v>2477</v>
      </c>
      <c r="M119" s="32" t="s">
        <v>1427</v>
      </c>
      <c r="N119" s="10" t="s">
        <v>8036</v>
      </c>
      <c r="O119" s="32" t="s">
        <v>2030</v>
      </c>
      <c r="P119" s="10" t="s">
        <v>8337</v>
      </c>
      <c r="Q119" s="10" t="s">
        <v>5189</v>
      </c>
      <c r="R119" s="10" t="s">
        <v>418</v>
      </c>
      <c r="S119" s="26" t="s">
        <v>6134</v>
      </c>
      <c r="T119" s="26" t="s">
        <v>9336</v>
      </c>
      <c r="U119" s="32" t="s">
        <v>3120</v>
      </c>
      <c r="V119" s="32" t="s">
        <v>3692</v>
      </c>
      <c r="W119" s="26" t="s">
        <v>9097</v>
      </c>
      <c r="X119" s="32" t="e">
        <f>VLOOKUP(#REF!,#REF!,MATCH(VLOOKUP($X$1,'Language &amp; Currency Data'!$A$1:$B$41,2),#REF!,),FALSE)</f>
        <v>#REF!</v>
      </c>
      <c r="Y119" s="32" t="s">
        <v>915</v>
      </c>
      <c r="Z119" s="32" t="s">
        <v>3909</v>
      </c>
      <c r="AA119" s="32" t="s">
        <v>3429</v>
      </c>
      <c r="AB119" s="32" t="s">
        <v>2188</v>
      </c>
      <c r="AC119" s="26" t="s">
        <v>8633</v>
      </c>
      <c r="AD119" s="32" t="s">
        <v>4876</v>
      </c>
      <c r="AE119" s="10" t="s">
        <v>5487</v>
      </c>
      <c r="AF119" s="10" t="s">
        <v>7227</v>
      </c>
      <c r="AG119" s="10" t="s">
        <v>5794</v>
      </c>
      <c r="AH119" s="32" t="s">
        <v>3692</v>
      </c>
      <c r="AI119" s="32" t="s">
        <v>4481</v>
      </c>
      <c r="AJ119" s="10" t="s">
        <v>7675</v>
      </c>
      <c r="AK119" s="32" t="s">
        <v>4178</v>
      </c>
      <c r="AL119" s="10" t="s">
        <v>6446</v>
      </c>
      <c r="AM119" s="10" t="s">
        <v>418</v>
      </c>
      <c r="AN119" s="10" t="s">
        <v>418</v>
      </c>
      <c r="AO119" s="32" t="s">
        <v>2802</v>
      </c>
      <c r="AP119" s="13" t="s">
        <v>418</v>
      </c>
      <c r="AQ119" s="13" t="s">
        <v>418</v>
      </c>
      <c r="AR119" s="13" t="s">
        <v>418</v>
      </c>
      <c r="AS119" s="13" t="s">
        <v>418</v>
      </c>
      <c r="AT119" s="13" t="s">
        <v>418</v>
      </c>
      <c r="AU119" s="13" t="s">
        <v>418</v>
      </c>
      <c r="AV119" s="13" t="s">
        <v>418</v>
      </c>
      <c r="AW119" s="13" t="s">
        <v>418</v>
      </c>
    </row>
    <row r="120" spans="1:49" s="13" customFormat="1" ht="42.75" x14ac:dyDescent="0.45">
      <c r="A120" s="10" t="s">
        <v>419</v>
      </c>
      <c r="B120" s="10" t="s">
        <v>1199</v>
      </c>
      <c r="C120" s="10" t="s">
        <v>419</v>
      </c>
      <c r="D120" s="32" t="s">
        <v>1428</v>
      </c>
      <c r="E120" s="26" t="s">
        <v>9426</v>
      </c>
      <c r="F120" s="7" t="s">
        <v>419</v>
      </c>
      <c r="G120" s="26" t="s">
        <v>1676</v>
      </c>
      <c r="H120" s="10" t="s">
        <v>1199</v>
      </c>
      <c r="I120" s="10" t="s">
        <v>1199</v>
      </c>
      <c r="J120" s="10" t="s">
        <v>7372</v>
      </c>
      <c r="K120" s="10" t="s">
        <v>6757</v>
      </c>
      <c r="L120" s="32" t="s">
        <v>2478</v>
      </c>
      <c r="M120" s="32" t="s">
        <v>1428</v>
      </c>
      <c r="N120" s="10" t="s">
        <v>8037</v>
      </c>
      <c r="O120" s="32" t="s">
        <v>2031</v>
      </c>
      <c r="P120" s="10" t="s">
        <v>8338</v>
      </c>
      <c r="Q120" s="10" t="s">
        <v>5190</v>
      </c>
      <c r="R120" s="10" t="s">
        <v>419</v>
      </c>
      <c r="S120" s="26" t="s">
        <v>6135</v>
      </c>
      <c r="T120" s="26" t="s">
        <v>9337</v>
      </c>
      <c r="U120" s="32" t="s">
        <v>3121</v>
      </c>
      <c r="V120" s="32" t="s">
        <v>1199</v>
      </c>
      <c r="W120" s="26" t="s">
        <v>9098</v>
      </c>
      <c r="X120" s="32" t="e">
        <f>VLOOKUP(#REF!,#REF!,MATCH(VLOOKUP($X$1,'Language &amp; Currency Data'!$A$1:$B$41,2),#REF!,),FALSE)</f>
        <v>#REF!</v>
      </c>
      <c r="Y120" s="32" t="s">
        <v>916</v>
      </c>
      <c r="Z120" s="32" t="s">
        <v>3910</v>
      </c>
      <c r="AA120" s="32" t="s">
        <v>3430</v>
      </c>
      <c r="AB120" s="32" t="s">
        <v>2189</v>
      </c>
      <c r="AC120" s="26" t="s">
        <v>9426</v>
      </c>
      <c r="AD120" s="32" t="s">
        <v>4877</v>
      </c>
      <c r="AE120" s="10" t="s">
        <v>5488</v>
      </c>
      <c r="AF120" s="10" t="s">
        <v>7228</v>
      </c>
      <c r="AG120" s="10" t="s">
        <v>5795</v>
      </c>
      <c r="AH120" s="32" t="s">
        <v>1199</v>
      </c>
      <c r="AI120" s="32" t="s">
        <v>419</v>
      </c>
      <c r="AJ120" s="10" t="s">
        <v>7676</v>
      </c>
      <c r="AK120" s="32" t="s">
        <v>4179</v>
      </c>
      <c r="AL120" s="10" t="s">
        <v>6447</v>
      </c>
      <c r="AM120" s="10" t="s">
        <v>419</v>
      </c>
      <c r="AN120" s="10" t="s">
        <v>419</v>
      </c>
      <c r="AO120" s="32" t="s">
        <v>2803</v>
      </c>
      <c r="AP120" s="13" t="s">
        <v>419</v>
      </c>
      <c r="AQ120" s="13" t="s">
        <v>419</v>
      </c>
      <c r="AR120" s="13" t="s">
        <v>419</v>
      </c>
      <c r="AS120" s="13" t="s">
        <v>419</v>
      </c>
      <c r="AT120" s="13" t="s">
        <v>419</v>
      </c>
      <c r="AU120" s="13" t="s">
        <v>419</v>
      </c>
      <c r="AV120" s="13" t="s">
        <v>419</v>
      </c>
      <c r="AW120" s="13" t="s">
        <v>419</v>
      </c>
    </row>
    <row r="121" spans="1:49" s="13" customFormat="1" ht="42.75" x14ac:dyDescent="0.45">
      <c r="A121" s="10" t="s">
        <v>420</v>
      </c>
      <c r="B121" s="10" t="s">
        <v>1200</v>
      </c>
      <c r="C121" s="10" t="s">
        <v>420</v>
      </c>
      <c r="D121" s="32" t="s">
        <v>3807</v>
      </c>
      <c r="E121" s="26" t="s">
        <v>9427</v>
      </c>
      <c r="F121" s="7" t="s">
        <v>420</v>
      </c>
      <c r="G121" s="26" t="s">
        <v>1677</v>
      </c>
      <c r="H121" s="10" t="s">
        <v>1200</v>
      </c>
      <c r="I121" s="10" t="s">
        <v>1200</v>
      </c>
      <c r="J121" s="10" t="s">
        <v>7373</v>
      </c>
      <c r="K121" s="10" t="s">
        <v>6758</v>
      </c>
      <c r="L121" s="32" t="s">
        <v>2479</v>
      </c>
      <c r="M121" s="32" t="s">
        <v>3807</v>
      </c>
      <c r="N121" s="10" t="s">
        <v>8038</v>
      </c>
      <c r="O121" s="32" t="s">
        <v>2032</v>
      </c>
      <c r="P121" s="10" t="s">
        <v>8339</v>
      </c>
      <c r="Q121" s="10" t="s">
        <v>5191</v>
      </c>
      <c r="R121" s="10" t="s">
        <v>420</v>
      </c>
      <c r="S121" s="26" t="s">
        <v>6136</v>
      </c>
      <c r="T121" s="26" t="s">
        <v>9338</v>
      </c>
      <c r="U121" s="32" t="s">
        <v>3122</v>
      </c>
      <c r="V121" s="32" t="s">
        <v>1200</v>
      </c>
      <c r="W121" s="26" t="s">
        <v>9099</v>
      </c>
      <c r="X121" s="32" t="e">
        <f>VLOOKUP(#REF!,#REF!,MATCH(VLOOKUP($X$1,'Language &amp; Currency Data'!$A$1:$B$41,2),#REF!,),FALSE)</f>
        <v>#REF!</v>
      </c>
      <c r="Y121" s="32" t="s">
        <v>917</v>
      </c>
      <c r="Z121" s="32" t="s">
        <v>3911</v>
      </c>
      <c r="AA121" s="32" t="s">
        <v>3431</v>
      </c>
      <c r="AB121" s="32" t="s">
        <v>2190</v>
      </c>
      <c r="AC121" s="26" t="s">
        <v>9427</v>
      </c>
      <c r="AD121" s="32" t="s">
        <v>4878</v>
      </c>
      <c r="AE121" s="10" t="s">
        <v>5489</v>
      </c>
      <c r="AF121" s="10" t="s">
        <v>7229</v>
      </c>
      <c r="AG121" s="10" t="s">
        <v>5796</v>
      </c>
      <c r="AH121" s="32" t="s">
        <v>1200</v>
      </c>
      <c r="AI121" s="32" t="s">
        <v>4482</v>
      </c>
      <c r="AJ121" s="10" t="s">
        <v>7677</v>
      </c>
      <c r="AK121" s="32" t="s">
        <v>4180</v>
      </c>
      <c r="AL121" s="10" t="s">
        <v>6448</v>
      </c>
      <c r="AM121" s="10" t="s">
        <v>420</v>
      </c>
      <c r="AN121" s="10" t="s">
        <v>420</v>
      </c>
      <c r="AO121" s="32" t="s">
        <v>2804</v>
      </c>
      <c r="AP121" s="13" t="s">
        <v>420</v>
      </c>
      <c r="AQ121" s="13" t="s">
        <v>420</v>
      </c>
      <c r="AR121" s="13" t="s">
        <v>420</v>
      </c>
      <c r="AS121" s="13" t="s">
        <v>420</v>
      </c>
      <c r="AT121" s="13" t="s">
        <v>420</v>
      </c>
      <c r="AU121" s="13" t="s">
        <v>420</v>
      </c>
      <c r="AV121" s="13" t="s">
        <v>420</v>
      </c>
      <c r="AW121" s="13" t="s">
        <v>420</v>
      </c>
    </row>
    <row r="122" spans="1:49" s="13" customFormat="1" x14ac:dyDescent="0.45">
      <c r="A122" s="10" t="s">
        <v>421</v>
      </c>
      <c r="B122" s="10" t="s">
        <v>1044</v>
      </c>
      <c r="C122" s="10" t="s">
        <v>421</v>
      </c>
      <c r="D122" s="32" t="s">
        <v>1298</v>
      </c>
      <c r="E122" s="26" t="s">
        <v>8634</v>
      </c>
      <c r="F122" s="7" t="s">
        <v>421</v>
      </c>
      <c r="G122" s="26" t="s">
        <v>1516</v>
      </c>
      <c r="H122" s="10" t="s">
        <v>1044</v>
      </c>
      <c r="I122" s="10" t="s">
        <v>1044</v>
      </c>
      <c r="J122" s="10" t="s">
        <v>7374</v>
      </c>
      <c r="K122" s="10" t="s">
        <v>6759</v>
      </c>
      <c r="L122" s="32" t="s">
        <v>2480</v>
      </c>
      <c r="M122" s="32" t="s">
        <v>1298</v>
      </c>
      <c r="N122" s="10" t="s">
        <v>8039</v>
      </c>
      <c r="O122" s="32" t="s">
        <v>1866</v>
      </c>
      <c r="P122" s="10" t="s">
        <v>9657</v>
      </c>
      <c r="Q122" s="10" t="s">
        <v>5192</v>
      </c>
      <c r="R122" s="10" t="s">
        <v>421</v>
      </c>
      <c r="S122" s="26" t="s">
        <v>6137</v>
      </c>
      <c r="T122" s="26" t="s">
        <v>8903</v>
      </c>
      <c r="U122" s="32" t="s">
        <v>3123</v>
      </c>
      <c r="V122" s="32" t="s">
        <v>1044</v>
      </c>
      <c r="W122" s="26" t="s">
        <v>9100</v>
      </c>
      <c r="X122" s="32" t="e">
        <f>VLOOKUP(#REF!,#REF!,MATCH(VLOOKUP($X$1,'Language &amp; Currency Data'!$A$1:$B$41,2),#REF!,),FALSE)</f>
        <v>#REF!</v>
      </c>
      <c r="Y122" s="32" t="s">
        <v>422</v>
      </c>
      <c r="Z122" s="32" t="s">
        <v>3912</v>
      </c>
      <c r="AA122" s="32" t="s">
        <v>3432</v>
      </c>
      <c r="AB122" s="32" t="s">
        <v>2191</v>
      </c>
      <c r="AC122" s="26" t="s">
        <v>8634</v>
      </c>
      <c r="AD122" s="32" t="s">
        <v>4879</v>
      </c>
      <c r="AE122" s="10" t="s">
        <v>5490</v>
      </c>
      <c r="AF122" s="10" t="s">
        <v>7058</v>
      </c>
      <c r="AG122" s="10" t="s">
        <v>5797</v>
      </c>
      <c r="AH122" s="32" t="s">
        <v>1044</v>
      </c>
      <c r="AI122" s="32" t="s">
        <v>4483</v>
      </c>
      <c r="AJ122" s="10" t="s">
        <v>7678</v>
      </c>
      <c r="AK122" s="32" t="s">
        <v>4181</v>
      </c>
      <c r="AL122" s="10" t="s">
        <v>6449</v>
      </c>
      <c r="AM122" s="10" t="s">
        <v>421</v>
      </c>
      <c r="AN122" s="10" t="s">
        <v>421</v>
      </c>
      <c r="AO122" s="32" t="s">
        <v>2805</v>
      </c>
      <c r="AP122" s="13" t="s">
        <v>421</v>
      </c>
      <c r="AQ122" s="13" t="s">
        <v>421</v>
      </c>
      <c r="AR122" s="13" t="s">
        <v>421</v>
      </c>
      <c r="AS122" s="13" t="s">
        <v>421</v>
      </c>
      <c r="AT122" s="13" t="s">
        <v>421</v>
      </c>
      <c r="AU122" s="13" t="s">
        <v>421</v>
      </c>
      <c r="AV122" s="13" t="s">
        <v>421</v>
      </c>
      <c r="AW122" s="13" t="s">
        <v>421</v>
      </c>
    </row>
    <row r="123" spans="1:49" s="13" customFormat="1" x14ac:dyDescent="0.45">
      <c r="A123" s="10" t="s">
        <v>423</v>
      </c>
      <c r="B123" s="10" t="s">
        <v>1045</v>
      </c>
      <c r="C123" s="10" t="s">
        <v>423</v>
      </c>
      <c r="D123" s="32" t="s">
        <v>3808</v>
      </c>
      <c r="E123" s="26" t="s">
        <v>8635</v>
      </c>
      <c r="F123" s="7" t="s">
        <v>423</v>
      </c>
      <c r="G123" s="26" t="s">
        <v>1517</v>
      </c>
      <c r="H123" s="10" t="s">
        <v>1045</v>
      </c>
      <c r="I123" s="10" t="s">
        <v>1045</v>
      </c>
      <c r="J123" s="10" t="s">
        <v>7375</v>
      </c>
      <c r="K123" s="10" t="s">
        <v>6760</v>
      </c>
      <c r="L123" s="32" t="s">
        <v>2481</v>
      </c>
      <c r="M123" s="32" t="s">
        <v>3808</v>
      </c>
      <c r="N123" s="10" t="s">
        <v>8040</v>
      </c>
      <c r="O123" s="32" t="s">
        <v>1867</v>
      </c>
      <c r="P123" s="10" t="s">
        <v>9658</v>
      </c>
      <c r="Q123" s="10" t="s">
        <v>5193</v>
      </c>
      <c r="R123" s="10" t="s">
        <v>423</v>
      </c>
      <c r="S123" s="26" t="s">
        <v>6138</v>
      </c>
      <c r="T123" s="26" t="s">
        <v>8904</v>
      </c>
      <c r="U123" s="32" t="s">
        <v>3124</v>
      </c>
      <c r="V123" s="32" t="s">
        <v>1045</v>
      </c>
      <c r="W123" s="26" t="s">
        <v>9101</v>
      </c>
      <c r="X123" s="32" t="e">
        <f>VLOOKUP(#REF!,#REF!,MATCH(VLOOKUP($X$1,'Language &amp; Currency Data'!$A$1:$B$41,2),#REF!,),FALSE)</f>
        <v>#REF!</v>
      </c>
      <c r="Y123" s="32" t="s">
        <v>424</v>
      </c>
      <c r="Z123" s="32" t="s">
        <v>3913</v>
      </c>
      <c r="AA123" s="32" t="s">
        <v>3433</v>
      </c>
      <c r="AB123" s="32" t="s">
        <v>2192</v>
      </c>
      <c r="AC123" s="26" t="s">
        <v>8635</v>
      </c>
      <c r="AD123" s="32" t="s">
        <v>4880</v>
      </c>
      <c r="AE123" s="10" t="s">
        <v>5491</v>
      </c>
      <c r="AF123" s="10" t="s">
        <v>7059</v>
      </c>
      <c r="AG123" s="10" t="s">
        <v>5798</v>
      </c>
      <c r="AH123" s="32" t="s">
        <v>1045</v>
      </c>
      <c r="AI123" s="32" t="s">
        <v>4484</v>
      </c>
      <c r="AJ123" s="10" t="s">
        <v>7679</v>
      </c>
      <c r="AK123" s="32" t="s">
        <v>4182</v>
      </c>
      <c r="AL123" s="10" t="s">
        <v>6450</v>
      </c>
      <c r="AM123" s="10" t="s">
        <v>423</v>
      </c>
      <c r="AN123" s="10" t="s">
        <v>423</v>
      </c>
      <c r="AO123" s="32" t="s">
        <v>2806</v>
      </c>
      <c r="AP123" s="13" t="s">
        <v>423</v>
      </c>
      <c r="AQ123" s="13" t="s">
        <v>423</v>
      </c>
      <c r="AR123" s="13" t="s">
        <v>423</v>
      </c>
      <c r="AS123" s="13" t="s">
        <v>423</v>
      </c>
      <c r="AT123" s="13" t="s">
        <v>423</v>
      </c>
      <c r="AU123" s="13" t="s">
        <v>423</v>
      </c>
      <c r="AV123" s="13" t="s">
        <v>423</v>
      </c>
      <c r="AW123" s="13" t="s">
        <v>423</v>
      </c>
    </row>
    <row r="124" spans="1:49" s="13" customFormat="1" ht="42.75" x14ac:dyDescent="0.45">
      <c r="A124" s="10" t="s">
        <v>402</v>
      </c>
      <c r="B124" s="10" t="s">
        <v>1038</v>
      </c>
      <c r="C124" s="10" t="s">
        <v>402</v>
      </c>
      <c r="D124" s="32" t="s">
        <v>3802</v>
      </c>
      <c r="E124" s="26" t="s">
        <v>9420</v>
      </c>
      <c r="F124" s="7" t="s">
        <v>402</v>
      </c>
      <c r="G124" s="26" t="s">
        <v>1510</v>
      </c>
      <c r="H124" s="10" t="s">
        <v>1038</v>
      </c>
      <c r="I124" s="10" t="s">
        <v>1038</v>
      </c>
      <c r="J124" s="10" t="s">
        <v>7361</v>
      </c>
      <c r="K124" s="10" t="s">
        <v>6748</v>
      </c>
      <c r="L124" s="32" t="s">
        <v>2467</v>
      </c>
      <c r="M124" s="32" t="s">
        <v>3802</v>
      </c>
      <c r="N124" s="10" t="s">
        <v>8026</v>
      </c>
      <c r="O124" s="32" t="s">
        <v>1860</v>
      </c>
      <c r="P124" s="10" t="s">
        <v>8330</v>
      </c>
      <c r="Q124" s="10" t="s">
        <v>5179</v>
      </c>
      <c r="R124" s="10" t="s">
        <v>402</v>
      </c>
      <c r="S124" s="26" t="s">
        <v>6124</v>
      </c>
      <c r="T124" s="26" t="s">
        <v>8897</v>
      </c>
      <c r="U124" s="32" t="s">
        <v>3110</v>
      </c>
      <c r="V124" s="32" t="s">
        <v>1038</v>
      </c>
      <c r="W124" s="26" t="s">
        <v>9394</v>
      </c>
      <c r="X124" s="32" t="e">
        <f>VLOOKUP(#REF!,#REF!,MATCH(VLOOKUP($X$1,'Language &amp; Currency Data'!$A$1:$B$41,2),#REF!,),FALSE)</f>
        <v>#REF!</v>
      </c>
      <c r="Y124" s="32" t="s">
        <v>403</v>
      </c>
      <c r="Z124" s="32" t="s">
        <v>3899</v>
      </c>
      <c r="AA124" s="32" t="s">
        <v>3419</v>
      </c>
      <c r="AB124" s="32" t="s">
        <v>2178</v>
      </c>
      <c r="AC124" s="26" t="s">
        <v>9420</v>
      </c>
      <c r="AD124" s="32" t="s">
        <v>4867</v>
      </c>
      <c r="AE124" s="10" t="s">
        <v>5477</v>
      </c>
      <c r="AF124" s="10" t="s">
        <v>7052</v>
      </c>
      <c r="AG124" s="10" t="s">
        <v>5784</v>
      </c>
      <c r="AH124" s="32" t="s">
        <v>1038</v>
      </c>
      <c r="AI124" s="32" t="s">
        <v>4471</v>
      </c>
      <c r="AJ124" s="10" t="s">
        <v>7665</v>
      </c>
      <c r="AK124" s="32" t="s">
        <v>4170</v>
      </c>
      <c r="AL124" s="10" t="s">
        <v>6436</v>
      </c>
      <c r="AM124" s="10" t="s">
        <v>402</v>
      </c>
      <c r="AN124" s="10" t="s">
        <v>402</v>
      </c>
      <c r="AO124" s="32" t="s">
        <v>2792</v>
      </c>
      <c r="AP124" s="13" t="s">
        <v>402</v>
      </c>
      <c r="AQ124" s="13" t="s">
        <v>402</v>
      </c>
      <c r="AR124" s="13" t="s">
        <v>402</v>
      </c>
      <c r="AS124" s="13" t="s">
        <v>402</v>
      </c>
      <c r="AT124" s="13" t="s">
        <v>402</v>
      </c>
      <c r="AU124" s="13" t="s">
        <v>402</v>
      </c>
      <c r="AV124" s="13" t="s">
        <v>402</v>
      </c>
      <c r="AW124" s="13" t="s">
        <v>402</v>
      </c>
    </row>
    <row r="125" spans="1:49" s="13" customFormat="1" ht="42.75" x14ac:dyDescent="0.45">
      <c r="A125" s="10" t="s">
        <v>425</v>
      </c>
      <c r="B125" s="10" t="s">
        <v>1046</v>
      </c>
      <c r="C125" s="10" t="s">
        <v>425</v>
      </c>
      <c r="D125" s="32" t="s">
        <v>3809</v>
      </c>
      <c r="E125" s="26" t="s">
        <v>9428</v>
      </c>
      <c r="F125" s="7" t="s">
        <v>425</v>
      </c>
      <c r="G125" s="26" t="s">
        <v>1518</v>
      </c>
      <c r="H125" s="10" t="s">
        <v>1046</v>
      </c>
      <c r="I125" s="10" t="s">
        <v>1046</v>
      </c>
      <c r="J125" s="10" t="s">
        <v>7376</v>
      </c>
      <c r="K125" s="10" t="s">
        <v>6761</v>
      </c>
      <c r="L125" s="32" t="s">
        <v>2482</v>
      </c>
      <c r="M125" s="32" t="s">
        <v>3809</v>
      </c>
      <c r="N125" s="10" t="s">
        <v>8041</v>
      </c>
      <c r="O125" s="32" t="s">
        <v>1868</v>
      </c>
      <c r="P125" s="10" t="s">
        <v>8340</v>
      </c>
      <c r="Q125" s="10" t="s">
        <v>5194</v>
      </c>
      <c r="R125" s="10" t="s">
        <v>425</v>
      </c>
      <c r="S125" s="26" t="s">
        <v>6139</v>
      </c>
      <c r="T125" s="26" t="s">
        <v>8905</v>
      </c>
      <c r="U125" s="32" t="s">
        <v>3125</v>
      </c>
      <c r="V125" s="32" t="s">
        <v>1046</v>
      </c>
      <c r="W125" s="26" t="s">
        <v>9102</v>
      </c>
      <c r="X125" s="32" t="e">
        <f>VLOOKUP(#REF!,#REF!,MATCH(VLOOKUP($X$1,'Language &amp; Currency Data'!$A$1:$B$41,2),#REF!,),FALSE)</f>
        <v>#REF!</v>
      </c>
      <c r="Y125" s="32" t="s">
        <v>426</v>
      </c>
      <c r="Z125" s="32" t="s">
        <v>3914</v>
      </c>
      <c r="AA125" s="32" t="s">
        <v>3434</v>
      </c>
      <c r="AB125" s="32" t="s">
        <v>2193</v>
      </c>
      <c r="AC125" s="26" t="s">
        <v>9428</v>
      </c>
      <c r="AD125" s="32" t="s">
        <v>4881</v>
      </c>
      <c r="AE125" s="10" t="s">
        <v>5492</v>
      </c>
      <c r="AF125" s="10" t="s">
        <v>7060</v>
      </c>
      <c r="AG125" s="10" t="s">
        <v>5799</v>
      </c>
      <c r="AH125" s="32" t="s">
        <v>1046</v>
      </c>
      <c r="AI125" s="32" t="s">
        <v>4485</v>
      </c>
      <c r="AJ125" s="10" t="s">
        <v>7680</v>
      </c>
      <c r="AK125" s="32" t="s">
        <v>4183</v>
      </c>
      <c r="AL125" s="10" t="s">
        <v>6451</v>
      </c>
      <c r="AM125" s="10" t="s">
        <v>425</v>
      </c>
      <c r="AN125" s="10" t="s">
        <v>425</v>
      </c>
      <c r="AO125" s="32" t="s">
        <v>2807</v>
      </c>
      <c r="AP125" s="13" t="s">
        <v>425</v>
      </c>
      <c r="AQ125" s="13" t="s">
        <v>425</v>
      </c>
      <c r="AR125" s="13" t="s">
        <v>425</v>
      </c>
      <c r="AS125" s="13" t="s">
        <v>425</v>
      </c>
      <c r="AT125" s="13" t="s">
        <v>425</v>
      </c>
      <c r="AU125" s="13" t="s">
        <v>425</v>
      </c>
      <c r="AV125" s="13" t="s">
        <v>425</v>
      </c>
      <c r="AW125" s="13" t="s">
        <v>425</v>
      </c>
    </row>
    <row r="126" spans="1:49" s="13" customFormat="1" ht="28.5" x14ac:dyDescent="0.45">
      <c r="A126" s="10" t="s">
        <v>418</v>
      </c>
      <c r="B126" s="10" t="s">
        <v>3692</v>
      </c>
      <c r="C126" s="10" t="s">
        <v>418</v>
      </c>
      <c r="D126" s="32" t="s">
        <v>1427</v>
      </c>
      <c r="E126" s="26" t="s">
        <v>8633</v>
      </c>
      <c r="F126" s="7" t="s">
        <v>418</v>
      </c>
      <c r="G126" s="26" t="s">
        <v>1675</v>
      </c>
      <c r="H126" s="10" t="s">
        <v>3692</v>
      </c>
      <c r="I126" s="10" t="s">
        <v>3692</v>
      </c>
      <c r="J126" s="10" t="s">
        <v>7371</v>
      </c>
      <c r="K126" s="10" t="s">
        <v>7939</v>
      </c>
      <c r="L126" s="32" t="s">
        <v>2477</v>
      </c>
      <c r="M126" s="32" t="s">
        <v>1427</v>
      </c>
      <c r="N126" s="10" t="s">
        <v>8036</v>
      </c>
      <c r="O126" s="32" t="s">
        <v>2030</v>
      </c>
      <c r="P126" s="10" t="s">
        <v>8337</v>
      </c>
      <c r="Q126" s="10" t="s">
        <v>5189</v>
      </c>
      <c r="R126" s="10" t="s">
        <v>418</v>
      </c>
      <c r="S126" s="26" t="s">
        <v>6134</v>
      </c>
      <c r="T126" s="26" t="s">
        <v>9336</v>
      </c>
      <c r="U126" s="32" t="s">
        <v>3120</v>
      </c>
      <c r="V126" s="32" t="s">
        <v>3692</v>
      </c>
      <c r="W126" s="26" t="s">
        <v>9097</v>
      </c>
      <c r="X126" s="32" t="e">
        <f>VLOOKUP(#REF!,#REF!,MATCH(VLOOKUP($X$1,'Language &amp; Currency Data'!$A$1:$B$41,2),#REF!,),FALSE)</f>
        <v>#REF!</v>
      </c>
      <c r="Y126" s="32" t="s">
        <v>915</v>
      </c>
      <c r="Z126" s="32" t="s">
        <v>3909</v>
      </c>
      <c r="AA126" s="32" t="s">
        <v>3429</v>
      </c>
      <c r="AB126" s="32" t="s">
        <v>2188</v>
      </c>
      <c r="AC126" s="26" t="s">
        <v>8633</v>
      </c>
      <c r="AD126" s="32" t="s">
        <v>4876</v>
      </c>
      <c r="AE126" s="10" t="s">
        <v>5487</v>
      </c>
      <c r="AF126" s="10" t="s">
        <v>7227</v>
      </c>
      <c r="AG126" s="10" t="s">
        <v>5794</v>
      </c>
      <c r="AH126" s="32" t="s">
        <v>3692</v>
      </c>
      <c r="AI126" s="32" t="s">
        <v>4481</v>
      </c>
      <c r="AJ126" s="10" t="s">
        <v>7675</v>
      </c>
      <c r="AK126" s="32" t="s">
        <v>4178</v>
      </c>
      <c r="AL126" s="10" t="s">
        <v>6446</v>
      </c>
      <c r="AM126" s="10" t="s">
        <v>418</v>
      </c>
      <c r="AN126" s="10" t="s">
        <v>418</v>
      </c>
      <c r="AO126" s="32" t="s">
        <v>2802</v>
      </c>
      <c r="AP126" s="13" t="s">
        <v>418</v>
      </c>
      <c r="AQ126" s="13" t="s">
        <v>418</v>
      </c>
      <c r="AR126" s="13" t="s">
        <v>418</v>
      </c>
      <c r="AS126" s="13" t="s">
        <v>418</v>
      </c>
      <c r="AT126" s="13" t="s">
        <v>418</v>
      </c>
      <c r="AU126" s="13" t="s">
        <v>418</v>
      </c>
      <c r="AV126" s="13" t="s">
        <v>418</v>
      </c>
      <c r="AW126" s="13" t="s">
        <v>418</v>
      </c>
    </row>
    <row r="127" spans="1:49" s="13" customFormat="1" ht="57" x14ac:dyDescent="0.45">
      <c r="A127" s="10" t="s">
        <v>427</v>
      </c>
      <c r="B127" s="10" t="s">
        <v>1201</v>
      </c>
      <c r="C127" s="10" t="s">
        <v>427</v>
      </c>
      <c r="D127" s="32" t="s">
        <v>3810</v>
      </c>
      <c r="E127" s="26" t="s">
        <v>9429</v>
      </c>
      <c r="F127" s="7" t="s">
        <v>427</v>
      </c>
      <c r="G127" s="26" t="s">
        <v>1678</v>
      </c>
      <c r="H127" s="10" t="s">
        <v>1201</v>
      </c>
      <c r="I127" s="10" t="s">
        <v>1201</v>
      </c>
      <c r="J127" s="10" t="s">
        <v>7377</v>
      </c>
      <c r="K127" s="10" t="s">
        <v>6762</v>
      </c>
      <c r="L127" s="32" t="s">
        <v>2483</v>
      </c>
      <c r="M127" s="32" t="s">
        <v>3810</v>
      </c>
      <c r="N127" s="10" t="s">
        <v>8042</v>
      </c>
      <c r="O127" s="32" t="s">
        <v>2033</v>
      </c>
      <c r="P127" s="10" t="s">
        <v>8585</v>
      </c>
      <c r="Q127" s="10" t="s">
        <v>5195</v>
      </c>
      <c r="R127" s="10" t="s">
        <v>427</v>
      </c>
      <c r="S127" s="26" t="s">
        <v>6140</v>
      </c>
      <c r="T127" s="26" t="s">
        <v>9339</v>
      </c>
      <c r="U127" s="32" t="s">
        <v>3126</v>
      </c>
      <c r="V127" s="32" t="s">
        <v>1201</v>
      </c>
      <c r="W127" s="26" t="s">
        <v>9396</v>
      </c>
      <c r="X127" s="32" t="e">
        <f>VLOOKUP(#REF!,#REF!,MATCH(VLOOKUP($X$1,'Language &amp; Currency Data'!$A$1:$B$41,2),#REF!,),FALSE)</f>
        <v>#REF!</v>
      </c>
      <c r="Y127" s="32" t="s">
        <v>918</v>
      </c>
      <c r="Z127" s="32" t="s">
        <v>3915</v>
      </c>
      <c r="AA127" s="32" t="s">
        <v>3435</v>
      </c>
      <c r="AB127" s="32" t="s">
        <v>2194</v>
      </c>
      <c r="AC127" s="26" t="s">
        <v>9429</v>
      </c>
      <c r="AD127" s="32" t="s">
        <v>4882</v>
      </c>
      <c r="AE127" s="10" t="s">
        <v>5493</v>
      </c>
      <c r="AF127" s="10" t="s">
        <v>7230</v>
      </c>
      <c r="AG127" s="10" t="s">
        <v>5800</v>
      </c>
      <c r="AH127" s="32" t="s">
        <v>1201</v>
      </c>
      <c r="AI127" s="32" t="s">
        <v>4486</v>
      </c>
      <c r="AJ127" s="10" t="s">
        <v>7681</v>
      </c>
      <c r="AK127" s="32" t="s">
        <v>4184</v>
      </c>
      <c r="AL127" s="10" t="s">
        <v>6452</v>
      </c>
      <c r="AM127" s="10" t="s">
        <v>427</v>
      </c>
      <c r="AN127" s="10" t="s">
        <v>427</v>
      </c>
      <c r="AO127" s="32" t="s">
        <v>2808</v>
      </c>
      <c r="AP127" s="13" t="s">
        <v>427</v>
      </c>
      <c r="AQ127" s="13" t="s">
        <v>427</v>
      </c>
      <c r="AR127" s="13" t="s">
        <v>427</v>
      </c>
      <c r="AS127" s="13" t="s">
        <v>427</v>
      </c>
      <c r="AT127" s="13" t="s">
        <v>427</v>
      </c>
      <c r="AU127" s="13" t="s">
        <v>427</v>
      </c>
      <c r="AV127" s="13" t="s">
        <v>427</v>
      </c>
      <c r="AW127" s="13" t="s">
        <v>427</v>
      </c>
    </row>
    <row r="128" spans="1:49" s="13" customFormat="1" ht="28.5" x14ac:dyDescent="0.45">
      <c r="A128" s="10" t="s">
        <v>400</v>
      </c>
      <c r="B128" s="10" t="s">
        <v>1037</v>
      </c>
      <c r="C128" s="10" t="s">
        <v>400</v>
      </c>
      <c r="D128" s="32" t="s">
        <v>1296</v>
      </c>
      <c r="E128" s="26" t="s">
        <v>8628</v>
      </c>
      <c r="F128" s="7" t="s">
        <v>400</v>
      </c>
      <c r="G128" s="26" t="s">
        <v>1509</v>
      </c>
      <c r="H128" s="10" t="s">
        <v>1037</v>
      </c>
      <c r="I128" s="10" t="s">
        <v>1037</v>
      </c>
      <c r="J128" s="10" t="s">
        <v>7360</v>
      </c>
      <c r="K128" s="10" t="s">
        <v>6747</v>
      </c>
      <c r="L128" s="32" t="s">
        <v>2466</v>
      </c>
      <c r="M128" s="32" t="s">
        <v>1296</v>
      </c>
      <c r="N128" s="10" t="s">
        <v>8025</v>
      </c>
      <c r="O128" s="32" t="s">
        <v>1859</v>
      </c>
      <c r="P128" s="10" t="s">
        <v>9653</v>
      </c>
      <c r="Q128" s="10" t="s">
        <v>5178</v>
      </c>
      <c r="R128" s="10" t="s">
        <v>400</v>
      </c>
      <c r="S128" s="26" t="s">
        <v>6123</v>
      </c>
      <c r="T128" s="26" t="s">
        <v>8896</v>
      </c>
      <c r="U128" s="32" t="s">
        <v>3109</v>
      </c>
      <c r="V128" s="32" t="s">
        <v>1037</v>
      </c>
      <c r="W128" s="26" t="s">
        <v>9088</v>
      </c>
      <c r="X128" s="32" t="e">
        <f>VLOOKUP(#REF!,#REF!,MATCH(VLOOKUP($X$1,'Language &amp; Currency Data'!$A$1:$B$41,2),#REF!,),FALSE)</f>
        <v>#REF!</v>
      </c>
      <c r="Y128" s="32" t="s">
        <v>401</v>
      </c>
      <c r="Z128" s="32" t="s">
        <v>3898</v>
      </c>
      <c r="AA128" s="32" t="s">
        <v>3418</v>
      </c>
      <c r="AB128" s="32" t="s">
        <v>2177</v>
      </c>
      <c r="AC128" s="26" t="s">
        <v>8628</v>
      </c>
      <c r="AD128" s="32" t="s">
        <v>4866</v>
      </c>
      <c r="AE128" s="10" t="s">
        <v>5476</v>
      </c>
      <c r="AF128" s="10" t="s">
        <v>7051</v>
      </c>
      <c r="AG128" s="10" t="s">
        <v>5783</v>
      </c>
      <c r="AH128" s="32" t="s">
        <v>1037</v>
      </c>
      <c r="AI128" s="32" t="s">
        <v>4470</v>
      </c>
      <c r="AJ128" s="10" t="s">
        <v>7664</v>
      </c>
      <c r="AK128" s="32" t="s">
        <v>4169</v>
      </c>
      <c r="AL128" s="10" t="s">
        <v>6435</v>
      </c>
      <c r="AM128" s="10" t="s">
        <v>400</v>
      </c>
      <c r="AN128" s="10" t="s">
        <v>400</v>
      </c>
      <c r="AO128" s="32" t="s">
        <v>2791</v>
      </c>
      <c r="AP128" s="13" t="s">
        <v>400</v>
      </c>
      <c r="AQ128" s="13" t="s">
        <v>400</v>
      </c>
      <c r="AR128" s="13" t="s">
        <v>400</v>
      </c>
      <c r="AS128" s="13" t="s">
        <v>400</v>
      </c>
      <c r="AT128" s="13" t="s">
        <v>400</v>
      </c>
      <c r="AU128" s="13" t="s">
        <v>400</v>
      </c>
      <c r="AV128" s="13" t="s">
        <v>400</v>
      </c>
      <c r="AW128" s="13" t="s">
        <v>400</v>
      </c>
    </row>
    <row r="129" spans="1:49" s="13" customFormat="1" ht="42.75" x14ac:dyDescent="0.45">
      <c r="A129" s="10" t="s">
        <v>414</v>
      </c>
      <c r="B129" s="10" t="s">
        <v>1042</v>
      </c>
      <c r="C129" s="10" t="s">
        <v>414</v>
      </c>
      <c r="D129" s="32" t="s">
        <v>3806</v>
      </c>
      <c r="E129" s="26" t="s">
        <v>9424</v>
      </c>
      <c r="F129" s="7" t="s">
        <v>414</v>
      </c>
      <c r="G129" s="26" t="s">
        <v>1514</v>
      </c>
      <c r="H129" s="10" t="s">
        <v>1042</v>
      </c>
      <c r="I129" s="10" t="s">
        <v>1042</v>
      </c>
      <c r="J129" s="10" t="s">
        <v>7369</v>
      </c>
      <c r="K129" s="10" t="s">
        <v>6755</v>
      </c>
      <c r="L129" s="32" t="s">
        <v>2475</v>
      </c>
      <c r="M129" s="32" t="s">
        <v>3806</v>
      </c>
      <c r="N129" s="10" t="s">
        <v>8034</v>
      </c>
      <c r="O129" s="32" t="s">
        <v>1864</v>
      </c>
      <c r="P129" s="10" t="s">
        <v>8336</v>
      </c>
      <c r="Q129" s="10" t="s">
        <v>5187</v>
      </c>
      <c r="R129" s="10" t="s">
        <v>414</v>
      </c>
      <c r="S129" s="26" t="s">
        <v>6132</v>
      </c>
      <c r="T129" s="26" t="s">
        <v>8901</v>
      </c>
      <c r="U129" s="32" t="s">
        <v>3118</v>
      </c>
      <c r="V129" s="32" t="s">
        <v>1042</v>
      </c>
      <c r="W129" s="26" t="s">
        <v>9095</v>
      </c>
      <c r="X129" s="32" t="e">
        <f>VLOOKUP(#REF!,#REF!,MATCH(VLOOKUP($X$1,'Language &amp; Currency Data'!$A$1:$B$41,2),#REF!,),FALSE)</f>
        <v>#REF!</v>
      </c>
      <c r="Y129" s="32" t="s">
        <v>415</v>
      </c>
      <c r="Z129" s="32" t="s">
        <v>3907</v>
      </c>
      <c r="AA129" s="32" t="s">
        <v>3427</v>
      </c>
      <c r="AB129" s="32" t="s">
        <v>2186</v>
      </c>
      <c r="AC129" s="26" t="s">
        <v>9424</v>
      </c>
      <c r="AD129" s="32" t="s">
        <v>4874</v>
      </c>
      <c r="AE129" s="10" t="s">
        <v>5485</v>
      </c>
      <c r="AF129" s="10" t="s">
        <v>7056</v>
      </c>
      <c r="AG129" s="10" t="s">
        <v>5792</v>
      </c>
      <c r="AH129" s="32" t="s">
        <v>1042</v>
      </c>
      <c r="AI129" s="32" t="s">
        <v>4479</v>
      </c>
      <c r="AJ129" s="10" t="s">
        <v>7673</v>
      </c>
      <c r="AK129" s="32" t="s">
        <v>4176</v>
      </c>
      <c r="AL129" s="10" t="s">
        <v>6444</v>
      </c>
      <c r="AM129" s="10" t="s">
        <v>414</v>
      </c>
      <c r="AN129" s="10" t="s">
        <v>414</v>
      </c>
      <c r="AO129" s="32" t="s">
        <v>2800</v>
      </c>
      <c r="AP129" s="13" t="s">
        <v>414</v>
      </c>
      <c r="AQ129" s="13" t="s">
        <v>414</v>
      </c>
      <c r="AR129" s="13" t="s">
        <v>414</v>
      </c>
      <c r="AS129" s="13" t="s">
        <v>414</v>
      </c>
      <c r="AT129" s="13" t="s">
        <v>414</v>
      </c>
      <c r="AU129" s="13" t="s">
        <v>414</v>
      </c>
      <c r="AV129" s="13" t="s">
        <v>414</v>
      </c>
      <c r="AW129" s="13" t="s">
        <v>414</v>
      </c>
    </row>
    <row r="130" spans="1:49" s="13" customFormat="1" ht="28.5" x14ac:dyDescent="0.45">
      <c r="A130" s="10" t="s">
        <v>428</v>
      </c>
      <c r="B130" s="10" t="s">
        <v>1047</v>
      </c>
      <c r="C130" s="10" t="s">
        <v>428</v>
      </c>
      <c r="D130" s="32" t="s">
        <v>1299</v>
      </c>
      <c r="E130" s="26" t="s">
        <v>9430</v>
      </c>
      <c r="F130" s="7" t="s">
        <v>428</v>
      </c>
      <c r="G130" s="26" t="s">
        <v>1519</v>
      </c>
      <c r="H130" s="10" t="s">
        <v>1047</v>
      </c>
      <c r="I130" s="10" t="s">
        <v>1047</v>
      </c>
      <c r="J130" s="10" t="s">
        <v>7378</v>
      </c>
      <c r="K130" s="10" t="s">
        <v>6763</v>
      </c>
      <c r="L130" s="32" t="s">
        <v>2484</v>
      </c>
      <c r="M130" s="32" t="s">
        <v>1299</v>
      </c>
      <c r="N130" s="10" t="s">
        <v>8043</v>
      </c>
      <c r="O130" s="32" t="s">
        <v>1869</v>
      </c>
      <c r="P130" s="10" t="s">
        <v>9659</v>
      </c>
      <c r="Q130" s="10" t="s">
        <v>5196</v>
      </c>
      <c r="R130" s="10" t="s">
        <v>428</v>
      </c>
      <c r="S130" s="26" t="s">
        <v>6141</v>
      </c>
      <c r="T130" s="26" t="s">
        <v>8906</v>
      </c>
      <c r="U130" s="32" t="s">
        <v>3127</v>
      </c>
      <c r="V130" s="32" t="s">
        <v>1047</v>
      </c>
      <c r="W130" s="26" t="s">
        <v>9103</v>
      </c>
      <c r="X130" s="32" t="e">
        <f>VLOOKUP(#REF!,#REF!,MATCH(VLOOKUP($X$1,'Language &amp; Currency Data'!$A$1:$B$41,2),#REF!,),FALSE)</f>
        <v>#REF!</v>
      </c>
      <c r="Y130" s="32" t="s">
        <v>429</v>
      </c>
      <c r="Z130" s="32" t="s">
        <v>3916</v>
      </c>
      <c r="AA130" s="32" t="s">
        <v>3436</v>
      </c>
      <c r="AB130" s="32" t="s">
        <v>2195</v>
      </c>
      <c r="AC130" s="26" t="s">
        <v>9430</v>
      </c>
      <c r="AD130" s="32" t="s">
        <v>4883</v>
      </c>
      <c r="AE130" s="10" t="s">
        <v>5494</v>
      </c>
      <c r="AF130" s="10" t="s">
        <v>7061</v>
      </c>
      <c r="AG130" s="10" t="s">
        <v>5801</v>
      </c>
      <c r="AH130" s="32" t="s">
        <v>1047</v>
      </c>
      <c r="AI130" s="32" t="s">
        <v>4487</v>
      </c>
      <c r="AJ130" s="10" t="s">
        <v>7682</v>
      </c>
      <c r="AK130" s="32" t="s">
        <v>4185</v>
      </c>
      <c r="AL130" s="10" t="s">
        <v>6453</v>
      </c>
      <c r="AM130" s="10" t="s">
        <v>428</v>
      </c>
      <c r="AN130" s="10" t="s">
        <v>428</v>
      </c>
      <c r="AO130" s="32" t="s">
        <v>2809</v>
      </c>
      <c r="AP130" s="13" t="s">
        <v>428</v>
      </c>
      <c r="AQ130" s="13" t="s">
        <v>428</v>
      </c>
      <c r="AR130" s="13" t="s">
        <v>428</v>
      </c>
      <c r="AS130" s="13" t="s">
        <v>428</v>
      </c>
      <c r="AT130" s="13" t="s">
        <v>428</v>
      </c>
      <c r="AU130" s="13" t="s">
        <v>428</v>
      </c>
      <c r="AV130" s="13" t="s">
        <v>428</v>
      </c>
      <c r="AW130" s="13" t="s">
        <v>428</v>
      </c>
    </row>
    <row r="131" spans="1:49" s="13" customFormat="1" ht="28.5" x14ac:dyDescent="0.45">
      <c r="A131" s="10" t="s">
        <v>430</v>
      </c>
      <c r="B131" s="10" t="s">
        <v>1202</v>
      </c>
      <c r="C131" s="10" t="s">
        <v>430</v>
      </c>
      <c r="D131" s="32" t="s">
        <v>3811</v>
      </c>
      <c r="E131" s="26" t="s">
        <v>8636</v>
      </c>
      <c r="F131" s="7" t="s">
        <v>430</v>
      </c>
      <c r="G131" s="26" t="s">
        <v>1679</v>
      </c>
      <c r="H131" s="10" t="s">
        <v>1202</v>
      </c>
      <c r="I131" s="10" t="s">
        <v>1202</v>
      </c>
      <c r="J131" s="10" t="s">
        <v>7379</v>
      </c>
      <c r="K131" s="10" t="s">
        <v>6764</v>
      </c>
      <c r="L131" s="32" t="s">
        <v>2485</v>
      </c>
      <c r="M131" s="32" t="s">
        <v>3811</v>
      </c>
      <c r="N131" s="10" t="s">
        <v>8044</v>
      </c>
      <c r="O131" s="32" t="s">
        <v>2034</v>
      </c>
      <c r="P131" s="10" t="s">
        <v>8341</v>
      </c>
      <c r="Q131" s="10" t="s">
        <v>5197</v>
      </c>
      <c r="R131" s="10" t="s">
        <v>430</v>
      </c>
      <c r="S131" s="26" t="s">
        <v>6142</v>
      </c>
      <c r="T131" s="26" t="s">
        <v>9340</v>
      </c>
      <c r="U131" s="32" t="s">
        <v>3128</v>
      </c>
      <c r="V131" s="32" t="s">
        <v>1202</v>
      </c>
      <c r="W131" s="26" t="s">
        <v>9104</v>
      </c>
      <c r="X131" s="32" t="e">
        <f>VLOOKUP(#REF!,#REF!,MATCH(VLOOKUP($X$1,'Language &amp; Currency Data'!$A$1:$B$41,2),#REF!,),FALSE)</f>
        <v>#REF!</v>
      </c>
      <c r="Y131" s="32" t="s">
        <v>919</v>
      </c>
      <c r="Z131" s="32" t="s">
        <v>3917</v>
      </c>
      <c r="AA131" s="32" t="s">
        <v>3437</v>
      </c>
      <c r="AB131" s="32" t="s">
        <v>2196</v>
      </c>
      <c r="AC131" s="26" t="s">
        <v>8636</v>
      </c>
      <c r="AD131" s="32" t="s">
        <v>4884</v>
      </c>
      <c r="AE131" s="10" t="s">
        <v>5495</v>
      </c>
      <c r="AF131" s="10" t="s">
        <v>7231</v>
      </c>
      <c r="AG131" s="10" t="s">
        <v>5802</v>
      </c>
      <c r="AH131" s="32" t="s">
        <v>1202</v>
      </c>
      <c r="AI131" s="32" t="s">
        <v>4488</v>
      </c>
      <c r="AJ131" s="10" t="s">
        <v>7683</v>
      </c>
      <c r="AK131" s="32" t="s">
        <v>4186</v>
      </c>
      <c r="AL131" s="10" t="s">
        <v>6454</v>
      </c>
      <c r="AM131" s="10" t="s">
        <v>430</v>
      </c>
      <c r="AN131" s="10" t="s">
        <v>430</v>
      </c>
      <c r="AO131" s="32" t="s">
        <v>2810</v>
      </c>
      <c r="AP131" s="13" t="s">
        <v>430</v>
      </c>
      <c r="AQ131" s="13" t="s">
        <v>430</v>
      </c>
      <c r="AR131" s="13" t="s">
        <v>430</v>
      </c>
      <c r="AS131" s="13" t="s">
        <v>430</v>
      </c>
      <c r="AT131" s="13" t="s">
        <v>430</v>
      </c>
      <c r="AU131" s="13" t="s">
        <v>430</v>
      </c>
      <c r="AV131" s="13" t="s">
        <v>430</v>
      </c>
      <c r="AW131" s="13" t="s">
        <v>430</v>
      </c>
    </row>
    <row r="132" spans="1:49" s="13" customFormat="1" x14ac:dyDescent="0.45">
      <c r="A132" s="10" t="s">
        <v>431</v>
      </c>
      <c r="B132" s="10" t="s">
        <v>1203</v>
      </c>
      <c r="C132" s="10" t="s">
        <v>431</v>
      </c>
      <c r="D132" s="32" t="s">
        <v>1429</v>
      </c>
      <c r="E132" s="26" t="s">
        <v>8637</v>
      </c>
      <c r="F132" s="7" t="s">
        <v>431</v>
      </c>
      <c r="G132" s="26" t="s">
        <v>1680</v>
      </c>
      <c r="H132" s="10" t="s">
        <v>1203</v>
      </c>
      <c r="I132" s="10" t="s">
        <v>1203</v>
      </c>
      <c r="J132" s="10" t="s">
        <v>7380</v>
      </c>
      <c r="K132" s="10" t="s">
        <v>7940</v>
      </c>
      <c r="L132" s="32" t="s">
        <v>2486</v>
      </c>
      <c r="M132" s="32" t="s">
        <v>1429</v>
      </c>
      <c r="N132" s="10" t="s">
        <v>8045</v>
      </c>
      <c r="O132" s="32" t="s">
        <v>2035</v>
      </c>
      <c r="P132" s="10" t="s">
        <v>8342</v>
      </c>
      <c r="Q132" s="10" t="s">
        <v>5198</v>
      </c>
      <c r="R132" s="10" t="s">
        <v>431</v>
      </c>
      <c r="S132" s="26" t="s">
        <v>6143</v>
      </c>
      <c r="T132" s="26" t="s">
        <v>9341</v>
      </c>
      <c r="U132" s="32" t="s">
        <v>3129</v>
      </c>
      <c r="V132" s="32" t="s">
        <v>1203</v>
      </c>
      <c r="W132" s="26" t="s">
        <v>9105</v>
      </c>
      <c r="X132" s="32" t="e">
        <f>VLOOKUP(#REF!,#REF!,MATCH(VLOOKUP($X$1,'Language &amp; Currency Data'!$A$1:$B$41,2),#REF!,),FALSE)</f>
        <v>#REF!</v>
      </c>
      <c r="Y132" s="32" t="s">
        <v>920</v>
      </c>
      <c r="Z132" s="32" t="s">
        <v>3918</v>
      </c>
      <c r="AA132" s="32" t="s">
        <v>3438</v>
      </c>
      <c r="AB132" s="32" t="s">
        <v>2197</v>
      </c>
      <c r="AC132" s="26" t="s">
        <v>8637</v>
      </c>
      <c r="AD132" s="32" t="s">
        <v>4885</v>
      </c>
      <c r="AE132" s="10" t="s">
        <v>5496</v>
      </c>
      <c r="AF132" s="10" t="s">
        <v>7232</v>
      </c>
      <c r="AG132" s="10" t="s">
        <v>5803</v>
      </c>
      <c r="AH132" s="32" t="s">
        <v>1203</v>
      </c>
      <c r="AI132" s="32" t="s">
        <v>4489</v>
      </c>
      <c r="AJ132" s="10" t="s">
        <v>7684</v>
      </c>
      <c r="AK132" s="32" t="s">
        <v>4187</v>
      </c>
      <c r="AL132" s="10" t="s">
        <v>6455</v>
      </c>
      <c r="AM132" s="10" t="s">
        <v>431</v>
      </c>
      <c r="AN132" s="10" t="s">
        <v>431</v>
      </c>
      <c r="AO132" s="32" t="s">
        <v>2811</v>
      </c>
      <c r="AP132" s="13" t="s">
        <v>431</v>
      </c>
      <c r="AQ132" s="13" t="s">
        <v>431</v>
      </c>
      <c r="AR132" s="13" t="s">
        <v>431</v>
      </c>
      <c r="AS132" s="13" t="s">
        <v>431</v>
      </c>
      <c r="AT132" s="13" t="s">
        <v>431</v>
      </c>
      <c r="AU132" s="13" t="s">
        <v>431</v>
      </c>
      <c r="AV132" s="13" t="s">
        <v>431</v>
      </c>
      <c r="AW132" s="13" t="s">
        <v>431</v>
      </c>
    </row>
    <row r="133" spans="1:49" s="13" customFormat="1" ht="42.75" x14ac:dyDescent="0.45">
      <c r="A133" s="10" t="s">
        <v>432</v>
      </c>
      <c r="B133" s="10" t="s">
        <v>1204</v>
      </c>
      <c r="C133" s="10" t="s">
        <v>432</v>
      </c>
      <c r="D133" s="32" t="s">
        <v>4733</v>
      </c>
      <c r="E133" s="26" t="s">
        <v>9431</v>
      </c>
      <c r="F133" s="7" t="s">
        <v>432</v>
      </c>
      <c r="G133" s="26" t="s">
        <v>1681</v>
      </c>
      <c r="H133" s="10" t="s">
        <v>1204</v>
      </c>
      <c r="I133" s="10" t="s">
        <v>1204</v>
      </c>
      <c r="J133" s="10" t="s">
        <v>7381</v>
      </c>
      <c r="K133" s="10" t="s">
        <v>6765</v>
      </c>
      <c r="L133" s="32" t="s">
        <v>2487</v>
      </c>
      <c r="M133" s="32" t="s">
        <v>4733</v>
      </c>
      <c r="N133" s="10" t="s">
        <v>8046</v>
      </c>
      <c r="O133" s="32" t="s">
        <v>1870</v>
      </c>
      <c r="P133" s="10" t="s">
        <v>8343</v>
      </c>
      <c r="Q133" s="10" t="s">
        <v>5199</v>
      </c>
      <c r="R133" s="10" t="s">
        <v>432</v>
      </c>
      <c r="S133" s="26" t="s">
        <v>6144</v>
      </c>
      <c r="T133" s="26" t="s">
        <v>9342</v>
      </c>
      <c r="U133" s="32" t="s">
        <v>3130</v>
      </c>
      <c r="V133" s="32" t="s">
        <v>1204</v>
      </c>
      <c r="W133" s="26" t="s">
        <v>9106</v>
      </c>
      <c r="X133" s="32" t="e">
        <f>VLOOKUP(#REF!,#REF!,MATCH(VLOOKUP($X$1,'Language &amp; Currency Data'!$A$1:$B$41,2),#REF!,),FALSE)</f>
        <v>#REF!</v>
      </c>
      <c r="Y133" s="32" t="s">
        <v>921</v>
      </c>
      <c r="Z133" s="32" t="s">
        <v>3919</v>
      </c>
      <c r="AA133" s="32" t="s">
        <v>6073</v>
      </c>
      <c r="AB133" s="32" t="s">
        <v>2198</v>
      </c>
      <c r="AC133" s="26" t="s">
        <v>9431</v>
      </c>
      <c r="AD133" s="32" t="s">
        <v>4886</v>
      </c>
      <c r="AE133" s="10" t="s">
        <v>5497</v>
      </c>
      <c r="AF133" s="10" t="s">
        <v>7233</v>
      </c>
      <c r="AG133" s="10" t="s">
        <v>5804</v>
      </c>
      <c r="AH133" s="32" t="s">
        <v>1204</v>
      </c>
      <c r="AI133" s="32" t="s">
        <v>4490</v>
      </c>
      <c r="AJ133" s="10" t="s">
        <v>7685</v>
      </c>
      <c r="AK133" s="32" t="s">
        <v>4188</v>
      </c>
      <c r="AL133" s="10" t="s">
        <v>6456</v>
      </c>
      <c r="AM133" s="10" t="s">
        <v>432</v>
      </c>
      <c r="AN133" s="10" t="s">
        <v>432</v>
      </c>
      <c r="AO133" s="32" t="s">
        <v>2812</v>
      </c>
      <c r="AP133" s="13" t="s">
        <v>432</v>
      </c>
      <c r="AQ133" s="13" t="s">
        <v>432</v>
      </c>
      <c r="AR133" s="13" t="s">
        <v>432</v>
      </c>
      <c r="AS133" s="13" t="s">
        <v>432</v>
      </c>
      <c r="AT133" s="13" t="s">
        <v>432</v>
      </c>
      <c r="AU133" s="13" t="s">
        <v>432</v>
      </c>
      <c r="AV133" s="13" t="s">
        <v>432</v>
      </c>
      <c r="AW133" s="13" t="s">
        <v>432</v>
      </c>
    </row>
    <row r="134" spans="1:49" s="13" customFormat="1" ht="42.75" x14ac:dyDescent="0.45">
      <c r="A134" s="10" t="s">
        <v>420</v>
      </c>
      <c r="B134" s="10" t="s">
        <v>1200</v>
      </c>
      <c r="C134" s="10" t="s">
        <v>420</v>
      </c>
      <c r="D134" s="32" t="s">
        <v>3807</v>
      </c>
      <c r="E134" s="26" t="s">
        <v>9427</v>
      </c>
      <c r="F134" s="7" t="s">
        <v>420</v>
      </c>
      <c r="G134" s="26" t="s">
        <v>1677</v>
      </c>
      <c r="H134" s="10" t="s">
        <v>1200</v>
      </c>
      <c r="I134" s="10" t="s">
        <v>1200</v>
      </c>
      <c r="J134" s="10" t="s">
        <v>7373</v>
      </c>
      <c r="K134" s="10" t="s">
        <v>6758</v>
      </c>
      <c r="L134" s="32" t="s">
        <v>2479</v>
      </c>
      <c r="M134" s="32" t="s">
        <v>3807</v>
      </c>
      <c r="N134" s="10" t="s">
        <v>8038</v>
      </c>
      <c r="O134" s="32" t="s">
        <v>2032</v>
      </c>
      <c r="P134" s="10" t="s">
        <v>8339</v>
      </c>
      <c r="Q134" s="10" t="s">
        <v>5191</v>
      </c>
      <c r="R134" s="10" t="s">
        <v>420</v>
      </c>
      <c r="S134" s="26" t="s">
        <v>6136</v>
      </c>
      <c r="T134" s="26" t="s">
        <v>9338</v>
      </c>
      <c r="U134" s="32" t="s">
        <v>3122</v>
      </c>
      <c r="V134" s="32" t="s">
        <v>1200</v>
      </c>
      <c r="W134" s="26" t="s">
        <v>9099</v>
      </c>
      <c r="X134" s="32" t="e">
        <f>VLOOKUP(#REF!,#REF!,MATCH(VLOOKUP($X$1,'Language &amp; Currency Data'!$A$1:$B$41,2),#REF!,),FALSE)</f>
        <v>#REF!</v>
      </c>
      <c r="Y134" s="32" t="s">
        <v>917</v>
      </c>
      <c r="Z134" s="32" t="s">
        <v>3911</v>
      </c>
      <c r="AA134" s="32" t="s">
        <v>3431</v>
      </c>
      <c r="AB134" s="32" t="s">
        <v>2190</v>
      </c>
      <c r="AC134" s="26" t="s">
        <v>9427</v>
      </c>
      <c r="AD134" s="32" t="s">
        <v>4878</v>
      </c>
      <c r="AE134" s="10" t="s">
        <v>5489</v>
      </c>
      <c r="AF134" s="10" t="s">
        <v>7229</v>
      </c>
      <c r="AG134" s="10" t="s">
        <v>5796</v>
      </c>
      <c r="AH134" s="32" t="s">
        <v>1200</v>
      </c>
      <c r="AI134" s="32" t="s">
        <v>4482</v>
      </c>
      <c r="AJ134" s="10" t="s">
        <v>7677</v>
      </c>
      <c r="AK134" s="32" t="s">
        <v>4180</v>
      </c>
      <c r="AL134" s="10" t="s">
        <v>6448</v>
      </c>
      <c r="AM134" s="10" t="s">
        <v>420</v>
      </c>
      <c r="AN134" s="10" t="s">
        <v>420</v>
      </c>
      <c r="AO134" s="32" t="s">
        <v>2804</v>
      </c>
      <c r="AP134" s="13" t="s">
        <v>420</v>
      </c>
      <c r="AQ134" s="13" t="s">
        <v>420</v>
      </c>
      <c r="AR134" s="13" t="s">
        <v>420</v>
      </c>
      <c r="AS134" s="13" t="s">
        <v>420</v>
      </c>
      <c r="AT134" s="13" t="s">
        <v>420</v>
      </c>
      <c r="AU134" s="13" t="s">
        <v>420</v>
      </c>
      <c r="AV134" s="13" t="s">
        <v>420</v>
      </c>
      <c r="AW134" s="13" t="s">
        <v>420</v>
      </c>
    </row>
    <row r="135" spans="1:49" s="13" customFormat="1" ht="42.75" x14ac:dyDescent="0.45">
      <c r="A135" s="10" t="s">
        <v>433</v>
      </c>
      <c r="B135" s="10" t="s">
        <v>1048</v>
      </c>
      <c r="C135" s="10" t="s">
        <v>433</v>
      </c>
      <c r="D135" s="32" t="s">
        <v>1300</v>
      </c>
      <c r="E135" s="26" t="s">
        <v>8638</v>
      </c>
      <c r="F135" s="7" t="s">
        <v>433</v>
      </c>
      <c r="G135" s="26" t="s">
        <v>1520</v>
      </c>
      <c r="H135" s="10" t="s">
        <v>1048</v>
      </c>
      <c r="I135" s="10" t="s">
        <v>1048</v>
      </c>
      <c r="J135" s="10" t="s">
        <v>7382</v>
      </c>
      <c r="K135" s="10" t="s">
        <v>6766</v>
      </c>
      <c r="L135" s="32" t="s">
        <v>2488</v>
      </c>
      <c r="M135" s="32" t="s">
        <v>1300</v>
      </c>
      <c r="N135" s="10" t="s">
        <v>8047</v>
      </c>
      <c r="O135" s="32" t="s">
        <v>1871</v>
      </c>
      <c r="P135" s="10" t="s">
        <v>8344</v>
      </c>
      <c r="Q135" s="10" t="s">
        <v>5200</v>
      </c>
      <c r="R135" s="10" t="s">
        <v>433</v>
      </c>
      <c r="S135" s="26" t="s">
        <v>6145</v>
      </c>
      <c r="T135" s="26" t="s">
        <v>8907</v>
      </c>
      <c r="U135" s="32" t="s">
        <v>3131</v>
      </c>
      <c r="V135" s="32" t="s">
        <v>1048</v>
      </c>
      <c r="W135" s="26" t="s">
        <v>9107</v>
      </c>
      <c r="X135" s="32" t="e">
        <f>VLOOKUP(#REF!,#REF!,MATCH(VLOOKUP($X$1,'Language &amp; Currency Data'!$A$1:$B$41,2),#REF!,),FALSE)</f>
        <v>#REF!</v>
      </c>
      <c r="Y135" s="32" t="s">
        <v>434</v>
      </c>
      <c r="Z135" s="32" t="s">
        <v>3920</v>
      </c>
      <c r="AA135" s="32" t="s">
        <v>3439</v>
      </c>
      <c r="AB135" s="32" t="s">
        <v>2199</v>
      </c>
      <c r="AC135" s="26" t="s">
        <v>8638</v>
      </c>
      <c r="AD135" s="32" t="s">
        <v>4887</v>
      </c>
      <c r="AE135" s="10" t="s">
        <v>5498</v>
      </c>
      <c r="AF135" s="10" t="s">
        <v>7062</v>
      </c>
      <c r="AG135" s="10" t="s">
        <v>5805</v>
      </c>
      <c r="AH135" s="32" t="s">
        <v>1048</v>
      </c>
      <c r="AI135" s="32" t="s">
        <v>4491</v>
      </c>
      <c r="AJ135" s="10" t="s">
        <v>7686</v>
      </c>
      <c r="AK135" s="32" t="s">
        <v>4189</v>
      </c>
      <c r="AL135" s="10" t="s">
        <v>6457</v>
      </c>
      <c r="AM135" s="10" t="s">
        <v>433</v>
      </c>
      <c r="AN135" s="10" t="s">
        <v>433</v>
      </c>
      <c r="AO135" s="32" t="s">
        <v>2813</v>
      </c>
      <c r="AP135" s="13" t="s">
        <v>433</v>
      </c>
      <c r="AQ135" s="13" t="s">
        <v>433</v>
      </c>
      <c r="AR135" s="13" t="s">
        <v>433</v>
      </c>
      <c r="AS135" s="13" t="s">
        <v>433</v>
      </c>
      <c r="AT135" s="13" t="s">
        <v>433</v>
      </c>
      <c r="AU135" s="13" t="s">
        <v>433</v>
      </c>
      <c r="AV135" s="13" t="s">
        <v>433</v>
      </c>
      <c r="AW135" s="13" t="s">
        <v>433</v>
      </c>
    </row>
    <row r="136" spans="1:49" s="13" customFormat="1" x14ac:dyDescent="0.45">
      <c r="A136" s="10" t="s">
        <v>435</v>
      </c>
      <c r="B136" s="10" t="s">
        <v>1049</v>
      </c>
      <c r="C136" s="10" t="s">
        <v>435</v>
      </c>
      <c r="D136" s="32" t="s">
        <v>1301</v>
      </c>
      <c r="E136" s="26" t="s">
        <v>8639</v>
      </c>
      <c r="F136" s="7" t="s">
        <v>435</v>
      </c>
      <c r="G136" s="26" t="s">
        <v>1521</v>
      </c>
      <c r="H136" s="10" t="s">
        <v>1049</v>
      </c>
      <c r="I136" s="10" t="s">
        <v>1049</v>
      </c>
      <c r="J136" s="10" t="s">
        <v>7383</v>
      </c>
      <c r="K136" s="10" t="s">
        <v>6767</v>
      </c>
      <c r="L136" s="32" t="s">
        <v>2489</v>
      </c>
      <c r="M136" s="32" t="s">
        <v>1301</v>
      </c>
      <c r="N136" s="10" t="s">
        <v>8048</v>
      </c>
      <c r="O136" s="32" t="s">
        <v>1872</v>
      </c>
      <c r="P136" s="10" t="s">
        <v>8345</v>
      </c>
      <c r="Q136" s="10" t="s">
        <v>5201</v>
      </c>
      <c r="R136" s="10" t="s">
        <v>435</v>
      </c>
      <c r="S136" s="26" t="s">
        <v>6146</v>
      </c>
      <c r="T136" s="26" t="s">
        <v>8908</v>
      </c>
      <c r="U136" s="32" t="s">
        <v>3132</v>
      </c>
      <c r="V136" s="32" t="s">
        <v>1049</v>
      </c>
      <c r="W136" s="26" t="s">
        <v>9108</v>
      </c>
      <c r="X136" s="32" t="e">
        <f>VLOOKUP(#REF!,#REF!,MATCH(VLOOKUP($X$1,'Language &amp; Currency Data'!$A$1:$B$41,2),#REF!,),FALSE)</f>
        <v>#REF!</v>
      </c>
      <c r="Y136" s="32" t="s">
        <v>436</v>
      </c>
      <c r="Z136" s="32" t="s">
        <v>3921</v>
      </c>
      <c r="AA136" s="32" t="s">
        <v>3440</v>
      </c>
      <c r="AB136" s="32" t="s">
        <v>2200</v>
      </c>
      <c r="AC136" s="26" t="s">
        <v>8639</v>
      </c>
      <c r="AD136" s="32" t="s">
        <v>4888</v>
      </c>
      <c r="AE136" s="10" t="s">
        <v>5499</v>
      </c>
      <c r="AF136" s="10" t="s">
        <v>7063</v>
      </c>
      <c r="AG136" s="10" t="s">
        <v>5806</v>
      </c>
      <c r="AH136" s="32" t="s">
        <v>1049</v>
      </c>
      <c r="AI136" s="32" t="s">
        <v>4492</v>
      </c>
      <c r="AJ136" s="10" t="s">
        <v>7687</v>
      </c>
      <c r="AK136" s="32" t="s">
        <v>4190</v>
      </c>
      <c r="AL136" s="10" t="s">
        <v>6458</v>
      </c>
      <c r="AM136" s="10" t="s">
        <v>435</v>
      </c>
      <c r="AN136" s="10" t="s">
        <v>435</v>
      </c>
      <c r="AO136" s="32" t="s">
        <v>2814</v>
      </c>
      <c r="AP136" s="13" t="s">
        <v>435</v>
      </c>
      <c r="AQ136" s="13" t="s">
        <v>435</v>
      </c>
      <c r="AR136" s="13" t="s">
        <v>435</v>
      </c>
      <c r="AS136" s="13" t="s">
        <v>435</v>
      </c>
      <c r="AT136" s="13" t="s">
        <v>435</v>
      </c>
      <c r="AU136" s="13" t="s">
        <v>435</v>
      </c>
      <c r="AV136" s="13" t="s">
        <v>435</v>
      </c>
      <c r="AW136" s="13" t="s">
        <v>435</v>
      </c>
    </row>
    <row r="137" spans="1:49" s="13" customFormat="1" x14ac:dyDescent="0.45">
      <c r="A137" s="10" t="s">
        <v>437</v>
      </c>
      <c r="B137" s="10" t="s">
        <v>1050</v>
      </c>
      <c r="C137" s="10" t="s">
        <v>437</v>
      </c>
      <c r="D137" s="32" t="s">
        <v>1302</v>
      </c>
      <c r="E137" s="26" t="s">
        <v>9432</v>
      </c>
      <c r="F137" s="7" t="s">
        <v>437</v>
      </c>
      <c r="G137" s="26" t="s">
        <v>1522</v>
      </c>
      <c r="H137" s="10" t="s">
        <v>1050</v>
      </c>
      <c r="I137" s="10" t="s">
        <v>1050</v>
      </c>
      <c r="J137" s="10" t="s">
        <v>7384</v>
      </c>
      <c r="K137" s="10" t="s">
        <v>6768</v>
      </c>
      <c r="L137" s="32" t="s">
        <v>2490</v>
      </c>
      <c r="M137" s="32" t="s">
        <v>1302</v>
      </c>
      <c r="N137" s="10" t="s">
        <v>8049</v>
      </c>
      <c r="O137" s="32" t="s">
        <v>1873</v>
      </c>
      <c r="P137" s="10" t="s">
        <v>8346</v>
      </c>
      <c r="Q137" s="10" t="s">
        <v>5202</v>
      </c>
      <c r="R137" s="10" t="s">
        <v>437</v>
      </c>
      <c r="S137" s="26" t="s">
        <v>6147</v>
      </c>
      <c r="T137" s="26" t="s">
        <v>8909</v>
      </c>
      <c r="U137" s="32" t="s">
        <v>3133</v>
      </c>
      <c r="V137" s="32" t="s">
        <v>1050</v>
      </c>
      <c r="W137" s="26" t="s">
        <v>9109</v>
      </c>
      <c r="X137" s="32" t="e">
        <f>VLOOKUP(#REF!,#REF!,MATCH(VLOOKUP($X$1,'Language &amp; Currency Data'!$A$1:$B$41,2),#REF!,),FALSE)</f>
        <v>#REF!</v>
      </c>
      <c r="Y137" s="32" t="s">
        <v>438</v>
      </c>
      <c r="Z137" s="32" t="s">
        <v>3922</v>
      </c>
      <c r="AA137" s="32" t="s">
        <v>3441</v>
      </c>
      <c r="AB137" s="32" t="s">
        <v>2201</v>
      </c>
      <c r="AC137" s="26" t="s">
        <v>8640</v>
      </c>
      <c r="AD137" s="32" t="s">
        <v>4889</v>
      </c>
      <c r="AE137" s="10" t="s">
        <v>5500</v>
      </c>
      <c r="AF137" s="10" t="s">
        <v>7064</v>
      </c>
      <c r="AG137" s="10" t="s">
        <v>5807</v>
      </c>
      <c r="AH137" s="32" t="s">
        <v>1050</v>
      </c>
      <c r="AI137" s="32" t="s">
        <v>4493</v>
      </c>
      <c r="AJ137" s="10" t="s">
        <v>7688</v>
      </c>
      <c r="AK137" s="32" t="s">
        <v>4191</v>
      </c>
      <c r="AL137" s="10" t="s">
        <v>6459</v>
      </c>
      <c r="AM137" s="10" t="s">
        <v>437</v>
      </c>
      <c r="AN137" s="10" t="s">
        <v>437</v>
      </c>
      <c r="AO137" s="32" t="s">
        <v>2815</v>
      </c>
      <c r="AP137" s="13" t="s">
        <v>437</v>
      </c>
      <c r="AQ137" s="13" t="s">
        <v>437</v>
      </c>
      <c r="AR137" s="13" t="s">
        <v>437</v>
      </c>
      <c r="AS137" s="13" t="s">
        <v>437</v>
      </c>
      <c r="AT137" s="13" t="s">
        <v>437</v>
      </c>
      <c r="AU137" s="13" t="s">
        <v>437</v>
      </c>
      <c r="AV137" s="13" t="s">
        <v>437</v>
      </c>
      <c r="AW137" s="13" t="s">
        <v>437</v>
      </c>
    </row>
    <row r="138" spans="1:49" s="13" customFormat="1" x14ac:dyDescent="0.45">
      <c r="A138" s="10" t="s">
        <v>439</v>
      </c>
      <c r="B138" s="10" t="s">
        <v>3693</v>
      </c>
      <c r="C138" s="10" t="s">
        <v>439</v>
      </c>
      <c r="D138" s="32" t="s">
        <v>1303</v>
      </c>
      <c r="E138" s="26" t="s">
        <v>8641</v>
      </c>
      <c r="F138" s="7" t="s">
        <v>439</v>
      </c>
      <c r="G138" s="26" t="s">
        <v>1523</v>
      </c>
      <c r="H138" s="10" t="s">
        <v>3693</v>
      </c>
      <c r="I138" s="10" t="s">
        <v>3693</v>
      </c>
      <c r="J138" s="10" t="s">
        <v>7385</v>
      </c>
      <c r="K138" s="10" t="s">
        <v>6769</v>
      </c>
      <c r="L138" s="32" t="s">
        <v>2491</v>
      </c>
      <c r="M138" s="32" t="s">
        <v>1303</v>
      </c>
      <c r="N138" s="10" t="s">
        <v>8050</v>
      </c>
      <c r="O138" s="32" t="s">
        <v>1874</v>
      </c>
      <c r="P138" s="10" t="s">
        <v>8347</v>
      </c>
      <c r="Q138" s="10" t="s">
        <v>5203</v>
      </c>
      <c r="R138" s="10" t="s">
        <v>439</v>
      </c>
      <c r="S138" s="26" t="s">
        <v>6148</v>
      </c>
      <c r="T138" s="26" t="s">
        <v>8910</v>
      </c>
      <c r="U138" s="32" t="s">
        <v>3134</v>
      </c>
      <c r="V138" s="32" t="s">
        <v>3693</v>
      </c>
      <c r="W138" s="26" t="s">
        <v>9110</v>
      </c>
      <c r="X138" s="32" t="e">
        <f>VLOOKUP(#REF!,#REF!,MATCH(VLOOKUP($X$1,'Language &amp; Currency Data'!$A$1:$B$41,2),#REF!,),FALSE)</f>
        <v>#REF!</v>
      </c>
      <c r="Y138" s="32" t="s">
        <v>440</v>
      </c>
      <c r="Z138" s="32" t="s">
        <v>3923</v>
      </c>
      <c r="AA138" s="32" t="s">
        <v>3442</v>
      </c>
      <c r="AB138" s="32" t="s">
        <v>3842</v>
      </c>
      <c r="AC138" s="26" t="s">
        <v>8641</v>
      </c>
      <c r="AD138" s="32" t="s">
        <v>4890</v>
      </c>
      <c r="AE138" s="10" t="s">
        <v>5501</v>
      </c>
      <c r="AF138" s="10" t="s">
        <v>7065</v>
      </c>
      <c r="AG138" s="10" t="s">
        <v>5808</v>
      </c>
      <c r="AH138" s="32" t="s">
        <v>3693</v>
      </c>
      <c r="AI138" s="32" t="s">
        <v>4494</v>
      </c>
      <c r="AJ138" s="10" t="s">
        <v>7689</v>
      </c>
      <c r="AK138" s="32" t="s">
        <v>4192</v>
      </c>
      <c r="AL138" s="10" t="s">
        <v>6460</v>
      </c>
      <c r="AM138" s="10" t="s">
        <v>439</v>
      </c>
      <c r="AN138" s="10" t="s">
        <v>439</v>
      </c>
      <c r="AO138" s="32" t="s">
        <v>2816</v>
      </c>
      <c r="AP138" s="13" t="s">
        <v>439</v>
      </c>
      <c r="AQ138" s="13" t="s">
        <v>439</v>
      </c>
      <c r="AR138" s="13" t="s">
        <v>439</v>
      </c>
      <c r="AS138" s="13" t="s">
        <v>439</v>
      </c>
      <c r="AT138" s="13" t="s">
        <v>439</v>
      </c>
      <c r="AU138" s="13" t="s">
        <v>439</v>
      </c>
      <c r="AV138" s="13" t="s">
        <v>439</v>
      </c>
      <c r="AW138" s="13" t="s">
        <v>439</v>
      </c>
    </row>
    <row r="139" spans="1:49" s="13" customFormat="1" x14ac:dyDescent="0.45">
      <c r="A139" s="10" t="s">
        <v>441</v>
      </c>
      <c r="B139" s="10" t="s">
        <v>1051</v>
      </c>
      <c r="C139" s="10" t="s">
        <v>442</v>
      </c>
      <c r="D139" s="32" t="s">
        <v>443</v>
      </c>
      <c r="E139" s="26" t="s">
        <v>8642</v>
      </c>
      <c r="F139" s="7" t="s">
        <v>442</v>
      </c>
      <c r="G139" s="26" t="s">
        <v>1524</v>
      </c>
      <c r="H139" s="10" t="s">
        <v>1051</v>
      </c>
      <c r="I139" s="10" t="s">
        <v>1051</v>
      </c>
      <c r="J139" s="10" t="s">
        <v>7386</v>
      </c>
      <c r="K139" s="10" t="s">
        <v>6770</v>
      </c>
      <c r="L139" s="32" t="s">
        <v>2492</v>
      </c>
      <c r="M139" s="32" t="s">
        <v>443</v>
      </c>
      <c r="N139" s="10" t="s">
        <v>8051</v>
      </c>
      <c r="O139" s="32" t="s">
        <v>1875</v>
      </c>
      <c r="P139" s="10" t="s">
        <v>8348</v>
      </c>
      <c r="Q139" s="10" t="s">
        <v>3135</v>
      </c>
      <c r="R139" s="10" t="s">
        <v>442</v>
      </c>
      <c r="S139" s="26" t="s">
        <v>6149</v>
      </c>
      <c r="T139" s="26" t="s">
        <v>8911</v>
      </c>
      <c r="U139" s="32" t="s">
        <v>3135</v>
      </c>
      <c r="V139" s="32" t="s">
        <v>1051</v>
      </c>
      <c r="W139" s="26" t="s">
        <v>443</v>
      </c>
      <c r="X139" s="32" t="e">
        <f>VLOOKUP(#REF!,#REF!,MATCH(VLOOKUP($X$1,'Language &amp; Currency Data'!$A$1:$B$41,2),#REF!,),FALSE)</f>
        <v>#REF!</v>
      </c>
      <c r="Y139" s="32" t="s">
        <v>443</v>
      </c>
      <c r="Z139" s="32" t="e">
        <v>#N/A</v>
      </c>
      <c r="AA139" s="32" t="s">
        <v>3443</v>
      </c>
      <c r="AB139" s="32" t="s">
        <v>2202</v>
      </c>
      <c r="AC139" s="26" t="s">
        <v>8642</v>
      </c>
      <c r="AD139" s="32" t="s">
        <v>4891</v>
      </c>
      <c r="AE139" s="10" t="s">
        <v>5502</v>
      </c>
      <c r="AF139" s="10" t="s">
        <v>443</v>
      </c>
      <c r="AG139" s="10" t="s">
        <v>5809</v>
      </c>
      <c r="AH139" s="32" t="s">
        <v>1051</v>
      </c>
      <c r="AI139" s="32" t="s">
        <v>443</v>
      </c>
      <c r="AJ139" s="10" t="s">
        <v>1524</v>
      </c>
      <c r="AK139" s="32" t="s">
        <v>4193</v>
      </c>
      <c r="AL139" s="10" t="s">
        <v>6461</v>
      </c>
      <c r="AM139" s="10" t="s">
        <v>442</v>
      </c>
      <c r="AN139" s="10" t="s">
        <v>442</v>
      </c>
      <c r="AO139" s="32" t="s">
        <v>2817</v>
      </c>
      <c r="AP139" s="13" t="s">
        <v>442</v>
      </c>
      <c r="AQ139" s="13" t="s">
        <v>442</v>
      </c>
      <c r="AR139" s="13" t="s">
        <v>442</v>
      </c>
      <c r="AS139" s="13" t="s">
        <v>442</v>
      </c>
      <c r="AT139" s="13" t="s">
        <v>442</v>
      </c>
      <c r="AU139" s="13" t="s">
        <v>442</v>
      </c>
      <c r="AV139" s="13" t="s">
        <v>442</v>
      </c>
      <c r="AW139" s="13" t="s">
        <v>442</v>
      </c>
    </row>
    <row r="140" spans="1:49" s="13" customFormat="1" x14ac:dyDescent="0.45">
      <c r="A140" s="10" t="s">
        <v>444</v>
      </c>
      <c r="B140" s="10" t="s">
        <v>445</v>
      </c>
      <c r="C140" s="10" t="s">
        <v>445</v>
      </c>
      <c r="D140" s="32" t="s">
        <v>1304</v>
      </c>
      <c r="E140" s="26" t="s">
        <v>8643</v>
      </c>
      <c r="F140" s="7" t="s">
        <v>445</v>
      </c>
      <c r="G140" s="26" t="s">
        <v>1525</v>
      </c>
      <c r="H140" s="10" t="s">
        <v>445</v>
      </c>
      <c r="I140" s="10" t="s">
        <v>445</v>
      </c>
      <c r="J140" s="10" t="s">
        <v>7387</v>
      </c>
      <c r="K140" s="10" t="s">
        <v>6771</v>
      </c>
      <c r="L140" s="32" t="s">
        <v>2493</v>
      </c>
      <c r="M140" s="32" t="s">
        <v>1304</v>
      </c>
      <c r="N140" s="10" t="s">
        <v>8052</v>
      </c>
      <c r="O140" s="32" t="s">
        <v>1876</v>
      </c>
      <c r="P140" s="10" t="s">
        <v>8349</v>
      </c>
      <c r="Q140" s="10" t="s">
        <v>3136</v>
      </c>
      <c r="R140" s="10" t="s">
        <v>445</v>
      </c>
      <c r="S140" s="26" t="s">
        <v>445</v>
      </c>
      <c r="T140" s="26" t="s">
        <v>8912</v>
      </c>
      <c r="U140" s="32" t="s">
        <v>3136</v>
      </c>
      <c r="V140" s="32" t="s">
        <v>445</v>
      </c>
      <c r="W140" s="26" t="s">
        <v>7066</v>
      </c>
      <c r="X140" s="32" t="e">
        <f>VLOOKUP(#REF!,#REF!,MATCH(VLOOKUP($X$1,'Language &amp; Currency Data'!$A$1:$B$41,2),#REF!,),FALSE)</f>
        <v>#REF!</v>
      </c>
      <c r="Y140" s="32" t="s">
        <v>446</v>
      </c>
      <c r="Z140" s="32" t="e">
        <v>#N/A</v>
      </c>
      <c r="AA140" s="32" t="s">
        <v>52</v>
      </c>
      <c r="AB140" s="32" t="s">
        <v>2114</v>
      </c>
      <c r="AC140" s="26" t="s">
        <v>8643</v>
      </c>
      <c r="AD140" s="32" t="s">
        <v>4892</v>
      </c>
      <c r="AE140" s="10" t="s">
        <v>2114</v>
      </c>
      <c r="AF140" s="10" t="s">
        <v>7066</v>
      </c>
      <c r="AG140" s="10" t="s">
        <v>5810</v>
      </c>
      <c r="AH140" s="32" t="s">
        <v>445</v>
      </c>
      <c r="AI140" s="32" t="s">
        <v>4495</v>
      </c>
      <c r="AJ140" s="10" t="s">
        <v>1525</v>
      </c>
      <c r="AK140" s="32" t="s">
        <v>4194</v>
      </c>
      <c r="AL140" s="10" t="s">
        <v>6462</v>
      </c>
      <c r="AM140" s="10" t="s">
        <v>445</v>
      </c>
      <c r="AN140" s="10" t="s">
        <v>445</v>
      </c>
      <c r="AO140" s="32" t="s">
        <v>2818</v>
      </c>
      <c r="AP140" s="13" t="s">
        <v>445</v>
      </c>
      <c r="AQ140" s="13" t="s">
        <v>445</v>
      </c>
      <c r="AR140" s="13" t="s">
        <v>445</v>
      </c>
      <c r="AS140" s="13" t="s">
        <v>445</v>
      </c>
      <c r="AT140" s="13" t="s">
        <v>445</v>
      </c>
      <c r="AU140" s="13" t="s">
        <v>445</v>
      </c>
      <c r="AV140" s="13" t="s">
        <v>445</v>
      </c>
      <c r="AW140" s="13" t="s">
        <v>445</v>
      </c>
    </row>
    <row r="141" spans="1:49" s="13" customFormat="1" x14ac:dyDescent="0.45">
      <c r="A141" s="10" t="s">
        <v>447</v>
      </c>
      <c r="B141" s="10" t="s">
        <v>1052</v>
      </c>
      <c r="C141" s="10" t="s">
        <v>447</v>
      </c>
      <c r="D141" s="32" t="s">
        <v>1305</v>
      </c>
      <c r="E141" s="26" t="s">
        <v>9433</v>
      </c>
      <c r="F141" s="7" t="s">
        <v>447</v>
      </c>
      <c r="G141" s="26" t="s">
        <v>1526</v>
      </c>
      <c r="H141" s="10" t="s">
        <v>1052</v>
      </c>
      <c r="I141" s="10" t="s">
        <v>1052</v>
      </c>
      <c r="J141" s="10" t="s">
        <v>7388</v>
      </c>
      <c r="K141" s="10" t="s">
        <v>6772</v>
      </c>
      <c r="L141" s="32" t="s">
        <v>2494</v>
      </c>
      <c r="M141" s="32" t="s">
        <v>1305</v>
      </c>
      <c r="N141" s="10" t="s">
        <v>8053</v>
      </c>
      <c r="O141" s="32" t="s">
        <v>1877</v>
      </c>
      <c r="P141" s="10" t="s">
        <v>8350</v>
      </c>
      <c r="Q141" s="10" t="s">
        <v>5204</v>
      </c>
      <c r="R141" s="10" t="s">
        <v>447</v>
      </c>
      <c r="S141" s="26" t="s">
        <v>6150</v>
      </c>
      <c r="T141" s="26" t="s">
        <v>8913</v>
      </c>
      <c r="U141" s="32" t="s">
        <v>3137</v>
      </c>
      <c r="V141" s="32" t="s">
        <v>1052</v>
      </c>
      <c r="W141" s="26" t="s">
        <v>9111</v>
      </c>
      <c r="X141" s="32" t="e">
        <f>VLOOKUP(#REF!,#REF!,MATCH(VLOOKUP($X$1,'Language &amp; Currency Data'!$A$1:$B$41,2),#REF!,),FALSE)</f>
        <v>#REF!</v>
      </c>
      <c r="Y141" s="32" t="s">
        <v>448</v>
      </c>
      <c r="Z141" s="32" t="s">
        <v>3924</v>
      </c>
      <c r="AA141" s="32" t="s">
        <v>3444</v>
      </c>
      <c r="AB141" s="32" t="s">
        <v>2203</v>
      </c>
      <c r="AC141" s="26" t="s">
        <v>9433</v>
      </c>
      <c r="AD141" s="32" t="s">
        <v>4893</v>
      </c>
      <c r="AE141" s="10" t="s">
        <v>5503</v>
      </c>
      <c r="AF141" s="10" t="s">
        <v>7067</v>
      </c>
      <c r="AG141" s="10" t="s">
        <v>5811</v>
      </c>
      <c r="AH141" s="32" t="s">
        <v>1052</v>
      </c>
      <c r="AI141" s="32" t="s">
        <v>4496</v>
      </c>
      <c r="AJ141" s="10" t="s">
        <v>7690</v>
      </c>
      <c r="AK141" s="32" t="s">
        <v>4195</v>
      </c>
      <c r="AL141" s="10" t="s">
        <v>6463</v>
      </c>
      <c r="AM141" s="10" t="s">
        <v>447</v>
      </c>
      <c r="AN141" s="10" t="s">
        <v>447</v>
      </c>
      <c r="AO141" s="32" t="s">
        <v>2819</v>
      </c>
      <c r="AP141" s="13" t="s">
        <v>447</v>
      </c>
      <c r="AQ141" s="13" t="s">
        <v>447</v>
      </c>
      <c r="AR141" s="13" t="s">
        <v>447</v>
      </c>
      <c r="AS141" s="13" t="s">
        <v>447</v>
      </c>
      <c r="AT141" s="13" t="s">
        <v>447</v>
      </c>
      <c r="AU141" s="13" t="s">
        <v>447</v>
      </c>
      <c r="AV141" s="13" t="s">
        <v>447</v>
      </c>
      <c r="AW141" s="13" t="s">
        <v>447</v>
      </c>
    </row>
    <row r="142" spans="1:49" s="13" customFormat="1" x14ac:dyDescent="0.45">
      <c r="A142" s="10" t="s">
        <v>449</v>
      </c>
      <c r="B142" s="10" t="s">
        <v>1053</v>
      </c>
      <c r="C142" s="10" t="s">
        <v>449</v>
      </c>
      <c r="D142" s="32" t="s">
        <v>1306</v>
      </c>
      <c r="E142" s="26" t="s">
        <v>9434</v>
      </c>
      <c r="F142" s="7" t="s">
        <v>449</v>
      </c>
      <c r="G142" s="26" t="s">
        <v>1527</v>
      </c>
      <c r="H142" s="10" t="s">
        <v>1053</v>
      </c>
      <c r="I142" s="10" t="s">
        <v>1053</v>
      </c>
      <c r="J142" s="10" t="s">
        <v>7389</v>
      </c>
      <c r="K142" s="10" t="s">
        <v>6773</v>
      </c>
      <c r="L142" s="32" t="s">
        <v>2495</v>
      </c>
      <c r="M142" s="32" t="s">
        <v>1306</v>
      </c>
      <c r="N142" s="10" t="s">
        <v>8054</v>
      </c>
      <c r="O142" s="32" t="s">
        <v>1878</v>
      </c>
      <c r="P142" s="10" t="s">
        <v>8351</v>
      </c>
      <c r="Q142" s="10" t="s">
        <v>5205</v>
      </c>
      <c r="R142" s="10" t="s">
        <v>449</v>
      </c>
      <c r="S142" s="26" t="s">
        <v>6151</v>
      </c>
      <c r="T142" s="26" t="s">
        <v>8914</v>
      </c>
      <c r="U142" s="32" t="s">
        <v>3138</v>
      </c>
      <c r="V142" s="32" t="s">
        <v>1053</v>
      </c>
      <c r="W142" s="26" t="s">
        <v>9112</v>
      </c>
      <c r="X142" s="32" t="e">
        <f>VLOOKUP(#REF!,#REF!,MATCH(VLOOKUP($X$1,'Language &amp; Currency Data'!$A$1:$B$41,2),#REF!,),FALSE)</f>
        <v>#REF!</v>
      </c>
      <c r="Y142" s="32" t="s">
        <v>450</v>
      </c>
      <c r="Z142" s="32" t="s">
        <v>3925</v>
      </c>
      <c r="AA142" s="32" t="s">
        <v>3445</v>
      </c>
      <c r="AB142" s="32" t="s">
        <v>2204</v>
      </c>
      <c r="AC142" s="26" t="s">
        <v>9434</v>
      </c>
      <c r="AD142" s="32" t="s">
        <v>4894</v>
      </c>
      <c r="AE142" s="10" t="s">
        <v>5504</v>
      </c>
      <c r="AF142" s="10" t="s">
        <v>7068</v>
      </c>
      <c r="AG142" s="10" t="s">
        <v>5812</v>
      </c>
      <c r="AH142" s="32" t="s">
        <v>1053</v>
      </c>
      <c r="AI142" s="32" t="s">
        <v>4497</v>
      </c>
      <c r="AJ142" s="10" t="s">
        <v>7691</v>
      </c>
      <c r="AK142" s="32" t="s">
        <v>4196</v>
      </c>
      <c r="AL142" s="10" t="s">
        <v>6464</v>
      </c>
      <c r="AM142" s="10" t="s">
        <v>449</v>
      </c>
      <c r="AN142" s="10" t="s">
        <v>449</v>
      </c>
      <c r="AO142" s="32" t="s">
        <v>2820</v>
      </c>
      <c r="AP142" s="13" t="s">
        <v>449</v>
      </c>
      <c r="AQ142" s="13" t="s">
        <v>449</v>
      </c>
      <c r="AR142" s="13" t="s">
        <v>449</v>
      </c>
      <c r="AS142" s="13" t="s">
        <v>449</v>
      </c>
      <c r="AT142" s="13" t="s">
        <v>449</v>
      </c>
      <c r="AU142" s="13" t="s">
        <v>449</v>
      </c>
      <c r="AV142" s="13" t="s">
        <v>449</v>
      </c>
      <c r="AW142" s="13" t="s">
        <v>449</v>
      </c>
    </row>
    <row r="143" spans="1:49" s="13" customFormat="1" ht="28.5" x14ac:dyDescent="0.45">
      <c r="A143" s="10" t="s">
        <v>451</v>
      </c>
      <c r="B143" s="10" t="s">
        <v>1054</v>
      </c>
      <c r="C143" s="10" t="s">
        <v>451</v>
      </c>
      <c r="D143" s="32" t="s">
        <v>4734</v>
      </c>
      <c r="E143" s="26" t="s">
        <v>8644</v>
      </c>
      <c r="F143" s="7" t="s">
        <v>451</v>
      </c>
      <c r="G143" s="26" t="s">
        <v>1528</v>
      </c>
      <c r="H143" s="10" t="s">
        <v>1054</v>
      </c>
      <c r="I143" s="10" t="s">
        <v>1054</v>
      </c>
      <c r="J143" s="10" t="s">
        <v>7390</v>
      </c>
      <c r="K143" s="10" t="s">
        <v>6774</v>
      </c>
      <c r="L143" s="32" t="s">
        <v>2496</v>
      </c>
      <c r="M143" s="32" t="s">
        <v>4734</v>
      </c>
      <c r="N143" s="10" t="s">
        <v>8055</v>
      </c>
      <c r="O143" s="32" t="s">
        <v>1879</v>
      </c>
      <c r="P143" s="10" t="s">
        <v>8352</v>
      </c>
      <c r="Q143" s="10" t="s">
        <v>5206</v>
      </c>
      <c r="R143" s="10" t="s">
        <v>451</v>
      </c>
      <c r="S143" s="26" t="s">
        <v>6152</v>
      </c>
      <c r="T143" s="26" t="s">
        <v>8915</v>
      </c>
      <c r="U143" s="32" t="s">
        <v>3139</v>
      </c>
      <c r="V143" s="32" t="s">
        <v>1054</v>
      </c>
      <c r="W143" s="26" t="s">
        <v>9113</v>
      </c>
      <c r="X143" s="32" t="e">
        <f>VLOOKUP(#REF!,#REF!,MATCH(VLOOKUP($X$1,'Language &amp; Currency Data'!$A$1:$B$41,2),#REF!,),FALSE)</f>
        <v>#REF!</v>
      </c>
      <c r="Y143" s="32" t="s">
        <v>452</v>
      </c>
      <c r="Z143" s="32" t="s">
        <v>3926</v>
      </c>
      <c r="AA143" s="32" t="s">
        <v>3446</v>
      </c>
      <c r="AB143" s="32" t="s">
        <v>2205</v>
      </c>
      <c r="AC143" s="26" t="s">
        <v>8644</v>
      </c>
      <c r="AD143" s="32" t="s">
        <v>4895</v>
      </c>
      <c r="AE143" s="10" t="s">
        <v>5505</v>
      </c>
      <c r="AF143" s="10" t="s">
        <v>7069</v>
      </c>
      <c r="AG143" s="10" t="s">
        <v>5813</v>
      </c>
      <c r="AH143" s="32" t="s">
        <v>1054</v>
      </c>
      <c r="AI143" s="32" t="s">
        <v>4498</v>
      </c>
      <c r="AJ143" s="10" t="s">
        <v>7692</v>
      </c>
      <c r="AK143" s="32" t="s">
        <v>4197</v>
      </c>
      <c r="AL143" s="10" t="s">
        <v>6465</v>
      </c>
      <c r="AM143" s="10" t="s">
        <v>451</v>
      </c>
      <c r="AN143" s="10" t="s">
        <v>451</v>
      </c>
      <c r="AO143" s="32" t="s">
        <v>2821</v>
      </c>
      <c r="AP143" s="13" t="s">
        <v>451</v>
      </c>
      <c r="AQ143" s="13" t="s">
        <v>451</v>
      </c>
      <c r="AR143" s="13" t="s">
        <v>451</v>
      </c>
      <c r="AS143" s="13" t="s">
        <v>451</v>
      </c>
      <c r="AT143" s="13" t="s">
        <v>451</v>
      </c>
      <c r="AU143" s="13" t="s">
        <v>451</v>
      </c>
      <c r="AV143" s="13" t="s">
        <v>451</v>
      </c>
      <c r="AW143" s="13" t="s">
        <v>451</v>
      </c>
    </row>
    <row r="144" spans="1:49" s="13" customFormat="1" ht="28.5" x14ac:dyDescent="0.45">
      <c r="A144" s="10" t="s">
        <v>453</v>
      </c>
      <c r="B144" s="10" t="s">
        <v>1055</v>
      </c>
      <c r="C144" s="10" t="s">
        <v>453</v>
      </c>
      <c r="D144" s="32" t="s">
        <v>1307</v>
      </c>
      <c r="E144" s="26" t="s">
        <v>8645</v>
      </c>
      <c r="F144" s="7" t="s">
        <v>453</v>
      </c>
      <c r="G144" s="26" t="s">
        <v>1529</v>
      </c>
      <c r="H144" s="10" t="s">
        <v>1055</v>
      </c>
      <c r="I144" s="10" t="s">
        <v>1055</v>
      </c>
      <c r="J144" s="10" t="s">
        <v>7391</v>
      </c>
      <c r="K144" s="10" t="s">
        <v>6775</v>
      </c>
      <c r="L144" s="32" t="s">
        <v>2497</v>
      </c>
      <c r="M144" s="32" t="s">
        <v>1307</v>
      </c>
      <c r="N144" s="10" t="s">
        <v>8056</v>
      </c>
      <c r="O144" s="32" t="s">
        <v>1880</v>
      </c>
      <c r="P144" s="10" t="s">
        <v>8353</v>
      </c>
      <c r="Q144" s="10" t="s">
        <v>5207</v>
      </c>
      <c r="R144" s="10" t="s">
        <v>453</v>
      </c>
      <c r="S144" s="26" t="s">
        <v>6153</v>
      </c>
      <c r="T144" s="26" t="s">
        <v>8916</v>
      </c>
      <c r="U144" s="32" t="s">
        <v>3140</v>
      </c>
      <c r="V144" s="32" t="s">
        <v>1055</v>
      </c>
      <c r="W144" s="26" t="s">
        <v>9114</v>
      </c>
      <c r="X144" s="32" t="e">
        <f>VLOOKUP(#REF!,#REF!,MATCH(VLOOKUP($X$1,'Language &amp; Currency Data'!$A$1:$B$41,2),#REF!,),FALSE)</f>
        <v>#REF!</v>
      </c>
      <c r="Y144" s="32" t="s">
        <v>454</v>
      </c>
      <c r="Z144" s="32" t="s">
        <v>3927</v>
      </c>
      <c r="AA144" s="32" t="s">
        <v>3447</v>
      </c>
      <c r="AB144" s="32" t="s">
        <v>2206</v>
      </c>
      <c r="AC144" s="26" t="s">
        <v>8645</v>
      </c>
      <c r="AD144" s="32" t="s">
        <v>4896</v>
      </c>
      <c r="AE144" s="10" t="s">
        <v>5506</v>
      </c>
      <c r="AF144" s="10" t="s">
        <v>7070</v>
      </c>
      <c r="AG144" s="10" t="s">
        <v>5814</v>
      </c>
      <c r="AH144" s="32" t="s">
        <v>1055</v>
      </c>
      <c r="AI144" s="32" t="s">
        <v>4499</v>
      </c>
      <c r="AJ144" s="10" t="s">
        <v>7693</v>
      </c>
      <c r="AK144" s="32" t="s">
        <v>4198</v>
      </c>
      <c r="AL144" s="10" t="s">
        <v>6466</v>
      </c>
      <c r="AM144" s="10" t="s">
        <v>453</v>
      </c>
      <c r="AN144" s="10" t="s">
        <v>453</v>
      </c>
      <c r="AO144" s="32" t="s">
        <v>2822</v>
      </c>
      <c r="AP144" s="13" t="s">
        <v>453</v>
      </c>
      <c r="AQ144" s="13" t="s">
        <v>453</v>
      </c>
      <c r="AR144" s="13" t="s">
        <v>453</v>
      </c>
      <c r="AS144" s="13" t="s">
        <v>453</v>
      </c>
      <c r="AT144" s="13" t="s">
        <v>453</v>
      </c>
      <c r="AU144" s="13" t="s">
        <v>453</v>
      </c>
      <c r="AV144" s="13" t="s">
        <v>453</v>
      </c>
      <c r="AW144" s="13" t="s">
        <v>453</v>
      </c>
    </row>
    <row r="145" spans="1:49" s="13" customFormat="1" ht="28.5" x14ac:dyDescent="0.45">
      <c r="A145" s="10" t="s">
        <v>455</v>
      </c>
      <c r="B145" s="10" t="s">
        <v>1056</v>
      </c>
      <c r="C145" s="10" t="s">
        <v>455</v>
      </c>
      <c r="D145" s="32" t="s">
        <v>1308</v>
      </c>
      <c r="E145" s="26" t="s">
        <v>9435</v>
      </c>
      <c r="F145" s="7" t="s">
        <v>455</v>
      </c>
      <c r="G145" s="26" t="s">
        <v>1530</v>
      </c>
      <c r="H145" s="10" t="s">
        <v>1056</v>
      </c>
      <c r="I145" s="10" t="s">
        <v>1056</v>
      </c>
      <c r="J145" s="10" t="s">
        <v>7392</v>
      </c>
      <c r="K145" s="10" t="s">
        <v>6776</v>
      </c>
      <c r="L145" s="32" t="s">
        <v>2498</v>
      </c>
      <c r="M145" s="32" t="s">
        <v>1308</v>
      </c>
      <c r="N145" s="10" t="s">
        <v>8057</v>
      </c>
      <c r="O145" s="32" t="s">
        <v>1881</v>
      </c>
      <c r="P145" s="10" t="s">
        <v>8354</v>
      </c>
      <c r="Q145" s="10" t="s">
        <v>5208</v>
      </c>
      <c r="R145" s="10" t="s">
        <v>455</v>
      </c>
      <c r="S145" s="26" t="s">
        <v>6154</v>
      </c>
      <c r="T145" s="26" t="s">
        <v>8917</v>
      </c>
      <c r="U145" s="32" t="s">
        <v>3141</v>
      </c>
      <c r="V145" s="32" t="s">
        <v>1056</v>
      </c>
      <c r="W145" s="26" t="s">
        <v>9115</v>
      </c>
      <c r="X145" s="32" t="e">
        <f>VLOOKUP(#REF!,#REF!,MATCH(VLOOKUP($X$1,'Language &amp; Currency Data'!$A$1:$B$41,2),#REF!,),FALSE)</f>
        <v>#REF!</v>
      </c>
      <c r="Y145" s="32" t="s">
        <v>456</v>
      </c>
      <c r="Z145" s="32" t="s">
        <v>3928</v>
      </c>
      <c r="AA145" s="32" t="s">
        <v>3448</v>
      </c>
      <c r="AB145" s="32" t="s">
        <v>2207</v>
      </c>
      <c r="AC145" s="26" t="s">
        <v>9435</v>
      </c>
      <c r="AD145" s="32" t="s">
        <v>4897</v>
      </c>
      <c r="AE145" s="10" t="s">
        <v>5507</v>
      </c>
      <c r="AF145" s="10" t="s">
        <v>7071</v>
      </c>
      <c r="AG145" s="10" t="s">
        <v>5815</v>
      </c>
      <c r="AH145" s="32" t="s">
        <v>1056</v>
      </c>
      <c r="AI145" s="32" t="s">
        <v>4500</v>
      </c>
      <c r="AJ145" s="10" t="s">
        <v>7694</v>
      </c>
      <c r="AK145" s="32" t="s">
        <v>4199</v>
      </c>
      <c r="AL145" s="10" t="s">
        <v>6467</v>
      </c>
      <c r="AM145" s="10" t="s">
        <v>455</v>
      </c>
      <c r="AN145" s="10" t="s">
        <v>455</v>
      </c>
      <c r="AO145" s="32" t="s">
        <v>2823</v>
      </c>
      <c r="AP145" s="13" t="s">
        <v>455</v>
      </c>
      <c r="AQ145" s="13" t="s">
        <v>455</v>
      </c>
      <c r="AR145" s="13" t="s">
        <v>455</v>
      </c>
      <c r="AS145" s="13" t="s">
        <v>455</v>
      </c>
      <c r="AT145" s="13" t="s">
        <v>455</v>
      </c>
      <c r="AU145" s="13" t="s">
        <v>455</v>
      </c>
      <c r="AV145" s="13" t="s">
        <v>455</v>
      </c>
      <c r="AW145" s="13" t="s">
        <v>455</v>
      </c>
    </row>
    <row r="146" spans="1:49" s="13" customFormat="1" x14ac:dyDescent="0.45">
      <c r="A146" s="10" t="s">
        <v>457</v>
      </c>
      <c r="B146" s="10" t="s">
        <v>1057</v>
      </c>
      <c r="C146" s="10" t="s">
        <v>457</v>
      </c>
      <c r="D146" s="32" t="s">
        <v>1309</v>
      </c>
      <c r="E146" s="26" t="s">
        <v>8646</v>
      </c>
      <c r="F146" s="7" t="s">
        <v>457</v>
      </c>
      <c r="G146" s="26" t="s">
        <v>1531</v>
      </c>
      <c r="H146" s="10" t="s">
        <v>1057</v>
      </c>
      <c r="I146" s="10" t="s">
        <v>1057</v>
      </c>
      <c r="J146" s="10" t="s">
        <v>7393</v>
      </c>
      <c r="K146" s="10" t="s">
        <v>6777</v>
      </c>
      <c r="L146" s="32" t="s">
        <v>2499</v>
      </c>
      <c r="M146" s="32" t="s">
        <v>1309</v>
      </c>
      <c r="N146" s="10" t="s">
        <v>8058</v>
      </c>
      <c r="O146" s="32" t="s">
        <v>2107</v>
      </c>
      <c r="P146" s="10" t="s">
        <v>8355</v>
      </c>
      <c r="Q146" s="10" t="s">
        <v>3142</v>
      </c>
      <c r="R146" s="10" t="s">
        <v>457</v>
      </c>
      <c r="S146" s="26" t="s">
        <v>6155</v>
      </c>
      <c r="T146" s="26" t="s">
        <v>8918</v>
      </c>
      <c r="U146" s="32" t="s">
        <v>3142</v>
      </c>
      <c r="V146" s="32" t="s">
        <v>1057</v>
      </c>
      <c r="W146" s="26" t="s">
        <v>9116</v>
      </c>
      <c r="X146" s="32" t="e">
        <f>VLOOKUP(#REF!,#REF!,MATCH(VLOOKUP($X$1,'Language &amp; Currency Data'!$A$1:$B$41,2),#REF!,),FALSE)</f>
        <v>#REF!</v>
      </c>
      <c r="Y146" s="32" t="s">
        <v>458</v>
      </c>
      <c r="Z146" s="32" t="s">
        <v>3929</v>
      </c>
      <c r="AA146" s="32" t="s">
        <v>3449</v>
      </c>
      <c r="AB146" s="32" t="s">
        <v>2208</v>
      </c>
      <c r="AC146" s="26" t="s">
        <v>8646</v>
      </c>
      <c r="AD146" s="32" t="s">
        <v>4898</v>
      </c>
      <c r="AE146" s="10" t="s">
        <v>5508</v>
      </c>
      <c r="AF146" s="10" t="s">
        <v>7072</v>
      </c>
      <c r="AG146" s="10" t="s">
        <v>5816</v>
      </c>
      <c r="AH146" s="32" t="s">
        <v>1057</v>
      </c>
      <c r="AI146" s="32" t="s">
        <v>4501</v>
      </c>
      <c r="AJ146" s="10" t="s">
        <v>7695</v>
      </c>
      <c r="AK146" s="32" t="s">
        <v>4200</v>
      </c>
      <c r="AL146" s="10" t="s">
        <v>6468</v>
      </c>
      <c r="AM146" s="10" t="s">
        <v>457</v>
      </c>
      <c r="AN146" s="10" t="s">
        <v>457</v>
      </c>
      <c r="AO146" s="32" t="s">
        <v>2824</v>
      </c>
      <c r="AP146" s="13" t="s">
        <v>457</v>
      </c>
      <c r="AQ146" s="13" t="s">
        <v>457</v>
      </c>
      <c r="AR146" s="13" t="s">
        <v>457</v>
      </c>
      <c r="AS146" s="13" t="s">
        <v>457</v>
      </c>
      <c r="AT146" s="13" t="s">
        <v>457</v>
      </c>
      <c r="AU146" s="13" t="s">
        <v>457</v>
      </c>
      <c r="AV146" s="13" t="s">
        <v>457</v>
      </c>
      <c r="AW146" s="13" t="s">
        <v>457</v>
      </c>
    </row>
    <row r="147" spans="1:49" s="13" customFormat="1" x14ac:dyDescent="0.45">
      <c r="A147" s="10" t="s">
        <v>459</v>
      </c>
      <c r="B147" s="10" t="s">
        <v>3694</v>
      </c>
      <c r="C147" s="10" t="s">
        <v>459</v>
      </c>
      <c r="D147" s="32" t="s">
        <v>1310</v>
      </c>
      <c r="E147" s="26" t="s">
        <v>8647</v>
      </c>
      <c r="F147" s="7" t="s">
        <v>459</v>
      </c>
      <c r="G147" s="26" t="s">
        <v>1532</v>
      </c>
      <c r="H147" s="10" t="s">
        <v>3694</v>
      </c>
      <c r="I147" s="10" t="s">
        <v>3694</v>
      </c>
      <c r="J147" s="10" t="s">
        <v>7394</v>
      </c>
      <c r="K147" s="10" t="s">
        <v>6778</v>
      </c>
      <c r="L147" s="32" t="s">
        <v>2500</v>
      </c>
      <c r="M147" s="32" t="s">
        <v>1310</v>
      </c>
      <c r="N147" s="10" t="s">
        <v>8059</v>
      </c>
      <c r="O147" s="32" t="s">
        <v>1883</v>
      </c>
      <c r="P147" s="10" t="s">
        <v>8356</v>
      </c>
      <c r="Q147" s="10" t="s">
        <v>3143</v>
      </c>
      <c r="R147" s="10" t="s">
        <v>459</v>
      </c>
      <c r="S147" s="26" t="s">
        <v>6156</v>
      </c>
      <c r="T147" s="26" t="s">
        <v>8919</v>
      </c>
      <c r="U147" s="32" t="s">
        <v>3143</v>
      </c>
      <c r="V147" s="32" t="s">
        <v>3694</v>
      </c>
      <c r="W147" s="26" t="s">
        <v>9117</v>
      </c>
      <c r="X147" s="32" t="e">
        <f>VLOOKUP(#REF!,#REF!,MATCH(VLOOKUP($X$1,'Language &amp; Currency Data'!$A$1:$B$41,2),#REF!,),FALSE)</f>
        <v>#REF!</v>
      </c>
      <c r="Y147" s="32" t="s">
        <v>460</v>
      </c>
      <c r="Z147" s="32" t="s">
        <v>3930</v>
      </c>
      <c r="AA147" s="32" t="s">
        <v>3450</v>
      </c>
      <c r="AB147" s="32" t="s">
        <v>2209</v>
      </c>
      <c r="AC147" s="26" t="s">
        <v>8647</v>
      </c>
      <c r="AD147" s="32" t="s">
        <v>4899</v>
      </c>
      <c r="AE147" s="10" t="s">
        <v>5509</v>
      </c>
      <c r="AF147" s="10" t="s">
        <v>7073</v>
      </c>
      <c r="AG147" s="10" t="s">
        <v>5817</v>
      </c>
      <c r="AH147" s="32" t="s">
        <v>3694</v>
      </c>
      <c r="AI147" s="32" t="s">
        <v>4502</v>
      </c>
      <c r="AJ147" s="10" t="s">
        <v>7696</v>
      </c>
      <c r="AK147" s="32" t="s">
        <v>4201</v>
      </c>
      <c r="AL147" s="10" t="s">
        <v>6469</v>
      </c>
      <c r="AM147" s="10" t="s">
        <v>459</v>
      </c>
      <c r="AN147" s="10" t="s">
        <v>459</v>
      </c>
      <c r="AO147" s="32" t="s">
        <v>2825</v>
      </c>
      <c r="AP147" s="13" t="s">
        <v>459</v>
      </c>
      <c r="AQ147" s="13" t="s">
        <v>459</v>
      </c>
      <c r="AR147" s="13" t="s">
        <v>459</v>
      </c>
      <c r="AS147" s="13" t="s">
        <v>459</v>
      </c>
      <c r="AT147" s="13" t="s">
        <v>459</v>
      </c>
      <c r="AU147" s="13" t="s">
        <v>459</v>
      </c>
      <c r="AV147" s="13" t="s">
        <v>459</v>
      </c>
      <c r="AW147" s="13" t="s">
        <v>459</v>
      </c>
    </row>
    <row r="148" spans="1:49" s="13" customFormat="1" x14ac:dyDescent="0.45">
      <c r="A148" s="10" t="s">
        <v>461</v>
      </c>
      <c r="B148" s="10" t="s">
        <v>1058</v>
      </c>
      <c r="C148" s="10" t="s">
        <v>461</v>
      </c>
      <c r="D148" s="32" t="s">
        <v>1311</v>
      </c>
      <c r="E148" s="26" t="s">
        <v>8648</v>
      </c>
      <c r="F148" s="7" t="s">
        <v>461</v>
      </c>
      <c r="G148" s="26" t="s">
        <v>1533</v>
      </c>
      <c r="H148" s="10" t="s">
        <v>1058</v>
      </c>
      <c r="I148" s="10" t="s">
        <v>1058</v>
      </c>
      <c r="J148" s="10" t="s">
        <v>7395</v>
      </c>
      <c r="K148" s="10" t="s">
        <v>6779</v>
      </c>
      <c r="L148" s="32" t="s">
        <v>2501</v>
      </c>
      <c r="M148" s="32" t="s">
        <v>1311</v>
      </c>
      <c r="N148" s="10" t="s">
        <v>8060</v>
      </c>
      <c r="O148" s="32" t="s">
        <v>1884</v>
      </c>
      <c r="P148" s="10" t="s">
        <v>8357</v>
      </c>
      <c r="Q148" s="10" t="s">
        <v>5209</v>
      </c>
      <c r="R148" s="10" t="s">
        <v>461</v>
      </c>
      <c r="S148" s="26" t="s">
        <v>6157</v>
      </c>
      <c r="T148" s="26" t="s">
        <v>8920</v>
      </c>
      <c r="U148" s="32" t="s">
        <v>3144</v>
      </c>
      <c r="V148" s="32" t="s">
        <v>1058</v>
      </c>
      <c r="W148" s="26" t="s">
        <v>9118</v>
      </c>
      <c r="X148" s="32" t="e">
        <f>VLOOKUP(#REF!,#REF!,MATCH(VLOOKUP($X$1,'Language &amp; Currency Data'!$A$1:$B$41,2),#REF!,),FALSE)</f>
        <v>#REF!</v>
      </c>
      <c r="Y148" s="32" t="s">
        <v>462</v>
      </c>
      <c r="Z148" s="32" t="s">
        <v>3931</v>
      </c>
      <c r="AA148" s="32" t="s">
        <v>3451</v>
      </c>
      <c r="AB148" s="32" t="s">
        <v>2210</v>
      </c>
      <c r="AC148" s="26" t="s">
        <v>8648</v>
      </c>
      <c r="AD148" s="32" t="s">
        <v>4900</v>
      </c>
      <c r="AE148" s="10" t="s">
        <v>5510</v>
      </c>
      <c r="AF148" s="10" t="s">
        <v>7074</v>
      </c>
      <c r="AG148" s="10" t="s">
        <v>5818</v>
      </c>
      <c r="AH148" s="32" t="s">
        <v>1058</v>
      </c>
      <c r="AI148" s="32" t="s">
        <v>4503</v>
      </c>
      <c r="AJ148" s="10" t="s">
        <v>7697</v>
      </c>
      <c r="AK148" s="32" t="s">
        <v>4202</v>
      </c>
      <c r="AL148" s="10" t="s">
        <v>6470</v>
      </c>
      <c r="AM148" s="10" t="s">
        <v>461</v>
      </c>
      <c r="AN148" s="10" t="s">
        <v>461</v>
      </c>
      <c r="AO148" s="32" t="s">
        <v>2826</v>
      </c>
      <c r="AP148" s="13" t="s">
        <v>461</v>
      </c>
      <c r="AQ148" s="13" t="s">
        <v>461</v>
      </c>
      <c r="AR148" s="13" t="s">
        <v>461</v>
      </c>
      <c r="AS148" s="13" t="s">
        <v>461</v>
      </c>
      <c r="AT148" s="13" t="s">
        <v>461</v>
      </c>
      <c r="AU148" s="13" t="s">
        <v>461</v>
      </c>
      <c r="AV148" s="13" t="s">
        <v>461</v>
      </c>
      <c r="AW148" s="13" t="s">
        <v>461</v>
      </c>
    </row>
    <row r="149" spans="1:49" s="13" customFormat="1" x14ac:dyDescent="0.45">
      <c r="A149" s="10" t="s">
        <v>463</v>
      </c>
      <c r="B149" s="10" t="s">
        <v>3695</v>
      </c>
      <c r="C149" s="10" t="s">
        <v>463</v>
      </c>
      <c r="D149" s="32" t="s">
        <v>1312</v>
      </c>
      <c r="E149" s="26" t="s">
        <v>8649</v>
      </c>
      <c r="F149" s="7" t="s">
        <v>463</v>
      </c>
      <c r="G149" s="26" t="s">
        <v>1534</v>
      </c>
      <c r="H149" s="10" t="s">
        <v>3695</v>
      </c>
      <c r="I149" s="10" t="s">
        <v>3695</v>
      </c>
      <c r="J149" s="10" t="s">
        <v>7396</v>
      </c>
      <c r="K149" s="10" t="s">
        <v>6780</v>
      </c>
      <c r="L149" s="32" t="s">
        <v>2502</v>
      </c>
      <c r="M149" s="32" t="s">
        <v>1312</v>
      </c>
      <c r="N149" s="10" t="s">
        <v>8061</v>
      </c>
      <c r="O149" s="32" t="s">
        <v>1885</v>
      </c>
      <c r="P149" s="10" t="s">
        <v>8358</v>
      </c>
      <c r="Q149" s="10" t="s">
        <v>3145</v>
      </c>
      <c r="R149" s="10" t="s">
        <v>463</v>
      </c>
      <c r="S149" s="26" t="s">
        <v>6158</v>
      </c>
      <c r="T149" s="26" t="s">
        <v>8921</v>
      </c>
      <c r="U149" s="32" t="s">
        <v>3145</v>
      </c>
      <c r="V149" s="32" t="s">
        <v>3695</v>
      </c>
      <c r="W149" s="26" t="s">
        <v>9119</v>
      </c>
      <c r="X149" s="32" t="e">
        <f>VLOOKUP(#REF!,#REF!,MATCH(VLOOKUP($X$1,'Language &amp; Currency Data'!$A$1:$B$41,2),#REF!,),FALSE)</f>
        <v>#REF!</v>
      </c>
      <c r="Y149" s="32" t="s">
        <v>464</v>
      </c>
      <c r="Z149" s="32" t="s">
        <v>3932</v>
      </c>
      <c r="AA149" s="32" t="s">
        <v>3452</v>
      </c>
      <c r="AB149" s="32" t="s">
        <v>2211</v>
      </c>
      <c r="AC149" s="26" t="s">
        <v>8649</v>
      </c>
      <c r="AD149" s="32" t="s">
        <v>4901</v>
      </c>
      <c r="AE149" s="10" t="s">
        <v>5511</v>
      </c>
      <c r="AF149" s="10" t="s">
        <v>7075</v>
      </c>
      <c r="AG149" s="10" t="s">
        <v>5819</v>
      </c>
      <c r="AH149" s="32" t="s">
        <v>3695</v>
      </c>
      <c r="AI149" s="32" t="s">
        <v>4504</v>
      </c>
      <c r="AJ149" s="10" t="s">
        <v>7698</v>
      </c>
      <c r="AK149" s="32" t="s">
        <v>4203</v>
      </c>
      <c r="AL149" s="10" t="s">
        <v>6471</v>
      </c>
      <c r="AM149" s="10" t="s">
        <v>463</v>
      </c>
      <c r="AN149" s="10" t="s">
        <v>463</v>
      </c>
      <c r="AO149" s="32" t="s">
        <v>2827</v>
      </c>
      <c r="AP149" s="13" t="s">
        <v>463</v>
      </c>
      <c r="AQ149" s="13" t="s">
        <v>463</v>
      </c>
      <c r="AR149" s="13" t="s">
        <v>463</v>
      </c>
      <c r="AS149" s="13" t="s">
        <v>463</v>
      </c>
      <c r="AT149" s="13" t="s">
        <v>463</v>
      </c>
      <c r="AU149" s="13" t="s">
        <v>463</v>
      </c>
      <c r="AV149" s="13" t="s">
        <v>463</v>
      </c>
      <c r="AW149" s="13" t="s">
        <v>463</v>
      </c>
    </row>
    <row r="150" spans="1:49" s="13" customFormat="1" x14ac:dyDescent="0.45">
      <c r="A150" s="10" t="s">
        <v>465</v>
      </c>
      <c r="B150" s="10" t="s">
        <v>1059</v>
      </c>
      <c r="C150" s="10" t="s">
        <v>465</v>
      </c>
      <c r="D150" s="32" t="s">
        <v>1313</v>
      </c>
      <c r="E150" s="26" t="s">
        <v>8650</v>
      </c>
      <c r="F150" s="7" t="s">
        <v>465</v>
      </c>
      <c r="G150" s="26" t="s">
        <v>1535</v>
      </c>
      <c r="H150" s="10" t="s">
        <v>1059</v>
      </c>
      <c r="I150" s="10" t="s">
        <v>1059</v>
      </c>
      <c r="J150" s="10" t="s">
        <v>7397</v>
      </c>
      <c r="K150" s="10" t="s">
        <v>6781</v>
      </c>
      <c r="L150" s="32" t="s">
        <v>2503</v>
      </c>
      <c r="M150" s="32" t="s">
        <v>1313</v>
      </c>
      <c r="N150" s="10" t="s">
        <v>8062</v>
      </c>
      <c r="O150" s="32" t="s">
        <v>1882</v>
      </c>
      <c r="P150" s="10" t="s">
        <v>8359</v>
      </c>
      <c r="Q150" s="10" t="s">
        <v>3146</v>
      </c>
      <c r="R150" s="10" t="s">
        <v>465</v>
      </c>
      <c r="S150" s="26" t="s">
        <v>6159</v>
      </c>
      <c r="T150" s="26" t="s">
        <v>8922</v>
      </c>
      <c r="U150" s="32" t="s">
        <v>3146</v>
      </c>
      <c r="V150" s="32" t="s">
        <v>1059</v>
      </c>
      <c r="W150" s="26" t="s">
        <v>9120</v>
      </c>
      <c r="X150" s="32" t="e">
        <f>VLOOKUP(#REF!,#REF!,MATCH(VLOOKUP($X$1,'Language &amp; Currency Data'!$A$1:$B$41,2),#REF!,),FALSE)</f>
        <v>#REF!</v>
      </c>
      <c r="Y150" s="32" t="s">
        <v>466</v>
      </c>
      <c r="Z150" s="32" t="s">
        <v>3933</v>
      </c>
      <c r="AA150" s="32" t="s">
        <v>3453</v>
      </c>
      <c r="AB150" s="32" t="s">
        <v>2212</v>
      </c>
      <c r="AC150" s="26" t="s">
        <v>8650</v>
      </c>
      <c r="AD150" s="32" t="s">
        <v>4902</v>
      </c>
      <c r="AE150" s="10" t="s">
        <v>5508</v>
      </c>
      <c r="AF150" s="10" t="s">
        <v>7076</v>
      </c>
      <c r="AG150" s="10" t="s">
        <v>5820</v>
      </c>
      <c r="AH150" s="32" t="s">
        <v>1059</v>
      </c>
      <c r="AI150" s="32" t="s">
        <v>4505</v>
      </c>
      <c r="AJ150" s="10" t="s">
        <v>7699</v>
      </c>
      <c r="AK150" s="32" t="s">
        <v>4204</v>
      </c>
      <c r="AL150" s="10" t="s">
        <v>6472</v>
      </c>
      <c r="AM150" s="10" t="s">
        <v>465</v>
      </c>
      <c r="AN150" s="10" t="s">
        <v>465</v>
      </c>
      <c r="AO150" s="32" t="s">
        <v>2828</v>
      </c>
      <c r="AP150" s="13" t="s">
        <v>465</v>
      </c>
      <c r="AQ150" s="13" t="s">
        <v>465</v>
      </c>
      <c r="AR150" s="13" t="s">
        <v>465</v>
      </c>
      <c r="AS150" s="13" t="s">
        <v>465</v>
      </c>
      <c r="AT150" s="13" t="s">
        <v>465</v>
      </c>
      <c r="AU150" s="13" t="s">
        <v>465</v>
      </c>
      <c r="AV150" s="13" t="s">
        <v>465</v>
      </c>
      <c r="AW150" s="13" t="s">
        <v>465</v>
      </c>
    </row>
    <row r="151" spans="1:49" s="13" customFormat="1" ht="28.5" x14ac:dyDescent="0.45">
      <c r="A151" s="10" t="s">
        <v>467</v>
      </c>
      <c r="B151" s="10" t="s">
        <v>1205</v>
      </c>
      <c r="C151" s="10" t="s">
        <v>467</v>
      </c>
      <c r="D151" s="32" t="s">
        <v>1430</v>
      </c>
      <c r="E151" s="26" t="s">
        <v>8651</v>
      </c>
      <c r="F151" s="7" t="s">
        <v>467</v>
      </c>
      <c r="G151" s="26" t="s">
        <v>1682</v>
      </c>
      <c r="H151" s="10" t="s">
        <v>1205</v>
      </c>
      <c r="I151" s="10" t="s">
        <v>1205</v>
      </c>
      <c r="J151" s="10" t="s">
        <v>7398</v>
      </c>
      <c r="K151" s="10" t="s">
        <v>6782</v>
      </c>
      <c r="L151" s="32" t="s">
        <v>2504</v>
      </c>
      <c r="M151" s="32" t="s">
        <v>1430</v>
      </c>
      <c r="N151" s="10" t="s">
        <v>8063</v>
      </c>
      <c r="O151" s="32" t="s">
        <v>2036</v>
      </c>
      <c r="P151" s="10" t="s">
        <v>8360</v>
      </c>
      <c r="Q151" s="10" t="s">
        <v>7929</v>
      </c>
      <c r="R151" s="10" t="s">
        <v>467</v>
      </c>
      <c r="S151" s="26" t="s">
        <v>6160</v>
      </c>
      <c r="T151" s="26" t="s">
        <v>9343</v>
      </c>
      <c r="U151" s="32" t="s">
        <v>3147</v>
      </c>
      <c r="V151" s="32" t="s">
        <v>1205</v>
      </c>
      <c r="W151" s="26" t="s">
        <v>9121</v>
      </c>
      <c r="X151" s="32" t="e">
        <f>VLOOKUP(#REF!,#REF!,MATCH(VLOOKUP($X$1,'Language &amp; Currency Data'!$A$1:$B$41,2),#REF!,),FALSE)</f>
        <v>#REF!</v>
      </c>
      <c r="Y151" s="32" t="s">
        <v>922</v>
      </c>
      <c r="Z151" s="32" t="s">
        <v>3934</v>
      </c>
      <c r="AA151" s="32" t="s">
        <v>3454</v>
      </c>
      <c r="AB151" s="32" t="s">
        <v>2213</v>
      </c>
      <c r="AC151" s="26" t="s">
        <v>8651</v>
      </c>
      <c r="AD151" s="32" t="s">
        <v>4903</v>
      </c>
      <c r="AE151" s="10" t="s">
        <v>5512</v>
      </c>
      <c r="AF151" s="10" t="s">
        <v>7234</v>
      </c>
      <c r="AG151" s="10" t="s">
        <v>5821</v>
      </c>
      <c r="AH151" s="32" t="s">
        <v>1205</v>
      </c>
      <c r="AI151" s="32" t="s">
        <v>4506</v>
      </c>
      <c r="AJ151" s="10" t="s">
        <v>7700</v>
      </c>
      <c r="AK151" s="32" t="s">
        <v>4205</v>
      </c>
      <c r="AL151" s="10" t="s">
        <v>6473</v>
      </c>
      <c r="AM151" s="10" t="s">
        <v>467</v>
      </c>
      <c r="AN151" s="10" t="s">
        <v>467</v>
      </c>
      <c r="AO151" s="32" t="s">
        <v>2829</v>
      </c>
      <c r="AP151" s="13" t="s">
        <v>467</v>
      </c>
      <c r="AQ151" s="13" t="s">
        <v>467</v>
      </c>
      <c r="AR151" s="13" t="s">
        <v>467</v>
      </c>
      <c r="AS151" s="13" t="s">
        <v>467</v>
      </c>
      <c r="AT151" s="13" t="s">
        <v>467</v>
      </c>
      <c r="AU151" s="13" t="s">
        <v>467</v>
      </c>
      <c r="AV151" s="13" t="s">
        <v>467</v>
      </c>
      <c r="AW151" s="13" t="s">
        <v>467</v>
      </c>
    </row>
    <row r="152" spans="1:49" s="13" customFormat="1" ht="42.75" x14ac:dyDescent="0.45">
      <c r="A152" s="10" t="s">
        <v>468</v>
      </c>
      <c r="B152" s="10" t="s">
        <v>1060</v>
      </c>
      <c r="C152" s="10" t="s">
        <v>468</v>
      </c>
      <c r="D152" s="32" t="s">
        <v>1314</v>
      </c>
      <c r="E152" s="26" t="s">
        <v>8652</v>
      </c>
      <c r="F152" s="7" t="s">
        <v>468</v>
      </c>
      <c r="G152" s="26" t="s">
        <v>1536</v>
      </c>
      <c r="H152" s="10" t="s">
        <v>1060</v>
      </c>
      <c r="I152" s="10" t="s">
        <v>1060</v>
      </c>
      <c r="J152" s="10" t="s">
        <v>7399</v>
      </c>
      <c r="K152" s="10" t="s">
        <v>6783</v>
      </c>
      <c r="L152" s="32" t="s">
        <v>2505</v>
      </c>
      <c r="M152" s="32" t="s">
        <v>1314</v>
      </c>
      <c r="N152" s="10" t="s">
        <v>8064</v>
      </c>
      <c r="O152" s="32" t="s">
        <v>1886</v>
      </c>
      <c r="P152" s="10" t="s">
        <v>8361</v>
      </c>
      <c r="Q152" s="10" t="s">
        <v>5210</v>
      </c>
      <c r="R152" s="10" t="s">
        <v>468</v>
      </c>
      <c r="S152" s="26" t="s">
        <v>6161</v>
      </c>
      <c r="T152" s="26" t="s">
        <v>8923</v>
      </c>
      <c r="U152" s="32" t="s">
        <v>3148</v>
      </c>
      <c r="V152" s="32" t="s">
        <v>1060</v>
      </c>
      <c r="W152" s="26" t="s">
        <v>9122</v>
      </c>
      <c r="X152" s="32" t="e">
        <f>VLOOKUP(#REF!,#REF!,MATCH(VLOOKUP($X$1,'Language &amp; Currency Data'!$A$1:$B$41,2),#REF!,),FALSE)</f>
        <v>#REF!</v>
      </c>
      <c r="Y152" s="32" t="s">
        <v>469</v>
      </c>
      <c r="Z152" s="32" t="s">
        <v>3935</v>
      </c>
      <c r="AA152" s="32" t="s">
        <v>3455</v>
      </c>
      <c r="AB152" s="32" t="s">
        <v>2214</v>
      </c>
      <c r="AC152" s="26" t="s">
        <v>8652</v>
      </c>
      <c r="AD152" s="32" t="s">
        <v>4904</v>
      </c>
      <c r="AE152" s="10" t="s">
        <v>5513</v>
      </c>
      <c r="AF152" s="10" t="s">
        <v>7077</v>
      </c>
      <c r="AG152" s="10" t="s">
        <v>5822</v>
      </c>
      <c r="AH152" s="32" t="s">
        <v>1060</v>
      </c>
      <c r="AI152" s="32" t="s">
        <v>4507</v>
      </c>
      <c r="AJ152" s="10" t="s">
        <v>7701</v>
      </c>
      <c r="AK152" s="32" t="s">
        <v>4206</v>
      </c>
      <c r="AL152" s="10" t="s">
        <v>6474</v>
      </c>
      <c r="AM152" s="10" t="s">
        <v>468</v>
      </c>
      <c r="AN152" s="10" t="s">
        <v>468</v>
      </c>
      <c r="AO152" s="32" t="s">
        <v>2830</v>
      </c>
      <c r="AP152" s="13" t="s">
        <v>468</v>
      </c>
      <c r="AQ152" s="13" t="s">
        <v>468</v>
      </c>
      <c r="AR152" s="13" t="s">
        <v>468</v>
      </c>
      <c r="AS152" s="13" t="s">
        <v>468</v>
      </c>
      <c r="AT152" s="13" t="s">
        <v>468</v>
      </c>
      <c r="AU152" s="13" t="s">
        <v>468</v>
      </c>
      <c r="AV152" s="13" t="s">
        <v>468</v>
      </c>
      <c r="AW152" s="13" t="s">
        <v>468</v>
      </c>
    </row>
    <row r="153" spans="1:49" s="13" customFormat="1" x14ac:dyDescent="0.45">
      <c r="A153" s="10" t="s">
        <v>470</v>
      </c>
      <c r="B153" s="10" t="s">
        <v>1061</v>
      </c>
      <c r="C153" s="10" t="s">
        <v>470</v>
      </c>
      <c r="D153" s="32" t="s">
        <v>1315</v>
      </c>
      <c r="E153" s="26" t="s">
        <v>8653</v>
      </c>
      <c r="F153" s="7" t="s">
        <v>470</v>
      </c>
      <c r="G153" s="26" t="s">
        <v>1537</v>
      </c>
      <c r="H153" s="10" t="s">
        <v>1061</v>
      </c>
      <c r="I153" s="10" t="s">
        <v>1061</v>
      </c>
      <c r="J153" s="10" t="s">
        <v>7400</v>
      </c>
      <c r="K153" s="10" t="s">
        <v>6784</v>
      </c>
      <c r="L153" s="32" t="s">
        <v>2506</v>
      </c>
      <c r="M153" s="32" t="s">
        <v>1315</v>
      </c>
      <c r="N153" s="10" t="s">
        <v>8065</v>
      </c>
      <c r="O153" s="32" t="s">
        <v>1887</v>
      </c>
      <c r="P153" s="10" t="s">
        <v>9660</v>
      </c>
      <c r="Q153" s="10" t="s">
        <v>5211</v>
      </c>
      <c r="R153" s="10" t="s">
        <v>470</v>
      </c>
      <c r="S153" s="26" t="s">
        <v>6162</v>
      </c>
      <c r="T153" s="26" t="s">
        <v>8924</v>
      </c>
      <c r="U153" s="32" t="s">
        <v>3149</v>
      </c>
      <c r="V153" s="32" t="s">
        <v>1061</v>
      </c>
      <c r="W153" s="26" t="s">
        <v>9123</v>
      </c>
      <c r="X153" s="32" t="e">
        <f>VLOOKUP(#REF!,#REF!,MATCH(VLOOKUP($X$1,'Language &amp; Currency Data'!$A$1:$B$41,2),#REF!,),FALSE)</f>
        <v>#REF!</v>
      </c>
      <c r="Y153" s="32" t="s">
        <v>471</v>
      </c>
      <c r="Z153" s="32" t="s">
        <v>3936</v>
      </c>
      <c r="AA153" s="32" t="s">
        <v>3456</v>
      </c>
      <c r="AB153" s="32" t="s">
        <v>2215</v>
      </c>
      <c r="AC153" s="26" t="s">
        <v>8653</v>
      </c>
      <c r="AD153" s="32" t="s">
        <v>4905</v>
      </c>
      <c r="AE153" s="10" t="s">
        <v>5514</v>
      </c>
      <c r="AF153" s="10" t="s">
        <v>7078</v>
      </c>
      <c r="AG153" s="10" t="s">
        <v>5823</v>
      </c>
      <c r="AH153" s="32" t="s">
        <v>1061</v>
      </c>
      <c r="AI153" s="32" t="s">
        <v>4508</v>
      </c>
      <c r="AJ153" s="10" t="s">
        <v>7702</v>
      </c>
      <c r="AK153" s="32" t="s">
        <v>4207</v>
      </c>
      <c r="AL153" s="10" t="s">
        <v>6475</v>
      </c>
      <c r="AM153" s="10" t="s">
        <v>470</v>
      </c>
      <c r="AN153" s="10" t="s">
        <v>470</v>
      </c>
      <c r="AO153" s="32" t="s">
        <v>2831</v>
      </c>
      <c r="AP153" s="13" t="s">
        <v>470</v>
      </c>
      <c r="AQ153" s="13" t="s">
        <v>470</v>
      </c>
      <c r="AR153" s="13" t="s">
        <v>470</v>
      </c>
      <c r="AS153" s="13" t="s">
        <v>470</v>
      </c>
      <c r="AT153" s="13" t="s">
        <v>470</v>
      </c>
      <c r="AU153" s="13" t="s">
        <v>470</v>
      </c>
      <c r="AV153" s="13" t="s">
        <v>470</v>
      </c>
      <c r="AW153" s="13" t="s">
        <v>470</v>
      </c>
    </row>
    <row r="154" spans="1:49" s="13" customFormat="1" ht="28.5" x14ac:dyDescent="0.45">
      <c r="A154" s="10" t="s">
        <v>472</v>
      </c>
      <c r="B154" s="10" t="s">
        <v>1062</v>
      </c>
      <c r="C154" s="10" t="s">
        <v>472</v>
      </c>
      <c r="D154" s="32" t="s">
        <v>1316</v>
      </c>
      <c r="E154" s="26" t="s">
        <v>8654</v>
      </c>
      <c r="F154" s="7" t="s">
        <v>472</v>
      </c>
      <c r="G154" s="26" t="s">
        <v>1538</v>
      </c>
      <c r="H154" s="10" t="s">
        <v>1062</v>
      </c>
      <c r="I154" s="10" t="s">
        <v>1062</v>
      </c>
      <c r="J154" s="10" t="s">
        <v>7401</v>
      </c>
      <c r="K154" s="10" t="s">
        <v>6785</v>
      </c>
      <c r="L154" s="32" t="s">
        <v>2507</v>
      </c>
      <c r="M154" s="32" t="s">
        <v>1316</v>
      </c>
      <c r="N154" s="10" t="s">
        <v>8066</v>
      </c>
      <c r="O154" s="32" t="s">
        <v>1888</v>
      </c>
      <c r="P154" s="10" t="s">
        <v>8362</v>
      </c>
      <c r="Q154" s="10" t="s">
        <v>5212</v>
      </c>
      <c r="R154" s="10" t="s">
        <v>472</v>
      </c>
      <c r="S154" s="26" t="s">
        <v>6163</v>
      </c>
      <c r="T154" s="26" t="s">
        <v>8925</v>
      </c>
      <c r="U154" s="32" t="s">
        <v>3150</v>
      </c>
      <c r="V154" s="32" t="s">
        <v>1062</v>
      </c>
      <c r="W154" s="26" t="s">
        <v>9124</v>
      </c>
      <c r="X154" s="32" t="e">
        <f>VLOOKUP(#REF!,#REF!,MATCH(VLOOKUP($X$1,'Language &amp; Currency Data'!$A$1:$B$41,2),#REF!,),FALSE)</f>
        <v>#REF!</v>
      </c>
      <c r="Y154" s="32" t="s">
        <v>473</v>
      </c>
      <c r="Z154" s="32" t="s">
        <v>3937</v>
      </c>
      <c r="AA154" s="32" t="s">
        <v>3457</v>
      </c>
      <c r="AB154" s="32" t="s">
        <v>2216</v>
      </c>
      <c r="AC154" s="26" t="s">
        <v>8654</v>
      </c>
      <c r="AD154" s="32" t="s">
        <v>4906</v>
      </c>
      <c r="AE154" s="10" t="s">
        <v>5515</v>
      </c>
      <c r="AF154" s="10" t="s">
        <v>7079</v>
      </c>
      <c r="AG154" s="10" t="s">
        <v>5824</v>
      </c>
      <c r="AH154" s="32" t="s">
        <v>1062</v>
      </c>
      <c r="AI154" s="32" t="s">
        <v>4509</v>
      </c>
      <c r="AJ154" s="10" t="s">
        <v>7703</v>
      </c>
      <c r="AK154" s="32" t="s">
        <v>4816</v>
      </c>
      <c r="AL154" s="10" t="s">
        <v>6476</v>
      </c>
      <c r="AM154" s="10" t="s">
        <v>472</v>
      </c>
      <c r="AN154" s="10" t="s">
        <v>472</v>
      </c>
      <c r="AO154" s="32" t="s">
        <v>2832</v>
      </c>
      <c r="AP154" s="13" t="s">
        <v>472</v>
      </c>
      <c r="AQ154" s="13" t="s">
        <v>472</v>
      </c>
      <c r="AR154" s="13" t="s">
        <v>472</v>
      </c>
      <c r="AS154" s="13" t="s">
        <v>472</v>
      </c>
      <c r="AT154" s="13" t="s">
        <v>472</v>
      </c>
      <c r="AU154" s="13" t="s">
        <v>472</v>
      </c>
      <c r="AV154" s="13" t="s">
        <v>472</v>
      </c>
      <c r="AW154" s="13" t="s">
        <v>472</v>
      </c>
    </row>
    <row r="155" spans="1:49" s="13" customFormat="1" ht="28.5" x14ac:dyDescent="0.45">
      <c r="A155" s="10" t="s">
        <v>474</v>
      </c>
      <c r="B155" s="10" t="s">
        <v>1063</v>
      </c>
      <c r="C155" s="10" t="s">
        <v>474</v>
      </c>
      <c r="D155" s="32" t="s">
        <v>1317</v>
      </c>
      <c r="E155" s="26" t="s">
        <v>8655</v>
      </c>
      <c r="F155" s="7" t="s">
        <v>474</v>
      </c>
      <c r="G155" s="26" t="s">
        <v>1539</v>
      </c>
      <c r="H155" s="10" t="s">
        <v>1063</v>
      </c>
      <c r="I155" s="10" t="s">
        <v>1063</v>
      </c>
      <c r="J155" s="10" t="s">
        <v>7402</v>
      </c>
      <c r="K155" s="10" t="s">
        <v>6786</v>
      </c>
      <c r="L155" s="32" t="s">
        <v>2508</v>
      </c>
      <c r="M155" s="32" t="s">
        <v>1317</v>
      </c>
      <c r="N155" s="10" t="s">
        <v>8067</v>
      </c>
      <c r="O155" s="32" t="s">
        <v>1889</v>
      </c>
      <c r="P155" s="10" t="s">
        <v>8363</v>
      </c>
      <c r="Q155" s="10" t="s">
        <v>5213</v>
      </c>
      <c r="R155" s="10" t="s">
        <v>474</v>
      </c>
      <c r="S155" s="26" t="s">
        <v>6164</v>
      </c>
      <c r="T155" s="26" t="s">
        <v>8926</v>
      </c>
      <c r="U155" s="32" t="s">
        <v>3151</v>
      </c>
      <c r="V155" s="32" t="s">
        <v>1063</v>
      </c>
      <c r="W155" s="26" t="s">
        <v>9125</v>
      </c>
      <c r="X155" s="32" t="e">
        <f>VLOOKUP(#REF!,#REF!,MATCH(VLOOKUP($X$1,'Language &amp; Currency Data'!$A$1:$B$41,2),#REF!,),FALSE)</f>
        <v>#REF!</v>
      </c>
      <c r="Y155" s="32" t="s">
        <v>475</v>
      </c>
      <c r="Z155" s="32" t="s">
        <v>3938</v>
      </c>
      <c r="AA155" s="32" t="s">
        <v>3458</v>
      </c>
      <c r="AB155" s="32" t="s">
        <v>2217</v>
      </c>
      <c r="AC155" s="26" t="s">
        <v>8655</v>
      </c>
      <c r="AD155" s="32" t="s">
        <v>4907</v>
      </c>
      <c r="AE155" s="10" t="s">
        <v>5516</v>
      </c>
      <c r="AF155" s="10" t="s">
        <v>7080</v>
      </c>
      <c r="AG155" s="10" t="s">
        <v>5825</v>
      </c>
      <c r="AH155" s="32" t="s">
        <v>1063</v>
      </c>
      <c r="AI155" s="32" t="s">
        <v>4510</v>
      </c>
      <c r="AJ155" s="10" t="s">
        <v>7704</v>
      </c>
      <c r="AK155" s="32" t="s">
        <v>4208</v>
      </c>
      <c r="AL155" s="10" t="s">
        <v>6477</v>
      </c>
      <c r="AM155" s="10" t="s">
        <v>474</v>
      </c>
      <c r="AN155" s="10" t="s">
        <v>474</v>
      </c>
      <c r="AO155" s="32" t="s">
        <v>2833</v>
      </c>
      <c r="AP155" s="13" t="s">
        <v>474</v>
      </c>
      <c r="AQ155" s="13" t="s">
        <v>474</v>
      </c>
      <c r="AR155" s="13" t="s">
        <v>474</v>
      </c>
      <c r="AS155" s="13" t="s">
        <v>474</v>
      </c>
      <c r="AT155" s="13" t="s">
        <v>474</v>
      </c>
      <c r="AU155" s="13" t="s">
        <v>474</v>
      </c>
      <c r="AV155" s="13" t="s">
        <v>474</v>
      </c>
      <c r="AW155" s="13" t="s">
        <v>474</v>
      </c>
    </row>
    <row r="156" spans="1:49" s="13" customFormat="1" ht="42.75" x14ac:dyDescent="0.45">
      <c r="A156" s="10" t="s">
        <v>476</v>
      </c>
      <c r="B156" s="10" t="s">
        <v>1064</v>
      </c>
      <c r="C156" s="10" t="s">
        <v>476</v>
      </c>
      <c r="D156" s="32" t="s">
        <v>1318</v>
      </c>
      <c r="E156" s="26" t="s">
        <v>9436</v>
      </c>
      <c r="F156" s="7" t="s">
        <v>476</v>
      </c>
      <c r="G156" s="26" t="s">
        <v>1540</v>
      </c>
      <c r="H156" s="10" t="s">
        <v>1064</v>
      </c>
      <c r="I156" s="10" t="s">
        <v>1064</v>
      </c>
      <c r="J156" s="10" t="s">
        <v>7403</v>
      </c>
      <c r="K156" s="10" t="s">
        <v>6787</v>
      </c>
      <c r="L156" s="32" t="s">
        <v>2509</v>
      </c>
      <c r="M156" s="32" t="s">
        <v>1318</v>
      </c>
      <c r="N156" s="10" t="s">
        <v>8068</v>
      </c>
      <c r="O156" s="32" t="s">
        <v>1890</v>
      </c>
      <c r="P156" s="10" t="s">
        <v>8364</v>
      </c>
      <c r="Q156" s="10" t="s">
        <v>5214</v>
      </c>
      <c r="R156" s="10" t="s">
        <v>476</v>
      </c>
      <c r="S156" s="26" t="s">
        <v>6165</v>
      </c>
      <c r="T156" s="26" t="s">
        <v>8927</v>
      </c>
      <c r="U156" s="32" t="s">
        <v>3152</v>
      </c>
      <c r="V156" s="32" t="s">
        <v>1064</v>
      </c>
      <c r="W156" s="26" t="s">
        <v>9126</v>
      </c>
      <c r="X156" s="32" t="e">
        <f>VLOOKUP(#REF!,#REF!,MATCH(VLOOKUP($X$1,'Language &amp; Currency Data'!$A$1:$B$41,2),#REF!,),FALSE)</f>
        <v>#REF!</v>
      </c>
      <c r="Y156" s="32" t="s">
        <v>477</v>
      </c>
      <c r="Z156" s="32" t="s">
        <v>3939</v>
      </c>
      <c r="AA156" s="32" t="s">
        <v>3459</v>
      </c>
      <c r="AB156" s="32" t="s">
        <v>2218</v>
      </c>
      <c r="AC156" s="26" t="s">
        <v>8656</v>
      </c>
      <c r="AD156" s="32" t="s">
        <v>4908</v>
      </c>
      <c r="AE156" s="10" t="s">
        <v>5517</v>
      </c>
      <c r="AF156" s="10" t="s">
        <v>7081</v>
      </c>
      <c r="AG156" s="10" t="s">
        <v>5826</v>
      </c>
      <c r="AH156" s="32" t="s">
        <v>1064</v>
      </c>
      <c r="AI156" s="32" t="s">
        <v>4511</v>
      </c>
      <c r="AJ156" s="10" t="s">
        <v>7705</v>
      </c>
      <c r="AK156" s="32" t="s">
        <v>4209</v>
      </c>
      <c r="AL156" s="10" t="s">
        <v>6478</v>
      </c>
      <c r="AM156" s="10" t="s">
        <v>476</v>
      </c>
      <c r="AN156" s="10" t="s">
        <v>476</v>
      </c>
      <c r="AO156" s="32" t="s">
        <v>2834</v>
      </c>
      <c r="AP156" s="13" t="s">
        <v>476</v>
      </c>
      <c r="AQ156" s="13" t="s">
        <v>476</v>
      </c>
      <c r="AR156" s="13" t="s">
        <v>476</v>
      </c>
      <c r="AS156" s="13" t="s">
        <v>476</v>
      </c>
      <c r="AT156" s="13" t="s">
        <v>476</v>
      </c>
      <c r="AU156" s="13" t="s">
        <v>476</v>
      </c>
      <c r="AV156" s="13" t="s">
        <v>476</v>
      </c>
      <c r="AW156" s="13" t="s">
        <v>476</v>
      </c>
    </row>
    <row r="157" spans="1:49" s="13" customFormat="1" ht="42.75" x14ac:dyDescent="0.45">
      <c r="A157" s="10" t="s">
        <v>478</v>
      </c>
      <c r="B157" s="10" t="s">
        <v>1065</v>
      </c>
      <c r="C157" s="10" t="s">
        <v>478</v>
      </c>
      <c r="D157" s="32" t="s">
        <v>1319</v>
      </c>
      <c r="E157" s="26" t="s">
        <v>9437</v>
      </c>
      <c r="F157" s="7" t="s">
        <v>478</v>
      </c>
      <c r="G157" s="26" t="s">
        <v>1541</v>
      </c>
      <c r="H157" s="10" t="s">
        <v>1065</v>
      </c>
      <c r="I157" s="10" t="s">
        <v>1065</v>
      </c>
      <c r="J157" s="10" t="s">
        <v>7404</v>
      </c>
      <c r="K157" s="10" t="s">
        <v>6788</v>
      </c>
      <c r="L157" s="32" t="s">
        <v>2510</v>
      </c>
      <c r="M157" s="32" t="s">
        <v>1319</v>
      </c>
      <c r="N157" s="10" t="s">
        <v>8069</v>
      </c>
      <c r="O157" s="32" t="s">
        <v>1891</v>
      </c>
      <c r="P157" s="10" t="s">
        <v>8365</v>
      </c>
      <c r="Q157" s="10" t="s">
        <v>5215</v>
      </c>
      <c r="R157" s="10" t="s">
        <v>478</v>
      </c>
      <c r="S157" s="26" t="s">
        <v>6166</v>
      </c>
      <c r="T157" s="26" t="s">
        <v>8928</v>
      </c>
      <c r="U157" s="32" t="s">
        <v>3153</v>
      </c>
      <c r="V157" s="32" t="s">
        <v>1065</v>
      </c>
      <c r="W157" s="26" t="s">
        <v>9127</v>
      </c>
      <c r="X157" s="32" t="e">
        <f>VLOOKUP(#REF!,#REF!,MATCH(VLOOKUP($X$1,'Language &amp; Currency Data'!$A$1:$B$41,2),#REF!,),FALSE)</f>
        <v>#REF!</v>
      </c>
      <c r="Y157" s="32" t="s">
        <v>479</v>
      </c>
      <c r="Z157" s="32" t="s">
        <v>3940</v>
      </c>
      <c r="AA157" s="32" t="s">
        <v>3460</v>
      </c>
      <c r="AB157" s="32" t="s">
        <v>2219</v>
      </c>
      <c r="AC157" s="26" t="s">
        <v>9437</v>
      </c>
      <c r="AD157" s="32" t="s">
        <v>4909</v>
      </c>
      <c r="AE157" s="10" t="s">
        <v>5518</v>
      </c>
      <c r="AF157" s="10" t="s">
        <v>7082</v>
      </c>
      <c r="AG157" s="10" t="s">
        <v>5827</v>
      </c>
      <c r="AH157" s="32" t="s">
        <v>1065</v>
      </c>
      <c r="AI157" s="32" t="s">
        <v>4512</v>
      </c>
      <c r="AJ157" s="10" t="s">
        <v>7706</v>
      </c>
      <c r="AK157" s="32" t="s">
        <v>4210</v>
      </c>
      <c r="AL157" s="10" t="s">
        <v>6479</v>
      </c>
      <c r="AM157" s="10" t="s">
        <v>478</v>
      </c>
      <c r="AN157" s="10" t="s">
        <v>478</v>
      </c>
      <c r="AO157" s="32" t="s">
        <v>2835</v>
      </c>
      <c r="AP157" s="13" t="s">
        <v>478</v>
      </c>
      <c r="AQ157" s="13" t="s">
        <v>478</v>
      </c>
      <c r="AR157" s="13" t="s">
        <v>478</v>
      </c>
      <c r="AS157" s="13" t="s">
        <v>478</v>
      </c>
      <c r="AT157" s="13" t="s">
        <v>478</v>
      </c>
      <c r="AU157" s="13" t="s">
        <v>478</v>
      </c>
      <c r="AV157" s="13" t="s">
        <v>478</v>
      </c>
      <c r="AW157" s="13" t="s">
        <v>478</v>
      </c>
    </row>
    <row r="158" spans="1:49" s="13" customFormat="1" ht="28.5" x14ac:dyDescent="0.45">
      <c r="A158" s="10" t="s">
        <v>480</v>
      </c>
      <c r="B158" s="10" t="s">
        <v>1066</v>
      </c>
      <c r="C158" s="10" t="s">
        <v>480</v>
      </c>
      <c r="D158" s="32" t="s">
        <v>1320</v>
      </c>
      <c r="E158" s="26" t="s">
        <v>8657</v>
      </c>
      <c r="F158" s="7" t="s">
        <v>480</v>
      </c>
      <c r="G158" s="26" t="s">
        <v>1542</v>
      </c>
      <c r="H158" s="10" t="s">
        <v>1066</v>
      </c>
      <c r="I158" s="10" t="s">
        <v>1066</v>
      </c>
      <c r="J158" s="10" t="s">
        <v>7405</v>
      </c>
      <c r="K158" s="10" t="s">
        <v>6789</v>
      </c>
      <c r="L158" s="32" t="s">
        <v>2511</v>
      </c>
      <c r="M158" s="32" t="s">
        <v>1320</v>
      </c>
      <c r="N158" s="10" t="s">
        <v>8070</v>
      </c>
      <c r="O158" s="32" t="s">
        <v>1892</v>
      </c>
      <c r="P158" s="10" t="s">
        <v>8366</v>
      </c>
      <c r="Q158" s="10" t="s">
        <v>5216</v>
      </c>
      <c r="R158" s="10" t="s">
        <v>480</v>
      </c>
      <c r="S158" s="26" t="s">
        <v>6167</v>
      </c>
      <c r="T158" s="26" t="s">
        <v>8929</v>
      </c>
      <c r="U158" s="32" t="s">
        <v>3154</v>
      </c>
      <c r="V158" s="32" t="s">
        <v>1066</v>
      </c>
      <c r="W158" s="26" t="s">
        <v>9128</v>
      </c>
      <c r="X158" s="32" t="e">
        <f>VLOOKUP(#REF!,#REF!,MATCH(VLOOKUP($X$1,'Language &amp; Currency Data'!$A$1:$B$41,2),#REF!,),FALSE)</f>
        <v>#REF!</v>
      </c>
      <c r="Y158" s="32" t="s">
        <v>481</v>
      </c>
      <c r="Z158" s="32" t="s">
        <v>3941</v>
      </c>
      <c r="AA158" s="32" t="s">
        <v>3461</v>
      </c>
      <c r="AB158" s="32" t="s">
        <v>2220</v>
      </c>
      <c r="AC158" s="26" t="s">
        <v>8657</v>
      </c>
      <c r="AD158" s="32" t="s">
        <v>4910</v>
      </c>
      <c r="AE158" s="10" t="s">
        <v>5519</v>
      </c>
      <c r="AF158" s="10" t="s">
        <v>7083</v>
      </c>
      <c r="AG158" s="10" t="s">
        <v>5828</v>
      </c>
      <c r="AH158" s="32" t="s">
        <v>1066</v>
      </c>
      <c r="AI158" s="32" t="s">
        <v>4513</v>
      </c>
      <c r="AJ158" s="10" t="s">
        <v>7707</v>
      </c>
      <c r="AK158" s="32" t="s">
        <v>4211</v>
      </c>
      <c r="AL158" s="10" t="s">
        <v>6480</v>
      </c>
      <c r="AM158" s="10" t="s">
        <v>480</v>
      </c>
      <c r="AN158" s="10" t="s">
        <v>480</v>
      </c>
      <c r="AO158" s="32" t="s">
        <v>2836</v>
      </c>
      <c r="AP158" s="13" t="s">
        <v>480</v>
      </c>
      <c r="AQ158" s="13" t="s">
        <v>480</v>
      </c>
      <c r="AR158" s="13" t="s">
        <v>480</v>
      </c>
      <c r="AS158" s="13" t="s">
        <v>480</v>
      </c>
      <c r="AT158" s="13" t="s">
        <v>480</v>
      </c>
      <c r="AU158" s="13" t="s">
        <v>480</v>
      </c>
      <c r="AV158" s="13" t="s">
        <v>480</v>
      </c>
      <c r="AW158" s="13" t="s">
        <v>480</v>
      </c>
    </row>
    <row r="159" spans="1:49" s="13" customFormat="1" ht="28.5" x14ac:dyDescent="0.45">
      <c r="A159" s="10" t="s">
        <v>482</v>
      </c>
      <c r="B159" s="10" t="s">
        <v>1067</v>
      </c>
      <c r="C159" s="10" t="s">
        <v>482</v>
      </c>
      <c r="D159" s="32" t="s">
        <v>1321</v>
      </c>
      <c r="E159" s="26" t="s">
        <v>8658</v>
      </c>
      <c r="F159" s="7" t="s">
        <v>482</v>
      </c>
      <c r="G159" s="26" t="s">
        <v>1543</v>
      </c>
      <c r="H159" s="10" t="s">
        <v>1067</v>
      </c>
      <c r="I159" s="10" t="s">
        <v>1067</v>
      </c>
      <c r="J159" s="10" t="s">
        <v>7406</v>
      </c>
      <c r="K159" s="10" t="s">
        <v>6790</v>
      </c>
      <c r="L159" s="32" t="s">
        <v>2512</v>
      </c>
      <c r="M159" s="32" t="s">
        <v>1321</v>
      </c>
      <c r="N159" s="10" t="s">
        <v>8071</v>
      </c>
      <c r="O159" s="32" t="s">
        <v>1893</v>
      </c>
      <c r="P159" s="10" t="s">
        <v>8367</v>
      </c>
      <c r="Q159" s="10" t="s">
        <v>5217</v>
      </c>
      <c r="R159" s="10" t="s">
        <v>482</v>
      </c>
      <c r="S159" s="26" t="s">
        <v>6168</v>
      </c>
      <c r="T159" s="26" t="s">
        <v>8930</v>
      </c>
      <c r="U159" s="32" t="s">
        <v>3155</v>
      </c>
      <c r="V159" s="32" t="s">
        <v>1067</v>
      </c>
      <c r="W159" s="26" t="s">
        <v>9129</v>
      </c>
      <c r="X159" s="32" t="e">
        <f>VLOOKUP(#REF!,#REF!,MATCH(VLOOKUP($X$1,'Language &amp; Currency Data'!$A$1:$B$41,2),#REF!,),FALSE)</f>
        <v>#REF!</v>
      </c>
      <c r="Y159" s="32" t="s">
        <v>483</v>
      </c>
      <c r="Z159" s="32" t="s">
        <v>3942</v>
      </c>
      <c r="AA159" s="32" t="s">
        <v>3462</v>
      </c>
      <c r="AB159" s="32" t="s">
        <v>2221</v>
      </c>
      <c r="AC159" s="26" t="s">
        <v>8658</v>
      </c>
      <c r="AD159" s="32" t="s">
        <v>4911</v>
      </c>
      <c r="AE159" s="10" t="s">
        <v>5520</v>
      </c>
      <c r="AF159" s="10" t="s">
        <v>7084</v>
      </c>
      <c r="AG159" s="10" t="s">
        <v>5829</v>
      </c>
      <c r="AH159" s="32" t="s">
        <v>1067</v>
      </c>
      <c r="AI159" s="32" t="s">
        <v>4514</v>
      </c>
      <c r="AJ159" s="10" t="s">
        <v>7708</v>
      </c>
      <c r="AK159" s="32" t="s">
        <v>4212</v>
      </c>
      <c r="AL159" s="10" t="s">
        <v>6481</v>
      </c>
      <c r="AM159" s="10" t="s">
        <v>482</v>
      </c>
      <c r="AN159" s="10" t="s">
        <v>482</v>
      </c>
      <c r="AO159" s="32" t="s">
        <v>2837</v>
      </c>
      <c r="AP159" s="13" t="s">
        <v>482</v>
      </c>
      <c r="AQ159" s="13" t="s">
        <v>482</v>
      </c>
      <c r="AR159" s="13" t="s">
        <v>482</v>
      </c>
      <c r="AS159" s="13" t="s">
        <v>482</v>
      </c>
      <c r="AT159" s="13" t="s">
        <v>482</v>
      </c>
      <c r="AU159" s="13" t="s">
        <v>482</v>
      </c>
      <c r="AV159" s="13" t="s">
        <v>482</v>
      </c>
      <c r="AW159" s="13" t="s">
        <v>482</v>
      </c>
    </row>
    <row r="160" spans="1:49" s="13" customFormat="1" ht="28.5" x14ac:dyDescent="0.45">
      <c r="A160" s="10" t="s">
        <v>484</v>
      </c>
      <c r="B160" s="10" t="s">
        <v>3696</v>
      </c>
      <c r="C160" s="10" t="s">
        <v>484</v>
      </c>
      <c r="D160" s="32" t="s">
        <v>3812</v>
      </c>
      <c r="E160" s="26" t="s">
        <v>9438</v>
      </c>
      <c r="F160" s="7" t="s">
        <v>484</v>
      </c>
      <c r="G160" s="26" t="s">
        <v>1544</v>
      </c>
      <c r="H160" s="10" t="s">
        <v>3696</v>
      </c>
      <c r="I160" s="10" t="s">
        <v>3696</v>
      </c>
      <c r="J160" s="10" t="s">
        <v>7407</v>
      </c>
      <c r="K160" s="10" t="s">
        <v>6791</v>
      </c>
      <c r="L160" s="32" t="s">
        <v>2513</v>
      </c>
      <c r="M160" s="32" t="s">
        <v>3812</v>
      </c>
      <c r="N160" s="10" t="s">
        <v>8072</v>
      </c>
      <c r="O160" s="32" t="s">
        <v>1894</v>
      </c>
      <c r="P160" s="10" t="s">
        <v>8368</v>
      </c>
      <c r="Q160" s="10" t="s">
        <v>5218</v>
      </c>
      <c r="R160" s="10" t="s">
        <v>484</v>
      </c>
      <c r="S160" s="26" t="s">
        <v>6169</v>
      </c>
      <c r="T160" s="26" t="s">
        <v>8931</v>
      </c>
      <c r="U160" s="32" t="s">
        <v>3156</v>
      </c>
      <c r="V160" s="32" t="s">
        <v>3696</v>
      </c>
      <c r="W160" s="26" t="s">
        <v>9130</v>
      </c>
      <c r="X160" s="32" t="e">
        <f>VLOOKUP(#REF!,#REF!,MATCH(VLOOKUP($X$1,'Language &amp; Currency Data'!$A$1:$B$41,2),#REF!,),FALSE)</f>
        <v>#REF!</v>
      </c>
      <c r="Y160" s="32" t="s">
        <v>485</v>
      </c>
      <c r="Z160" s="32" t="s">
        <v>3943</v>
      </c>
      <c r="AA160" s="32" t="s">
        <v>3463</v>
      </c>
      <c r="AB160" s="32" t="s">
        <v>2222</v>
      </c>
      <c r="AC160" s="26" t="s">
        <v>8659</v>
      </c>
      <c r="AD160" s="32" t="s">
        <v>4912</v>
      </c>
      <c r="AE160" s="10" t="s">
        <v>5521</v>
      </c>
      <c r="AF160" s="10" t="s">
        <v>7085</v>
      </c>
      <c r="AG160" s="10" t="s">
        <v>5830</v>
      </c>
      <c r="AH160" s="32" t="s">
        <v>3696</v>
      </c>
      <c r="AI160" s="32" t="s">
        <v>4515</v>
      </c>
      <c r="AJ160" s="10" t="s">
        <v>7709</v>
      </c>
      <c r="AK160" s="32" t="s">
        <v>4213</v>
      </c>
      <c r="AL160" s="10" t="s">
        <v>6482</v>
      </c>
      <c r="AM160" s="10" t="s">
        <v>484</v>
      </c>
      <c r="AN160" s="10" t="s">
        <v>484</v>
      </c>
      <c r="AO160" s="32" t="s">
        <v>2838</v>
      </c>
      <c r="AP160" s="13" t="s">
        <v>484</v>
      </c>
      <c r="AQ160" s="13" t="s">
        <v>484</v>
      </c>
      <c r="AR160" s="13" t="s">
        <v>484</v>
      </c>
      <c r="AS160" s="13" t="s">
        <v>484</v>
      </c>
      <c r="AT160" s="13" t="s">
        <v>484</v>
      </c>
      <c r="AU160" s="13" t="s">
        <v>484</v>
      </c>
      <c r="AV160" s="13" t="s">
        <v>484</v>
      </c>
      <c r="AW160" s="13" t="s">
        <v>484</v>
      </c>
    </row>
    <row r="161" spans="1:49" s="13" customFormat="1" ht="28.5" x14ac:dyDescent="0.45">
      <c r="A161" s="10" t="s">
        <v>486</v>
      </c>
      <c r="B161" s="10" t="s">
        <v>1206</v>
      </c>
      <c r="C161" s="10" t="s">
        <v>486</v>
      </c>
      <c r="D161" s="32" t="s">
        <v>1431</v>
      </c>
      <c r="E161" s="26" t="s">
        <v>8660</v>
      </c>
      <c r="F161" s="7" t="s">
        <v>486</v>
      </c>
      <c r="G161" s="26" t="s">
        <v>1683</v>
      </c>
      <c r="H161" s="10" t="s">
        <v>1206</v>
      </c>
      <c r="I161" s="10" t="s">
        <v>1206</v>
      </c>
      <c r="J161" s="10" t="s">
        <v>7408</v>
      </c>
      <c r="K161" s="10" t="s">
        <v>6792</v>
      </c>
      <c r="L161" s="32" t="s">
        <v>2514</v>
      </c>
      <c r="M161" s="32" t="s">
        <v>1431</v>
      </c>
      <c r="N161" s="10" t="s">
        <v>8073</v>
      </c>
      <c r="O161" s="32" t="s">
        <v>2037</v>
      </c>
      <c r="P161" s="10" t="s">
        <v>8369</v>
      </c>
      <c r="Q161" s="10" t="s">
        <v>5219</v>
      </c>
      <c r="R161" s="10" t="s">
        <v>486</v>
      </c>
      <c r="S161" s="26" t="s">
        <v>6170</v>
      </c>
      <c r="T161" s="26" t="s">
        <v>9344</v>
      </c>
      <c r="U161" s="32" t="s">
        <v>3157</v>
      </c>
      <c r="V161" s="32" t="s">
        <v>1206</v>
      </c>
      <c r="W161" s="26" t="s">
        <v>9131</v>
      </c>
      <c r="X161" s="32" t="e">
        <f>VLOOKUP(#REF!,#REF!,MATCH(VLOOKUP($X$1,'Language &amp; Currency Data'!$A$1:$B$41,2),#REF!,),FALSE)</f>
        <v>#REF!</v>
      </c>
      <c r="Y161" s="32" t="s">
        <v>923</v>
      </c>
      <c r="Z161" s="32" t="s">
        <v>3944</v>
      </c>
      <c r="AA161" s="32" t="s">
        <v>3464</v>
      </c>
      <c r="AB161" s="32" t="s">
        <v>2223</v>
      </c>
      <c r="AC161" s="26" t="s">
        <v>8660</v>
      </c>
      <c r="AD161" s="32" t="s">
        <v>4913</v>
      </c>
      <c r="AE161" s="10" t="s">
        <v>5522</v>
      </c>
      <c r="AF161" s="10" t="s">
        <v>7235</v>
      </c>
      <c r="AG161" s="10" t="s">
        <v>5831</v>
      </c>
      <c r="AH161" s="32" t="s">
        <v>1206</v>
      </c>
      <c r="AI161" s="32" t="s">
        <v>4516</v>
      </c>
      <c r="AJ161" s="10" t="s">
        <v>7710</v>
      </c>
      <c r="AK161" s="32" t="s">
        <v>4214</v>
      </c>
      <c r="AL161" s="10" t="s">
        <v>6483</v>
      </c>
      <c r="AM161" s="10" t="s">
        <v>486</v>
      </c>
      <c r="AN161" s="10" t="s">
        <v>486</v>
      </c>
      <c r="AO161" s="32" t="s">
        <v>2839</v>
      </c>
      <c r="AP161" s="13" t="s">
        <v>486</v>
      </c>
      <c r="AQ161" s="13" t="s">
        <v>486</v>
      </c>
      <c r="AR161" s="13" t="s">
        <v>486</v>
      </c>
      <c r="AS161" s="13" t="s">
        <v>486</v>
      </c>
      <c r="AT161" s="13" t="s">
        <v>486</v>
      </c>
      <c r="AU161" s="13" t="s">
        <v>486</v>
      </c>
      <c r="AV161" s="13" t="s">
        <v>486</v>
      </c>
      <c r="AW161" s="13" t="s">
        <v>486</v>
      </c>
    </row>
    <row r="162" spans="1:49" s="13" customFormat="1" ht="28.5" x14ac:dyDescent="0.45">
      <c r="A162" s="10" t="s">
        <v>487</v>
      </c>
      <c r="B162" s="10" t="s">
        <v>1068</v>
      </c>
      <c r="C162" s="10" t="s">
        <v>487</v>
      </c>
      <c r="D162" s="32" t="s">
        <v>1322</v>
      </c>
      <c r="E162" s="26" t="s">
        <v>8661</v>
      </c>
      <c r="F162" s="7" t="s">
        <v>487</v>
      </c>
      <c r="G162" s="26" t="s">
        <v>1545</v>
      </c>
      <c r="H162" s="10" t="s">
        <v>1068</v>
      </c>
      <c r="I162" s="10" t="s">
        <v>1068</v>
      </c>
      <c r="J162" s="10" t="s">
        <v>7409</v>
      </c>
      <c r="K162" s="10" t="s">
        <v>6793</v>
      </c>
      <c r="L162" s="32" t="s">
        <v>2515</v>
      </c>
      <c r="M162" s="32" t="s">
        <v>1322</v>
      </c>
      <c r="N162" s="10" t="s">
        <v>8074</v>
      </c>
      <c r="O162" s="32" t="s">
        <v>1895</v>
      </c>
      <c r="P162" s="10" t="s">
        <v>8370</v>
      </c>
      <c r="Q162" s="10" t="s">
        <v>5220</v>
      </c>
      <c r="R162" s="10" t="s">
        <v>487</v>
      </c>
      <c r="S162" s="26" t="s">
        <v>6171</v>
      </c>
      <c r="T162" s="26" t="s">
        <v>8932</v>
      </c>
      <c r="U162" s="32" t="s">
        <v>3158</v>
      </c>
      <c r="V162" s="32" t="s">
        <v>1068</v>
      </c>
      <c r="W162" s="26" t="s">
        <v>9132</v>
      </c>
      <c r="X162" s="32" t="e">
        <f>VLOOKUP(#REF!,#REF!,MATCH(VLOOKUP($X$1,'Language &amp; Currency Data'!$A$1:$B$41,2),#REF!,),FALSE)</f>
        <v>#REF!</v>
      </c>
      <c r="Y162" s="32" t="s">
        <v>488</v>
      </c>
      <c r="Z162" s="32" t="s">
        <v>3945</v>
      </c>
      <c r="AA162" s="32" t="s">
        <v>3465</v>
      </c>
      <c r="AB162" s="32" t="s">
        <v>2224</v>
      </c>
      <c r="AC162" s="26" t="s">
        <v>8661</v>
      </c>
      <c r="AD162" s="32" t="s">
        <v>4914</v>
      </c>
      <c r="AE162" s="10" t="s">
        <v>5523</v>
      </c>
      <c r="AF162" s="10" t="s">
        <v>7086</v>
      </c>
      <c r="AG162" s="10" t="s">
        <v>5832</v>
      </c>
      <c r="AH162" s="32" t="s">
        <v>1068</v>
      </c>
      <c r="AI162" s="32" t="s">
        <v>4517</v>
      </c>
      <c r="AJ162" s="10" t="s">
        <v>7711</v>
      </c>
      <c r="AK162" s="32" t="s">
        <v>4215</v>
      </c>
      <c r="AL162" s="10" t="s">
        <v>6484</v>
      </c>
      <c r="AM162" s="10" t="s">
        <v>487</v>
      </c>
      <c r="AN162" s="10" t="s">
        <v>487</v>
      </c>
      <c r="AO162" s="32" t="s">
        <v>2840</v>
      </c>
      <c r="AP162" s="13" t="s">
        <v>487</v>
      </c>
      <c r="AQ162" s="13" t="s">
        <v>487</v>
      </c>
      <c r="AR162" s="13" t="s">
        <v>487</v>
      </c>
      <c r="AS162" s="13" t="s">
        <v>487</v>
      </c>
      <c r="AT162" s="13" t="s">
        <v>487</v>
      </c>
      <c r="AU162" s="13" t="s">
        <v>487</v>
      </c>
      <c r="AV162" s="13" t="s">
        <v>487</v>
      </c>
      <c r="AW162" s="13" t="s">
        <v>487</v>
      </c>
    </row>
    <row r="163" spans="1:49" s="13" customFormat="1" ht="28.5" x14ac:dyDescent="0.45">
      <c r="A163" s="10" t="s">
        <v>489</v>
      </c>
      <c r="B163" s="10" t="s">
        <v>1069</v>
      </c>
      <c r="C163" s="10" t="s">
        <v>489</v>
      </c>
      <c r="D163" s="32" t="s">
        <v>1323</v>
      </c>
      <c r="E163" s="26" t="s">
        <v>8662</v>
      </c>
      <c r="F163" s="7" t="s">
        <v>489</v>
      </c>
      <c r="G163" s="26" t="s">
        <v>1546</v>
      </c>
      <c r="H163" s="10" t="s">
        <v>1069</v>
      </c>
      <c r="I163" s="10" t="s">
        <v>1069</v>
      </c>
      <c r="J163" s="10" t="s">
        <v>7410</v>
      </c>
      <c r="K163" s="10" t="s">
        <v>6794</v>
      </c>
      <c r="L163" s="32" t="s">
        <v>2516</v>
      </c>
      <c r="M163" s="32" t="s">
        <v>1323</v>
      </c>
      <c r="N163" s="10" t="s">
        <v>8075</v>
      </c>
      <c r="O163" s="32" t="s">
        <v>1896</v>
      </c>
      <c r="P163" s="10" t="s">
        <v>8371</v>
      </c>
      <c r="Q163" s="10" t="s">
        <v>5221</v>
      </c>
      <c r="R163" s="10" t="s">
        <v>489</v>
      </c>
      <c r="S163" s="26" t="s">
        <v>6172</v>
      </c>
      <c r="T163" s="26" t="s">
        <v>8933</v>
      </c>
      <c r="U163" s="32" t="s">
        <v>3159</v>
      </c>
      <c r="V163" s="32" t="s">
        <v>1069</v>
      </c>
      <c r="W163" s="26" t="s">
        <v>9133</v>
      </c>
      <c r="X163" s="32" t="e">
        <f>VLOOKUP(#REF!,#REF!,MATCH(VLOOKUP($X$1,'Language &amp; Currency Data'!$A$1:$B$41,2),#REF!,),FALSE)</f>
        <v>#REF!</v>
      </c>
      <c r="Y163" s="32" t="s">
        <v>490</v>
      </c>
      <c r="Z163" s="32" t="s">
        <v>3946</v>
      </c>
      <c r="AA163" s="32" t="s">
        <v>3466</v>
      </c>
      <c r="AB163" s="32" t="s">
        <v>2225</v>
      </c>
      <c r="AC163" s="26" t="s">
        <v>8662</v>
      </c>
      <c r="AD163" s="32" t="s">
        <v>4915</v>
      </c>
      <c r="AE163" s="10" t="s">
        <v>5524</v>
      </c>
      <c r="AF163" s="10" t="s">
        <v>7087</v>
      </c>
      <c r="AG163" s="10" t="s">
        <v>5833</v>
      </c>
      <c r="AH163" s="32" t="s">
        <v>1069</v>
      </c>
      <c r="AI163" s="32" t="s">
        <v>4518</v>
      </c>
      <c r="AJ163" s="10" t="s">
        <v>7712</v>
      </c>
      <c r="AK163" s="32" t="s">
        <v>4216</v>
      </c>
      <c r="AL163" s="10" t="s">
        <v>6485</v>
      </c>
      <c r="AM163" s="10" t="s">
        <v>489</v>
      </c>
      <c r="AN163" s="10" t="s">
        <v>489</v>
      </c>
      <c r="AO163" s="32" t="s">
        <v>2841</v>
      </c>
      <c r="AP163" s="13" t="s">
        <v>489</v>
      </c>
      <c r="AQ163" s="13" t="s">
        <v>489</v>
      </c>
      <c r="AR163" s="13" t="s">
        <v>489</v>
      </c>
      <c r="AS163" s="13" t="s">
        <v>489</v>
      </c>
      <c r="AT163" s="13" t="s">
        <v>489</v>
      </c>
      <c r="AU163" s="13" t="s">
        <v>489</v>
      </c>
      <c r="AV163" s="13" t="s">
        <v>489</v>
      </c>
      <c r="AW163" s="13" t="s">
        <v>489</v>
      </c>
    </row>
    <row r="164" spans="1:49" s="13" customFormat="1" ht="28.5" x14ac:dyDescent="0.45">
      <c r="A164" s="10" t="s">
        <v>491</v>
      </c>
      <c r="B164" s="10" t="s">
        <v>1070</v>
      </c>
      <c r="C164" s="10" t="s">
        <v>491</v>
      </c>
      <c r="D164" s="32" t="s">
        <v>1324</v>
      </c>
      <c r="E164" s="26" t="s">
        <v>8663</v>
      </c>
      <c r="F164" s="7" t="s">
        <v>491</v>
      </c>
      <c r="G164" s="26" t="s">
        <v>1547</v>
      </c>
      <c r="H164" s="10" t="s">
        <v>1070</v>
      </c>
      <c r="I164" s="10" t="s">
        <v>1070</v>
      </c>
      <c r="J164" s="10" t="s">
        <v>7411</v>
      </c>
      <c r="K164" s="10" t="s">
        <v>6795</v>
      </c>
      <c r="L164" s="32" t="s">
        <v>2517</v>
      </c>
      <c r="M164" s="32" t="s">
        <v>1324</v>
      </c>
      <c r="N164" s="10" t="s">
        <v>8076</v>
      </c>
      <c r="O164" s="32" t="s">
        <v>1897</v>
      </c>
      <c r="P164" s="10" t="s">
        <v>8372</v>
      </c>
      <c r="Q164" s="10" t="s">
        <v>5222</v>
      </c>
      <c r="R164" s="10" t="s">
        <v>491</v>
      </c>
      <c r="S164" s="26" t="s">
        <v>6173</v>
      </c>
      <c r="T164" s="26" t="s">
        <v>8934</v>
      </c>
      <c r="U164" s="32" t="s">
        <v>3160</v>
      </c>
      <c r="V164" s="32" t="s">
        <v>1070</v>
      </c>
      <c r="W164" s="26" t="s">
        <v>9134</v>
      </c>
      <c r="X164" s="32" t="e">
        <f>VLOOKUP(#REF!,#REF!,MATCH(VLOOKUP($X$1,'Language &amp; Currency Data'!$A$1:$B$41,2),#REF!,),FALSE)</f>
        <v>#REF!</v>
      </c>
      <c r="Y164" s="32" t="s">
        <v>492</v>
      </c>
      <c r="Z164" s="32" t="s">
        <v>3947</v>
      </c>
      <c r="AA164" s="32" t="s">
        <v>3467</v>
      </c>
      <c r="AB164" s="32" t="s">
        <v>2226</v>
      </c>
      <c r="AC164" s="26" t="s">
        <v>8663</v>
      </c>
      <c r="AD164" s="32" t="s">
        <v>4916</v>
      </c>
      <c r="AE164" s="10" t="s">
        <v>5525</v>
      </c>
      <c r="AF164" s="10" t="s">
        <v>7088</v>
      </c>
      <c r="AG164" s="10" t="s">
        <v>5834</v>
      </c>
      <c r="AH164" s="32" t="s">
        <v>1070</v>
      </c>
      <c r="AI164" s="32" t="s">
        <v>4519</v>
      </c>
      <c r="AJ164" s="10" t="s">
        <v>7713</v>
      </c>
      <c r="AK164" s="32" t="s">
        <v>4217</v>
      </c>
      <c r="AL164" s="10" t="s">
        <v>6486</v>
      </c>
      <c r="AM164" s="10" t="s">
        <v>491</v>
      </c>
      <c r="AN164" s="10" t="s">
        <v>491</v>
      </c>
      <c r="AO164" s="32" t="s">
        <v>2842</v>
      </c>
      <c r="AP164" s="13" t="s">
        <v>491</v>
      </c>
      <c r="AQ164" s="13" t="s">
        <v>491</v>
      </c>
      <c r="AR164" s="13" t="s">
        <v>491</v>
      </c>
      <c r="AS164" s="13" t="s">
        <v>491</v>
      </c>
      <c r="AT164" s="13" t="s">
        <v>491</v>
      </c>
      <c r="AU164" s="13" t="s">
        <v>491</v>
      </c>
      <c r="AV164" s="13" t="s">
        <v>491</v>
      </c>
      <c r="AW164" s="13" t="s">
        <v>491</v>
      </c>
    </row>
    <row r="165" spans="1:49" s="13" customFormat="1" ht="42.75" x14ac:dyDescent="0.45">
      <c r="A165" s="10" t="s">
        <v>493</v>
      </c>
      <c r="B165" s="10" t="s">
        <v>1207</v>
      </c>
      <c r="C165" s="10" t="s">
        <v>493</v>
      </c>
      <c r="D165" s="32" t="s">
        <v>1432</v>
      </c>
      <c r="E165" s="26" t="s">
        <v>8664</v>
      </c>
      <c r="F165" s="7" t="s">
        <v>493</v>
      </c>
      <c r="G165" s="26" t="s">
        <v>1684</v>
      </c>
      <c r="H165" s="10" t="s">
        <v>1207</v>
      </c>
      <c r="I165" s="10" t="s">
        <v>1207</v>
      </c>
      <c r="J165" s="10" t="s">
        <v>7412</v>
      </c>
      <c r="K165" s="10" t="s">
        <v>6796</v>
      </c>
      <c r="L165" s="32" t="s">
        <v>2518</v>
      </c>
      <c r="M165" s="32" t="s">
        <v>1432</v>
      </c>
      <c r="N165" s="10" t="s">
        <v>8077</v>
      </c>
      <c r="O165" s="32" t="s">
        <v>2038</v>
      </c>
      <c r="P165" s="10" t="s">
        <v>8373</v>
      </c>
      <c r="Q165" s="10" t="s">
        <v>5223</v>
      </c>
      <c r="R165" s="10" t="s">
        <v>493</v>
      </c>
      <c r="S165" s="26" t="s">
        <v>6174</v>
      </c>
      <c r="T165" s="26" t="s">
        <v>9345</v>
      </c>
      <c r="U165" s="32" t="s">
        <v>3161</v>
      </c>
      <c r="V165" s="32" t="s">
        <v>1207</v>
      </c>
      <c r="W165" s="26" t="s">
        <v>9135</v>
      </c>
      <c r="X165" s="32" t="e">
        <f>VLOOKUP(#REF!,#REF!,MATCH(VLOOKUP($X$1,'Language &amp; Currency Data'!$A$1:$B$41,2),#REF!,),FALSE)</f>
        <v>#REF!</v>
      </c>
      <c r="Y165" s="32" t="s">
        <v>924</v>
      </c>
      <c r="Z165" s="32" t="s">
        <v>3948</v>
      </c>
      <c r="AA165" s="32" t="s">
        <v>3468</v>
      </c>
      <c r="AB165" s="32" t="s">
        <v>2227</v>
      </c>
      <c r="AC165" s="26" t="s">
        <v>8664</v>
      </c>
      <c r="AD165" s="32" t="s">
        <v>4917</v>
      </c>
      <c r="AE165" s="10" t="s">
        <v>5526</v>
      </c>
      <c r="AF165" s="10" t="s">
        <v>7236</v>
      </c>
      <c r="AG165" s="10" t="s">
        <v>5835</v>
      </c>
      <c r="AH165" s="32" t="s">
        <v>1207</v>
      </c>
      <c r="AI165" s="32" t="s">
        <v>4520</v>
      </c>
      <c r="AJ165" s="10" t="s">
        <v>7714</v>
      </c>
      <c r="AK165" s="32" t="s">
        <v>4218</v>
      </c>
      <c r="AL165" s="10" t="s">
        <v>6487</v>
      </c>
      <c r="AM165" s="10" t="s">
        <v>493</v>
      </c>
      <c r="AN165" s="10" t="s">
        <v>493</v>
      </c>
      <c r="AO165" s="32" t="s">
        <v>2843</v>
      </c>
      <c r="AP165" s="13" t="s">
        <v>493</v>
      </c>
      <c r="AQ165" s="13" t="s">
        <v>493</v>
      </c>
      <c r="AR165" s="13" t="s">
        <v>493</v>
      </c>
      <c r="AS165" s="13" t="s">
        <v>493</v>
      </c>
      <c r="AT165" s="13" t="s">
        <v>493</v>
      </c>
      <c r="AU165" s="13" t="s">
        <v>493</v>
      </c>
      <c r="AV165" s="13" t="s">
        <v>493</v>
      </c>
      <c r="AW165" s="13" t="s">
        <v>493</v>
      </c>
    </row>
    <row r="166" spans="1:49" s="13" customFormat="1" ht="42.75" x14ac:dyDescent="0.45">
      <c r="A166" s="10" t="s">
        <v>494</v>
      </c>
      <c r="B166" s="10" t="s">
        <v>1071</v>
      </c>
      <c r="C166" s="10" t="s">
        <v>494</v>
      </c>
      <c r="D166" s="32" t="s">
        <v>1325</v>
      </c>
      <c r="E166" s="26" t="s">
        <v>9439</v>
      </c>
      <c r="F166" s="7" t="s">
        <v>494</v>
      </c>
      <c r="G166" s="26" t="s">
        <v>1548</v>
      </c>
      <c r="H166" s="10" t="s">
        <v>1071</v>
      </c>
      <c r="I166" s="10" t="s">
        <v>1071</v>
      </c>
      <c r="J166" s="10" t="s">
        <v>7413</v>
      </c>
      <c r="K166" s="10" t="s">
        <v>6797</v>
      </c>
      <c r="L166" s="32" t="s">
        <v>2519</v>
      </c>
      <c r="M166" s="32" t="s">
        <v>1325</v>
      </c>
      <c r="N166" s="10" t="s">
        <v>8078</v>
      </c>
      <c r="O166" s="32" t="s">
        <v>6054</v>
      </c>
      <c r="P166" s="10" t="s">
        <v>8374</v>
      </c>
      <c r="Q166" s="10" t="s">
        <v>5224</v>
      </c>
      <c r="R166" s="10" t="s">
        <v>494</v>
      </c>
      <c r="S166" s="26" t="s">
        <v>6175</v>
      </c>
      <c r="T166" s="26" t="s">
        <v>8935</v>
      </c>
      <c r="U166" s="32" t="s">
        <v>3162</v>
      </c>
      <c r="V166" s="32" t="s">
        <v>1071</v>
      </c>
      <c r="W166" s="26" t="s">
        <v>9136</v>
      </c>
      <c r="X166" s="32" t="e">
        <f>VLOOKUP(#REF!,#REF!,MATCH(VLOOKUP($X$1,'Language &amp; Currency Data'!$A$1:$B$41,2),#REF!,),FALSE)</f>
        <v>#REF!</v>
      </c>
      <c r="Y166" s="32" t="s">
        <v>495</v>
      </c>
      <c r="Z166" s="32" t="s">
        <v>3949</v>
      </c>
      <c r="AA166" s="32" t="s">
        <v>3469</v>
      </c>
      <c r="AB166" s="32" t="s">
        <v>2228</v>
      </c>
      <c r="AC166" s="26" t="s">
        <v>8665</v>
      </c>
      <c r="AD166" s="32" t="s">
        <v>4918</v>
      </c>
      <c r="AE166" s="10" t="s">
        <v>5527</v>
      </c>
      <c r="AF166" s="10" t="s">
        <v>7089</v>
      </c>
      <c r="AG166" s="10" t="s">
        <v>5836</v>
      </c>
      <c r="AH166" s="32" t="s">
        <v>1071</v>
      </c>
      <c r="AI166" s="32" t="s">
        <v>4521</v>
      </c>
      <c r="AJ166" s="10" t="s">
        <v>7715</v>
      </c>
      <c r="AK166" s="32" t="s">
        <v>4219</v>
      </c>
      <c r="AL166" s="10" t="s">
        <v>6488</v>
      </c>
      <c r="AM166" s="10" t="s">
        <v>494</v>
      </c>
      <c r="AN166" s="10" t="s">
        <v>494</v>
      </c>
      <c r="AO166" s="32" t="s">
        <v>2844</v>
      </c>
      <c r="AP166" s="13" t="s">
        <v>494</v>
      </c>
      <c r="AQ166" s="13" t="s">
        <v>494</v>
      </c>
      <c r="AR166" s="13" t="s">
        <v>494</v>
      </c>
      <c r="AS166" s="13" t="s">
        <v>494</v>
      </c>
      <c r="AT166" s="13" t="s">
        <v>494</v>
      </c>
      <c r="AU166" s="13" t="s">
        <v>494</v>
      </c>
      <c r="AV166" s="13" t="s">
        <v>494</v>
      </c>
      <c r="AW166" s="13" t="s">
        <v>494</v>
      </c>
    </row>
    <row r="167" spans="1:49" s="13" customFormat="1" ht="28.5" x14ac:dyDescent="0.45">
      <c r="A167" s="10" t="s">
        <v>496</v>
      </c>
      <c r="B167" s="10" t="s">
        <v>1072</v>
      </c>
      <c r="C167" s="10" t="s">
        <v>496</v>
      </c>
      <c r="D167" s="32" t="s">
        <v>1326</v>
      </c>
      <c r="E167" s="26" t="s">
        <v>8666</v>
      </c>
      <c r="F167" s="7" t="s">
        <v>496</v>
      </c>
      <c r="G167" s="26" t="s">
        <v>1549</v>
      </c>
      <c r="H167" s="10" t="s">
        <v>1072</v>
      </c>
      <c r="I167" s="10" t="s">
        <v>1072</v>
      </c>
      <c r="J167" s="10" t="s">
        <v>7414</v>
      </c>
      <c r="K167" s="10" t="s">
        <v>6798</v>
      </c>
      <c r="L167" s="32" t="s">
        <v>2520</v>
      </c>
      <c r="M167" s="32" t="s">
        <v>1326</v>
      </c>
      <c r="N167" s="10" t="s">
        <v>8079</v>
      </c>
      <c r="O167" s="32" t="s">
        <v>1898</v>
      </c>
      <c r="P167" s="10" t="s">
        <v>8375</v>
      </c>
      <c r="Q167" s="10" t="s">
        <v>5225</v>
      </c>
      <c r="R167" s="10" t="s">
        <v>496</v>
      </c>
      <c r="S167" s="26" t="s">
        <v>6176</v>
      </c>
      <c r="T167" s="26" t="s">
        <v>8936</v>
      </c>
      <c r="U167" s="32" t="s">
        <v>3163</v>
      </c>
      <c r="V167" s="32" t="s">
        <v>1072</v>
      </c>
      <c r="W167" s="26" t="s">
        <v>9137</v>
      </c>
      <c r="X167" s="32" t="e">
        <f>VLOOKUP(#REF!,#REF!,MATCH(VLOOKUP($X$1,'Language &amp; Currency Data'!$A$1:$B$41,2),#REF!,),FALSE)</f>
        <v>#REF!</v>
      </c>
      <c r="Y167" s="32" t="s">
        <v>497</v>
      </c>
      <c r="Z167" s="32" t="s">
        <v>3950</v>
      </c>
      <c r="AA167" s="32" t="s">
        <v>3470</v>
      </c>
      <c r="AB167" s="32" t="s">
        <v>2229</v>
      </c>
      <c r="AC167" s="26" t="s">
        <v>8666</v>
      </c>
      <c r="AD167" s="32" t="s">
        <v>4919</v>
      </c>
      <c r="AE167" s="10" t="s">
        <v>5528</v>
      </c>
      <c r="AF167" s="10" t="s">
        <v>7090</v>
      </c>
      <c r="AG167" s="10" t="s">
        <v>5837</v>
      </c>
      <c r="AH167" s="32" t="s">
        <v>1072</v>
      </c>
      <c r="AI167" s="32" t="s">
        <v>4522</v>
      </c>
      <c r="AJ167" s="10" t="s">
        <v>7716</v>
      </c>
      <c r="AK167" s="32" t="s">
        <v>4220</v>
      </c>
      <c r="AL167" s="10" t="s">
        <v>6489</v>
      </c>
      <c r="AM167" s="10" t="s">
        <v>496</v>
      </c>
      <c r="AN167" s="10" t="s">
        <v>496</v>
      </c>
      <c r="AO167" s="32" t="s">
        <v>2845</v>
      </c>
      <c r="AP167" s="13" t="s">
        <v>496</v>
      </c>
      <c r="AQ167" s="13" t="s">
        <v>496</v>
      </c>
      <c r="AR167" s="13" t="s">
        <v>496</v>
      </c>
      <c r="AS167" s="13" t="s">
        <v>496</v>
      </c>
      <c r="AT167" s="13" t="s">
        <v>496</v>
      </c>
      <c r="AU167" s="13" t="s">
        <v>496</v>
      </c>
      <c r="AV167" s="13" t="s">
        <v>496</v>
      </c>
      <c r="AW167" s="13" t="s">
        <v>496</v>
      </c>
    </row>
    <row r="168" spans="1:49" s="13" customFormat="1" x14ac:dyDescent="0.45">
      <c r="A168" s="10" t="s">
        <v>498</v>
      </c>
      <c r="B168" s="10" t="s">
        <v>1073</v>
      </c>
      <c r="C168" s="10" t="s">
        <v>498</v>
      </c>
      <c r="D168" s="32" t="s">
        <v>3813</v>
      </c>
      <c r="E168" s="26" t="s">
        <v>8667</v>
      </c>
      <c r="F168" s="7" t="s">
        <v>498</v>
      </c>
      <c r="G168" s="26" t="s">
        <v>1550</v>
      </c>
      <c r="H168" s="10" t="s">
        <v>1073</v>
      </c>
      <c r="I168" s="10" t="s">
        <v>1073</v>
      </c>
      <c r="J168" s="10" t="s">
        <v>7415</v>
      </c>
      <c r="K168" s="10" t="s">
        <v>6799</v>
      </c>
      <c r="L168" s="32" t="s">
        <v>2521</v>
      </c>
      <c r="M168" s="32" t="s">
        <v>3813</v>
      </c>
      <c r="N168" s="10" t="s">
        <v>8080</v>
      </c>
      <c r="O168" s="32" t="s">
        <v>1899</v>
      </c>
      <c r="P168" s="10" t="s">
        <v>8376</v>
      </c>
      <c r="Q168" s="10" t="s">
        <v>5226</v>
      </c>
      <c r="R168" s="10" t="s">
        <v>498</v>
      </c>
      <c r="S168" s="26" t="s">
        <v>6177</v>
      </c>
      <c r="T168" s="26" t="s">
        <v>8937</v>
      </c>
      <c r="U168" s="32" t="s">
        <v>3164</v>
      </c>
      <c r="V168" s="32" t="s">
        <v>1073</v>
      </c>
      <c r="W168" s="26" t="s">
        <v>9138</v>
      </c>
      <c r="X168" s="32" t="e">
        <f>VLOOKUP(#REF!,#REF!,MATCH(VLOOKUP($X$1,'Language &amp; Currency Data'!$A$1:$B$41,2),#REF!,),FALSE)</f>
        <v>#REF!</v>
      </c>
      <c r="Y168" s="32" t="s">
        <v>499</v>
      </c>
      <c r="Z168" s="32" t="s">
        <v>3951</v>
      </c>
      <c r="AA168" s="32" t="s">
        <v>3471</v>
      </c>
      <c r="AB168" s="32" t="s">
        <v>2230</v>
      </c>
      <c r="AC168" s="26" t="s">
        <v>8667</v>
      </c>
      <c r="AD168" s="32" t="s">
        <v>4920</v>
      </c>
      <c r="AE168" s="10" t="s">
        <v>5529</v>
      </c>
      <c r="AF168" s="10" t="s">
        <v>7091</v>
      </c>
      <c r="AG168" s="10" t="s">
        <v>5838</v>
      </c>
      <c r="AH168" s="32" t="s">
        <v>1073</v>
      </c>
      <c r="AI168" s="32" t="s">
        <v>4523</v>
      </c>
      <c r="AJ168" s="10" t="s">
        <v>7717</v>
      </c>
      <c r="AK168" s="32" t="s">
        <v>4221</v>
      </c>
      <c r="AL168" s="10" t="s">
        <v>6490</v>
      </c>
      <c r="AM168" s="10" t="s">
        <v>498</v>
      </c>
      <c r="AN168" s="10" t="s">
        <v>498</v>
      </c>
      <c r="AO168" s="32" t="s">
        <v>2846</v>
      </c>
      <c r="AP168" s="13" t="s">
        <v>498</v>
      </c>
      <c r="AQ168" s="13" t="s">
        <v>498</v>
      </c>
      <c r="AR168" s="13" t="s">
        <v>498</v>
      </c>
      <c r="AS168" s="13" t="s">
        <v>498</v>
      </c>
      <c r="AT168" s="13" t="s">
        <v>498</v>
      </c>
      <c r="AU168" s="13" t="s">
        <v>498</v>
      </c>
      <c r="AV168" s="13" t="s">
        <v>498</v>
      </c>
      <c r="AW168" s="13" t="s">
        <v>498</v>
      </c>
    </row>
    <row r="169" spans="1:49" s="13" customFormat="1" ht="57" x14ac:dyDescent="0.45">
      <c r="A169" s="10" t="s">
        <v>500</v>
      </c>
      <c r="B169" s="10" t="s">
        <v>3780</v>
      </c>
      <c r="C169" s="10" t="s">
        <v>500</v>
      </c>
      <c r="D169" s="32" t="s">
        <v>1327</v>
      </c>
      <c r="E169" s="26" t="s">
        <v>8668</v>
      </c>
      <c r="F169" s="7" t="s">
        <v>500</v>
      </c>
      <c r="G169" s="26" t="s">
        <v>1551</v>
      </c>
      <c r="H169" s="10" t="s">
        <v>3780</v>
      </c>
      <c r="I169" s="10" t="s">
        <v>3780</v>
      </c>
      <c r="J169" s="10" t="s">
        <v>7416</v>
      </c>
      <c r="K169" s="10" t="s">
        <v>6800</v>
      </c>
      <c r="L169" s="32" t="s">
        <v>2522</v>
      </c>
      <c r="M169" s="32" t="s">
        <v>1327</v>
      </c>
      <c r="N169" s="10" t="s">
        <v>8081</v>
      </c>
      <c r="O169" s="32" t="s">
        <v>1900</v>
      </c>
      <c r="P169" s="10" t="s">
        <v>8377</v>
      </c>
      <c r="Q169" s="10" t="s">
        <v>5227</v>
      </c>
      <c r="R169" s="10" t="s">
        <v>500</v>
      </c>
      <c r="S169" s="26" t="s">
        <v>6178</v>
      </c>
      <c r="T169" s="26" t="s">
        <v>8938</v>
      </c>
      <c r="U169" s="32" t="s">
        <v>3165</v>
      </c>
      <c r="V169" s="32" t="s">
        <v>3780</v>
      </c>
      <c r="W169" s="26" t="s">
        <v>9139</v>
      </c>
      <c r="X169" s="32" t="e">
        <f>VLOOKUP(#REF!,#REF!,MATCH(VLOOKUP($X$1,'Language &amp; Currency Data'!$A$1:$B$41,2),#REF!,),FALSE)</f>
        <v>#REF!</v>
      </c>
      <c r="Y169" s="32" t="s">
        <v>3789</v>
      </c>
      <c r="Z169" s="32" t="s">
        <v>3952</v>
      </c>
      <c r="AA169" s="32" t="s">
        <v>3472</v>
      </c>
      <c r="AB169" s="32" t="s">
        <v>2231</v>
      </c>
      <c r="AC169" s="26" t="s">
        <v>8668</v>
      </c>
      <c r="AD169" s="32" t="s">
        <v>4921</v>
      </c>
      <c r="AE169" s="10" t="s">
        <v>5530</v>
      </c>
      <c r="AF169" s="10" t="s">
        <v>7092</v>
      </c>
      <c r="AG169" s="10" t="s">
        <v>5839</v>
      </c>
      <c r="AH169" s="32" t="s">
        <v>3780</v>
      </c>
      <c r="AI169" s="32" t="s">
        <v>4524</v>
      </c>
      <c r="AJ169" s="10" t="s">
        <v>7718</v>
      </c>
      <c r="AK169" s="32" t="s">
        <v>4222</v>
      </c>
      <c r="AL169" s="10" t="s">
        <v>6491</v>
      </c>
      <c r="AM169" s="10" t="s">
        <v>500</v>
      </c>
      <c r="AN169" s="10" t="s">
        <v>500</v>
      </c>
      <c r="AO169" s="32" t="s">
        <v>2847</v>
      </c>
      <c r="AP169" s="13" t="s">
        <v>500</v>
      </c>
      <c r="AQ169" s="13" t="s">
        <v>500</v>
      </c>
      <c r="AR169" s="13" t="s">
        <v>500</v>
      </c>
      <c r="AS169" s="13" t="s">
        <v>500</v>
      </c>
      <c r="AT169" s="13" t="s">
        <v>500</v>
      </c>
      <c r="AU169" s="13" t="s">
        <v>500</v>
      </c>
      <c r="AV169" s="13" t="s">
        <v>500</v>
      </c>
      <c r="AW169" s="13" t="s">
        <v>500</v>
      </c>
    </row>
    <row r="170" spans="1:49" s="13" customFormat="1" ht="28.5" x14ac:dyDescent="0.45">
      <c r="A170" s="10" t="s">
        <v>501</v>
      </c>
      <c r="B170" s="10" t="s">
        <v>1074</v>
      </c>
      <c r="C170" s="10" t="s">
        <v>501</v>
      </c>
      <c r="D170" s="32" t="s">
        <v>1328</v>
      </c>
      <c r="E170" s="26" t="s">
        <v>8669</v>
      </c>
      <c r="F170" s="7" t="s">
        <v>501</v>
      </c>
      <c r="G170" s="26" t="s">
        <v>1552</v>
      </c>
      <c r="H170" s="10" t="s">
        <v>1074</v>
      </c>
      <c r="I170" s="10" t="s">
        <v>1074</v>
      </c>
      <c r="J170" s="10" t="s">
        <v>7417</v>
      </c>
      <c r="K170" s="10" t="s">
        <v>6801</v>
      </c>
      <c r="L170" s="32" t="s">
        <v>2523</v>
      </c>
      <c r="M170" s="32" t="s">
        <v>1328</v>
      </c>
      <c r="N170" s="10" t="s">
        <v>8082</v>
      </c>
      <c r="O170" s="32" t="s">
        <v>1901</v>
      </c>
      <c r="P170" s="10" t="s">
        <v>8378</v>
      </c>
      <c r="Q170" s="10" t="s">
        <v>5228</v>
      </c>
      <c r="R170" s="10" t="s">
        <v>501</v>
      </c>
      <c r="S170" s="26" t="s">
        <v>6179</v>
      </c>
      <c r="T170" s="26" t="s">
        <v>8939</v>
      </c>
      <c r="U170" s="32" t="s">
        <v>3166</v>
      </c>
      <c r="V170" s="32" t="s">
        <v>1074</v>
      </c>
      <c r="W170" s="26" t="s">
        <v>9140</v>
      </c>
      <c r="X170" s="32" t="e">
        <f>VLOOKUP(#REF!,#REF!,MATCH(VLOOKUP($X$1,'Language &amp; Currency Data'!$A$1:$B$41,2),#REF!,),FALSE)</f>
        <v>#REF!</v>
      </c>
      <c r="Y170" s="32" t="s">
        <v>502</v>
      </c>
      <c r="Z170" s="32" t="s">
        <v>3953</v>
      </c>
      <c r="AA170" s="32" t="s">
        <v>3473</v>
      </c>
      <c r="AB170" s="32" t="s">
        <v>2232</v>
      </c>
      <c r="AC170" s="26" t="s">
        <v>8669</v>
      </c>
      <c r="AD170" s="32" t="s">
        <v>4922</v>
      </c>
      <c r="AE170" s="10" t="s">
        <v>5531</v>
      </c>
      <c r="AF170" s="10" t="s">
        <v>7093</v>
      </c>
      <c r="AG170" s="10" t="s">
        <v>5840</v>
      </c>
      <c r="AH170" s="32" t="s">
        <v>1074</v>
      </c>
      <c r="AI170" s="32" t="s">
        <v>4525</v>
      </c>
      <c r="AJ170" s="10" t="s">
        <v>7719</v>
      </c>
      <c r="AK170" s="32" t="s">
        <v>4223</v>
      </c>
      <c r="AL170" s="10" t="s">
        <v>6492</v>
      </c>
      <c r="AM170" s="10" t="s">
        <v>501</v>
      </c>
      <c r="AN170" s="10" t="s">
        <v>501</v>
      </c>
      <c r="AO170" s="32" t="s">
        <v>2848</v>
      </c>
      <c r="AP170" s="13" t="s">
        <v>501</v>
      </c>
      <c r="AQ170" s="13" t="s">
        <v>501</v>
      </c>
      <c r="AR170" s="13" t="s">
        <v>501</v>
      </c>
      <c r="AS170" s="13" t="s">
        <v>501</v>
      </c>
      <c r="AT170" s="13" t="s">
        <v>501</v>
      </c>
      <c r="AU170" s="13" t="s">
        <v>501</v>
      </c>
      <c r="AV170" s="13" t="s">
        <v>501</v>
      </c>
      <c r="AW170" s="13" t="s">
        <v>501</v>
      </c>
    </row>
    <row r="171" spans="1:49" s="13" customFormat="1" x14ac:dyDescent="0.45">
      <c r="A171" s="10" t="s">
        <v>503</v>
      </c>
      <c r="B171" s="10" t="s">
        <v>1075</v>
      </c>
      <c r="C171" s="10" t="s">
        <v>503</v>
      </c>
      <c r="D171" s="32" t="s">
        <v>3814</v>
      </c>
      <c r="E171" s="26" t="s">
        <v>8670</v>
      </c>
      <c r="F171" s="7" t="s">
        <v>503</v>
      </c>
      <c r="G171" s="26" t="s">
        <v>1553</v>
      </c>
      <c r="H171" s="10" t="s">
        <v>1075</v>
      </c>
      <c r="I171" s="10" t="s">
        <v>1075</v>
      </c>
      <c r="J171" s="10" t="s">
        <v>7418</v>
      </c>
      <c r="K171" s="10" t="s">
        <v>6802</v>
      </c>
      <c r="L171" s="32" t="s">
        <v>2524</v>
      </c>
      <c r="M171" s="32" t="s">
        <v>3814</v>
      </c>
      <c r="N171" s="10" t="s">
        <v>8083</v>
      </c>
      <c r="O171" s="32" t="s">
        <v>1902</v>
      </c>
      <c r="P171" s="10" t="s">
        <v>8379</v>
      </c>
      <c r="Q171" s="10" t="s">
        <v>5229</v>
      </c>
      <c r="R171" s="10" t="s">
        <v>503</v>
      </c>
      <c r="S171" s="26" t="s">
        <v>6180</v>
      </c>
      <c r="T171" s="26" t="s">
        <v>8940</v>
      </c>
      <c r="U171" s="32" t="s">
        <v>3167</v>
      </c>
      <c r="V171" s="32" t="s">
        <v>1075</v>
      </c>
      <c r="W171" s="26" t="s">
        <v>9141</v>
      </c>
      <c r="X171" s="32" t="e">
        <f>VLOOKUP(#REF!,#REF!,MATCH(VLOOKUP($X$1,'Language &amp; Currency Data'!$A$1:$B$41,2),#REF!,),FALSE)</f>
        <v>#REF!</v>
      </c>
      <c r="Y171" s="32" t="s">
        <v>504</v>
      </c>
      <c r="Z171" s="32" t="s">
        <v>3954</v>
      </c>
      <c r="AA171" s="32" t="s">
        <v>3474</v>
      </c>
      <c r="AB171" s="32" t="s">
        <v>2233</v>
      </c>
      <c r="AC171" s="26" t="s">
        <v>8670</v>
      </c>
      <c r="AD171" s="32" t="s">
        <v>4923</v>
      </c>
      <c r="AE171" s="10" t="s">
        <v>5532</v>
      </c>
      <c r="AF171" s="10" t="s">
        <v>7094</v>
      </c>
      <c r="AG171" s="10" t="s">
        <v>5841</v>
      </c>
      <c r="AH171" s="32" t="s">
        <v>1075</v>
      </c>
      <c r="AI171" s="32" t="s">
        <v>4526</v>
      </c>
      <c r="AJ171" s="10" t="s">
        <v>7720</v>
      </c>
      <c r="AK171" s="32" t="s">
        <v>4224</v>
      </c>
      <c r="AL171" s="10" t="s">
        <v>6493</v>
      </c>
      <c r="AM171" s="10" t="s">
        <v>503</v>
      </c>
      <c r="AN171" s="10" t="s">
        <v>503</v>
      </c>
      <c r="AO171" s="32" t="s">
        <v>2849</v>
      </c>
      <c r="AP171" s="13" t="s">
        <v>503</v>
      </c>
      <c r="AQ171" s="13" t="s">
        <v>503</v>
      </c>
      <c r="AR171" s="13" t="s">
        <v>503</v>
      </c>
      <c r="AS171" s="13" t="s">
        <v>503</v>
      </c>
      <c r="AT171" s="13" t="s">
        <v>503</v>
      </c>
      <c r="AU171" s="13" t="s">
        <v>503</v>
      </c>
      <c r="AV171" s="13" t="s">
        <v>503</v>
      </c>
      <c r="AW171" s="13" t="s">
        <v>503</v>
      </c>
    </row>
    <row r="172" spans="1:49" s="13" customFormat="1" ht="28.5" x14ac:dyDescent="0.45">
      <c r="A172" s="10" t="s">
        <v>505</v>
      </c>
      <c r="B172" s="10" t="s">
        <v>1076</v>
      </c>
      <c r="C172" s="10" t="s">
        <v>505</v>
      </c>
      <c r="D172" s="32" t="s">
        <v>1329</v>
      </c>
      <c r="E172" s="26" t="s">
        <v>8671</v>
      </c>
      <c r="F172" s="7" t="s">
        <v>505</v>
      </c>
      <c r="G172" s="26" t="s">
        <v>1554</v>
      </c>
      <c r="H172" s="10" t="s">
        <v>1076</v>
      </c>
      <c r="I172" s="10" t="s">
        <v>1076</v>
      </c>
      <c r="J172" s="10" t="s">
        <v>7419</v>
      </c>
      <c r="K172" s="10" t="s">
        <v>6803</v>
      </c>
      <c r="L172" s="32" t="s">
        <v>2525</v>
      </c>
      <c r="M172" s="32" t="s">
        <v>1329</v>
      </c>
      <c r="N172" s="10" t="s">
        <v>8084</v>
      </c>
      <c r="O172" s="32" t="s">
        <v>1903</v>
      </c>
      <c r="P172" s="10" t="s">
        <v>8380</v>
      </c>
      <c r="Q172" s="10" t="s">
        <v>5230</v>
      </c>
      <c r="R172" s="10" t="s">
        <v>505</v>
      </c>
      <c r="S172" s="26" t="s">
        <v>6181</v>
      </c>
      <c r="T172" s="26" t="s">
        <v>8941</v>
      </c>
      <c r="U172" s="32" t="s">
        <v>6055</v>
      </c>
      <c r="V172" s="32" t="s">
        <v>1076</v>
      </c>
      <c r="W172" s="26" t="s">
        <v>9142</v>
      </c>
      <c r="X172" s="32" t="e">
        <f>VLOOKUP(#REF!,#REF!,MATCH(VLOOKUP($X$1,'Language &amp; Currency Data'!$A$1:$B$41,2),#REF!,),FALSE)</f>
        <v>#REF!</v>
      </c>
      <c r="Y172" s="32" t="s">
        <v>506</v>
      </c>
      <c r="Z172" s="32" t="s">
        <v>3955</v>
      </c>
      <c r="AA172" s="32" t="s">
        <v>3475</v>
      </c>
      <c r="AB172" s="32" t="s">
        <v>2234</v>
      </c>
      <c r="AC172" s="26" t="s">
        <v>8671</v>
      </c>
      <c r="AD172" s="32" t="s">
        <v>4924</v>
      </c>
      <c r="AE172" s="10" t="s">
        <v>5533</v>
      </c>
      <c r="AF172" s="10" t="s">
        <v>7095</v>
      </c>
      <c r="AG172" s="10" t="s">
        <v>5842</v>
      </c>
      <c r="AH172" s="32" t="s">
        <v>1076</v>
      </c>
      <c r="AI172" s="32" t="s">
        <v>4527</v>
      </c>
      <c r="AJ172" s="10" t="s">
        <v>7721</v>
      </c>
      <c r="AK172" s="32" t="s">
        <v>4225</v>
      </c>
      <c r="AL172" s="10" t="s">
        <v>6494</v>
      </c>
      <c r="AM172" s="10" t="s">
        <v>505</v>
      </c>
      <c r="AN172" s="10" t="s">
        <v>505</v>
      </c>
      <c r="AO172" s="32" t="s">
        <v>2850</v>
      </c>
      <c r="AP172" s="13" t="s">
        <v>505</v>
      </c>
      <c r="AQ172" s="13" t="s">
        <v>505</v>
      </c>
      <c r="AR172" s="13" t="s">
        <v>505</v>
      </c>
      <c r="AS172" s="13" t="s">
        <v>505</v>
      </c>
      <c r="AT172" s="13" t="s">
        <v>505</v>
      </c>
      <c r="AU172" s="13" t="s">
        <v>505</v>
      </c>
      <c r="AV172" s="13" t="s">
        <v>505</v>
      </c>
      <c r="AW172" s="13" t="s">
        <v>505</v>
      </c>
    </row>
    <row r="173" spans="1:49" s="13" customFormat="1" x14ac:dyDescent="0.45">
      <c r="A173" s="10" t="s">
        <v>507</v>
      </c>
      <c r="B173" s="10" t="s">
        <v>1077</v>
      </c>
      <c r="C173" s="10" t="s">
        <v>507</v>
      </c>
      <c r="D173" s="32" t="s">
        <v>4735</v>
      </c>
      <c r="E173" s="26" t="s">
        <v>8672</v>
      </c>
      <c r="F173" s="7" t="s">
        <v>507</v>
      </c>
      <c r="G173" s="26" t="s">
        <v>1555</v>
      </c>
      <c r="H173" s="10" t="s">
        <v>1077</v>
      </c>
      <c r="I173" s="10" t="s">
        <v>1077</v>
      </c>
      <c r="J173" s="10" t="s">
        <v>7420</v>
      </c>
      <c r="K173" s="10" t="s">
        <v>6804</v>
      </c>
      <c r="L173" s="32" t="s">
        <v>2526</v>
      </c>
      <c r="M173" s="32" t="s">
        <v>4735</v>
      </c>
      <c r="N173" s="10" t="s">
        <v>8085</v>
      </c>
      <c r="O173" s="32" t="s">
        <v>1904</v>
      </c>
      <c r="P173" s="10" t="s">
        <v>8381</v>
      </c>
      <c r="Q173" s="10" t="s">
        <v>5231</v>
      </c>
      <c r="R173" s="10" t="s">
        <v>507</v>
      </c>
      <c r="S173" s="26" t="s">
        <v>6182</v>
      </c>
      <c r="T173" s="26" t="s">
        <v>8942</v>
      </c>
      <c r="U173" s="32" t="s">
        <v>3168</v>
      </c>
      <c r="V173" s="32" t="s">
        <v>1077</v>
      </c>
      <c r="W173" s="26" t="s">
        <v>9143</v>
      </c>
      <c r="X173" s="32" t="e">
        <f>VLOOKUP(#REF!,#REF!,MATCH(VLOOKUP($X$1,'Language &amp; Currency Data'!$A$1:$B$41,2),#REF!,),FALSE)</f>
        <v>#REF!</v>
      </c>
      <c r="Y173" s="32" t="s">
        <v>508</v>
      </c>
      <c r="Z173" s="32" t="s">
        <v>3956</v>
      </c>
      <c r="AA173" s="32" t="s">
        <v>3476</v>
      </c>
      <c r="AB173" s="32" t="s">
        <v>2235</v>
      </c>
      <c r="AC173" s="26" t="s">
        <v>8672</v>
      </c>
      <c r="AD173" s="32" t="s">
        <v>4925</v>
      </c>
      <c r="AE173" s="10" t="s">
        <v>5534</v>
      </c>
      <c r="AF173" s="10" t="s">
        <v>7096</v>
      </c>
      <c r="AG173" s="10" t="s">
        <v>5843</v>
      </c>
      <c r="AH173" s="32" t="s">
        <v>1077</v>
      </c>
      <c r="AI173" s="32" t="s">
        <v>4528</v>
      </c>
      <c r="AJ173" s="10" t="s">
        <v>7722</v>
      </c>
      <c r="AK173" s="32" t="s">
        <v>4226</v>
      </c>
      <c r="AL173" s="10" t="s">
        <v>6495</v>
      </c>
      <c r="AM173" s="10" t="s">
        <v>507</v>
      </c>
      <c r="AN173" s="10" t="s">
        <v>507</v>
      </c>
      <c r="AO173" s="32" t="s">
        <v>2851</v>
      </c>
      <c r="AP173" s="13" t="s">
        <v>507</v>
      </c>
      <c r="AQ173" s="13" t="s">
        <v>507</v>
      </c>
      <c r="AR173" s="13" t="s">
        <v>507</v>
      </c>
      <c r="AS173" s="13" t="s">
        <v>507</v>
      </c>
      <c r="AT173" s="13" t="s">
        <v>507</v>
      </c>
      <c r="AU173" s="13" t="s">
        <v>507</v>
      </c>
      <c r="AV173" s="13" t="s">
        <v>507</v>
      </c>
      <c r="AW173" s="13" t="s">
        <v>507</v>
      </c>
    </row>
    <row r="174" spans="1:49" s="13" customFormat="1" x14ac:dyDescent="0.45">
      <c r="A174" s="10" t="s">
        <v>509</v>
      </c>
      <c r="B174" s="10" t="s">
        <v>1078</v>
      </c>
      <c r="C174" s="10" t="s">
        <v>509</v>
      </c>
      <c r="D174" s="32" t="s">
        <v>3815</v>
      </c>
      <c r="E174" s="26" t="s">
        <v>8673</v>
      </c>
      <c r="F174" s="7" t="s">
        <v>509</v>
      </c>
      <c r="G174" s="26" t="s">
        <v>1556</v>
      </c>
      <c r="H174" s="10" t="s">
        <v>1078</v>
      </c>
      <c r="I174" s="10" t="s">
        <v>1078</v>
      </c>
      <c r="J174" s="10" t="s">
        <v>7421</v>
      </c>
      <c r="K174" s="10" t="s">
        <v>6805</v>
      </c>
      <c r="L174" s="32" t="s">
        <v>2527</v>
      </c>
      <c r="M174" s="32" t="s">
        <v>3815</v>
      </c>
      <c r="N174" s="10" t="s">
        <v>8086</v>
      </c>
      <c r="O174" s="32" t="s">
        <v>1905</v>
      </c>
      <c r="P174" s="10" t="s">
        <v>8382</v>
      </c>
      <c r="Q174" s="10" t="s">
        <v>5232</v>
      </c>
      <c r="R174" s="10" t="s">
        <v>509</v>
      </c>
      <c r="S174" s="26" t="s">
        <v>6183</v>
      </c>
      <c r="T174" s="26" t="s">
        <v>8943</v>
      </c>
      <c r="U174" s="32" t="s">
        <v>3169</v>
      </c>
      <c r="V174" s="32" t="s">
        <v>1078</v>
      </c>
      <c r="W174" s="26" t="s">
        <v>9144</v>
      </c>
      <c r="X174" s="32" t="e">
        <f>VLOOKUP(#REF!,#REF!,MATCH(VLOOKUP($X$1,'Language &amp; Currency Data'!$A$1:$B$41,2),#REF!,),FALSE)</f>
        <v>#REF!</v>
      </c>
      <c r="Y174" s="32" t="s">
        <v>510</v>
      </c>
      <c r="Z174" s="32" t="s">
        <v>3957</v>
      </c>
      <c r="AA174" s="32" t="s">
        <v>3477</v>
      </c>
      <c r="AB174" s="32" t="s">
        <v>2236</v>
      </c>
      <c r="AC174" s="26" t="s">
        <v>8673</v>
      </c>
      <c r="AD174" s="32" t="s">
        <v>4926</v>
      </c>
      <c r="AE174" s="10" t="s">
        <v>5535</v>
      </c>
      <c r="AF174" s="10" t="s">
        <v>7097</v>
      </c>
      <c r="AG174" s="10" t="s">
        <v>5844</v>
      </c>
      <c r="AH174" s="32" t="s">
        <v>1078</v>
      </c>
      <c r="AI174" s="32" t="s">
        <v>4529</v>
      </c>
      <c r="AJ174" s="10" t="s">
        <v>7723</v>
      </c>
      <c r="AK174" s="32" t="s">
        <v>4227</v>
      </c>
      <c r="AL174" s="10" t="s">
        <v>6496</v>
      </c>
      <c r="AM174" s="10" t="s">
        <v>509</v>
      </c>
      <c r="AN174" s="10" t="s">
        <v>509</v>
      </c>
      <c r="AO174" s="32" t="s">
        <v>2852</v>
      </c>
      <c r="AP174" s="13" t="s">
        <v>509</v>
      </c>
      <c r="AQ174" s="13" t="s">
        <v>509</v>
      </c>
      <c r="AR174" s="13" t="s">
        <v>509</v>
      </c>
      <c r="AS174" s="13" t="s">
        <v>509</v>
      </c>
      <c r="AT174" s="13" t="s">
        <v>509</v>
      </c>
      <c r="AU174" s="13" t="s">
        <v>509</v>
      </c>
      <c r="AV174" s="13" t="s">
        <v>509</v>
      </c>
      <c r="AW174" s="13" t="s">
        <v>509</v>
      </c>
    </row>
    <row r="175" spans="1:49" s="13" customFormat="1" ht="28.5" x14ac:dyDescent="0.45">
      <c r="A175" s="10" t="s">
        <v>511</v>
      </c>
      <c r="B175" s="10" t="s">
        <v>1079</v>
      </c>
      <c r="C175" s="10" t="s">
        <v>511</v>
      </c>
      <c r="D175" s="32" t="s">
        <v>4736</v>
      </c>
      <c r="E175" s="26" t="s">
        <v>8674</v>
      </c>
      <c r="F175" s="7" t="s">
        <v>511</v>
      </c>
      <c r="G175" s="26" t="s">
        <v>1557</v>
      </c>
      <c r="H175" s="10" t="s">
        <v>1079</v>
      </c>
      <c r="I175" s="10" t="s">
        <v>1079</v>
      </c>
      <c r="J175" s="10" t="s">
        <v>7422</v>
      </c>
      <c r="K175" s="10" t="s">
        <v>6806</v>
      </c>
      <c r="L175" s="32" t="s">
        <v>2528</v>
      </c>
      <c r="M175" s="32" t="s">
        <v>4736</v>
      </c>
      <c r="N175" s="10" t="s">
        <v>8087</v>
      </c>
      <c r="O175" s="32" t="s">
        <v>1906</v>
      </c>
      <c r="P175" s="10" t="s">
        <v>8383</v>
      </c>
      <c r="Q175" s="10" t="s">
        <v>5233</v>
      </c>
      <c r="R175" s="10" t="s">
        <v>511</v>
      </c>
      <c r="S175" s="26" t="s">
        <v>6184</v>
      </c>
      <c r="T175" s="26" t="s">
        <v>8944</v>
      </c>
      <c r="U175" s="32" t="s">
        <v>3170</v>
      </c>
      <c r="V175" s="32" t="s">
        <v>1079</v>
      </c>
      <c r="W175" s="26" t="s">
        <v>9145</v>
      </c>
      <c r="X175" s="32" t="e">
        <f>VLOOKUP(#REF!,#REF!,MATCH(VLOOKUP($X$1,'Language &amp; Currency Data'!$A$1:$B$41,2),#REF!,),FALSE)</f>
        <v>#REF!</v>
      </c>
      <c r="Y175" s="32" t="s">
        <v>512</v>
      </c>
      <c r="Z175" s="32" t="s">
        <v>3958</v>
      </c>
      <c r="AA175" s="32" t="s">
        <v>3478</v>
      </c>
      <c r="AB175" s="32" t="s">
        <v>2237</v>
      </c>
      <c r="AC175" s="26" t="s">
        <v>8674</v>
      </c>
      <c r="AD175" s="32" t="s">
        <v>4927</v>
      </c>
      <c r="AE175" s="10" t="s">
        <v>5536</v>
      </c>
      <c r="AF175" s="10" t="s">
        <v>7098</v>
      </c>
      <c r="AG175" s="10" t="s">
        <v>5845</v>
      </c>
      <c r="AH175" s="32" t="s">
        <v>1079</v>
      </c>
      <c r="AI175" s="32" t="s">
        <v>4530</v>
      </c>
      <c r="AJ175" s="10" t="s">
        <v>7724</v>
      </c>
      <c r="AK175" s="32" t="s">
        <v>4228</v>
      </c>
      <c r="AL175" s="10" t="s">
        <v>6497</v>
      </c>
      <c r="AM175" s="10" t="s">
        <v>511</v>
      </c>
      <c r="AN175" s="10" t="s">
        <v>511</v>
      </c>
      <c r="AO175" s="32" t="s">
        <v>2853</v>
      </c>
      <c r="AP175" s="13" t="s">
        <v>511</v>
      </c>
      <c r="AQ175" s="13" t="s">
        <v>511</v>
      </c>
      <c r="AR175" s="13" t="s">
        <v>511</v>
      </c>
      <c r="AS175" s="13" t="s">
        <v>511</v>
      </c>
      <c r="AT175" s="13" t="s">
        <v>511</v>
      </c>
      <c r="AU175" s="13" t="s">
        <v>511</v>
      </c>
      <c r="AV175" s="13" t="s">
        <v>511</v>
      </c>
      <c r="AW175" s="13" t="s">
        <v>511</v>
      </c>
    </row>
    <row r="176" spans="1:49" s="13" customFormat="1" ht="99.75" x14ac:dyDescent="0.45">
      <c r="A176" s="10" t="s">
        <v>513</v>
      </c>
      <c r="B176" s="10" t="s">
        <v>1254</v>
      </c>
      <c r="C176" s="10" t="s">
        <v>513</v>
      </c>
      <c r="D176" s="32" t="s">
        <v>1330</v>
      </c>
      <c r="E176" s="26" t="s">
        <v>8675</v>
      </c>
      <c r="F176" s="7" t="s">
        <v>513</v>
      </c>
      <c r="G176" s="26" t="s">
        <v>1685</v>
      </c>
      <c r="H176" s="10" t="s">
        <v>1254</v>
      </c>
      <c r="I176" s="10" t="s">
        <v>1254</v>
      </c>
      <c r="J176" s="10" t="s">
        <v>7423</v>
      </c>
      <c r="K176" s="10" t="s">
        <v>6807</v>
      </c>
      <c r="L176" s="32" t="s">
        <v>2529</v>
      </c>
      <c r="M176" s="32" t="s">
        <v>1330</v>
      </c>
      <c r="N176" s="10" t="s">
        <v>8088</v>
      </c>
      <c r="O176" s="32" t="s">
        <v>1907</v>
      </c>
      <c r="P176" s="10" t="s">
        <v>8384</v>
      </c>
      <c r="Q176" s="10" t="s">
        <v>5234</v>
      </c>
      <c r="R176" s="10" t="s">
        <v>513</v>
      </c>
      <c r="S176" s="26" t="s">
        <v>6185</v>
      </c>
      <c r="T176" s="26" t="s">
        <v>9346</v>
      </c>
      <c r="U176" s="32" t="s">
        <v>3171</v>
      </c>
      <c r="V176" s="32" t="s">
        <v>1254</v>
      </c>
      <c r="W176" s="26" t="s">
        <v>9146</v>
      </c>
      <c r="X176" s="32" t="e">
        <f>VLOOKUP(#REF!,#REF!,MATCH(VLOOKUP($X$1,'Language &amp; Currency Data'!$A$1:$B$41,2),#REF!,),FALSE)</f>
        <v>#REF!</v>
      </c>
      <c r="Y176" s="32" t="s">
        <v>514</v>
      </c>
      <c r="Z176" s="32" t="s">
        <v>3959</v>
      </c>
      <c r="AA176" s="32" t="s">
        <v>3479</v>
      </c>
      <c r="AB176" s="32" t="s">
        <v>2238</v>
      </c>
      <c r="AC176" s="26" t="s">
        <v>8675</v>
      </c>
      <c r="AD176" s="32" t="s">
        <v>4928</v>
      </c>
      <c r="AE176" s="10" t="s">
        <v>5537</v>
      </c>
      <c r="AF176" s="10" t="s">
        <v>7099</v>
      </c>
      <c r="AG176" s="10" t="s">
        <v>5846</v>
      </c>
      <c r="AH176" s="32" t="s">
        <v>1254</v>
      </c>
      <c r="AI176" s="32" t="s">
        <v>4531</v>
      </c>
      <c r="AJ176" s="10" t="s">
        <v>7725</v>
      </c>
      <c r="AK176" s="32" t="s">
        <v>4229</v>
      </c>
      <c r="AL176" s="10" t="s">
        <v>6498</v>
      </c>
      <c r="AM176" s="10" t="s">
        <v>513</v>
      </c>
      <c r="AN176" s="10" t="s">
        <v>513</v>
      </c>
      <c r="AO176" s="32" t="s">
        <v>2854</v>
      </c>
      <c r="AP176" s="13" t="s">
        <v>513</v>
      </c>
      <c r="AQ176" s="13" t="s">
        <v>513</v>
      </c>
      <c r="AR176" s="13" t="s">
        <v>513</v>
      </c>
      <c r="AS176" s="13" t="s">
        <v>513</v>
      </c>
      <c r="AT176" s="13" t="s">
        <v>513</v>
      </c>
      <c r="AU176" s="13" t="s">
        <v>513</v>
      </c>
      <c r="AV176" s="13" t="s">
        <v>513</v>
      </c>
      <c r="AW176" s="13" t="s">
        <v>513</v>
      </c>
    </row>
    <row r="177" spans="1:49" s="13" customFormat="1" x14ac:dyDescent="0.45">
      <c r="A177" s="10" t="s">
        <v>515</v>
      </c>
      <c r="B177" s="10" t="s">
        <v>1080</v>
      </c>
      <c r="C177" s="10" t="s">
        <v>515</v>
      </c>
      <c r="D177" s="32" t="s">
        <v>1331</v>
      </c>
      <c r="E177" s="26" t="s">
        <v>8676</v>
      </c>
      <c r="F177" s="7" t="s">
        <v>515</v>
      </c>
      <c r="G177" s="26" t="s">
        <v>1558</v>
      </c>
      <c r="H177" s="10" t="s">
        <v>1080</v>
      </c>
      <c r="I177" s="10" t="s">
        <v>1080</v>
      </c>
      <c r="J177" s="10" t="s">
        <v>7424</v>
      </c>
      <c r="K177" s="10" t="s">
        <v>6808</v>
      </c>
      <c r="L177" s="32" t="s">
        <v>2530</v>
      </c>
      <c r="M177" s="32" t="s">
        <v>1331</v>
      </c>
      <c r="N177" s="10" t="s">
        <v>8089</v>
      </c>
      <c r="O177" s="32" t="s">
        <v>1908</v>
      </c>
      <c r="P177" s="10" t="s">
        <v>8385</v>
      </c>
      <c r="Q177" s="10" t="s">
        <v>5235</v>
      </c>
      <c r="R177" s="10" t="s">
        <v>515</v>
      </c>
      <c r="S177" s="26" t="s">
        <v>6186</v>
      </c>
      <c r="T177" s="26" t="s">
        <v>8945</v>
      </c>
      <c r="U177" s="32" t="s">
        <v>3172</v>
      </c>
      <c r="V177" s="32" t="s">
        <v>1080</v>
      </c>
      <c r="W177" s="26" t="s">
        <v>9147</v>
      </c>
      <c r="X177" s="32" t="e">
        <f>VLOOKUP(#REF!,#REF!,MATCH(VLOOKUP($X$1,'Language &amp; Currency Data'!$A$1:$B$41,2),#REF!,),FALSE)</f>
        <v>#REF!</v>
      </c>
      <c r="Y177" s="32" t="s">
        <v>516</v>
      </c>
      <c r="Z177" s="32" t="s">
        <v>3960</v>
      </c>
      <c r="AA177" s="32" t="s">
        <v>3480</v>
      </c>
      <c r="AB177" s="32" t="s">
        <v>2239</v>
      </c>
      <c r="AC177" s="26" t="s">
        <v>8676</v>
      </c>
      <c r="AD177" s="32" t="s">
        <v>4929</v>
      </c>
      <c r="AE177" s="10" t="s">
        <v>5538</v>
      </c>
      <c r="AF177" s="10" t="s">
        <v>7100</v>
      </c>
      <c r="AG177" s="10" t="s">
        <v>5847</v>
      </c>
      <c r="AH177" s="32" t="s">
        <v>1080</v>
      </c>
      <c r="AI177" s="32" t="s">
        <v>4532</v>
      </c>
      <c r="AJ177" s="10" t="s">
        <v>7726</v>
      </c>
      <c r="AK177" s="32" t="s">
        <v>4230</v>
      </c>
      <c r="AL177" s="10" t="s">
        <v>6499</v>
      </c>
      <c r="AM177" s="10" t="s">
        <v>515</v>
      </c>
      <c r="AN177" s="10" t="s">
        <v>515</v>
      </c>
      <c r="AO177" s="32" t="s">
        <v>2855</v>
      </c>
      <c r="AP177" s="13" t="s">
        <v>515</v>
      </c>
      <c r="AQ177" s="13" t="s">
        <v>515</v>
      </c>
      <c r="AR177" s="13" t="s">
        <v>515</v>
      </c>
      <c r="AS177" s="13" t="s">
        <v>515</v>
      </c>
      <c r="AT177" s="13" t="s">
        <v>515</v>
      </c>
      <c r="AU177" s="13" t="s">
        <v>515</v>
      </c>
      <c r="AV177" s="13" t="s">
        <v>515</v>
      </c>
      <c r="AW177" s="13" t="s">
        <v>515</v>
      </c>
    </row>
    <row r="178" spans="1:49" s="13" customFormat="1" ht="28.5" x14ac:dyDescent="0.45">
      <c r="A178" s="10" t="s">
        <v>517</v>
      </c>
      <c r="B178" s="10" t="s">
        <v>1081</v>
      </c>
      <c r="C178" s="10" t="s">
        <v>517</v>
      </c>
      <c r="D178" s="32" t="s">
        <v>1332</v>
      </c>
      <c r="E178" s="26" t="s">
        <v>8677</v>
      </c>
      <c r="F178" s="7" t="s">
        <v>517</v>
      </c>
      <c r="G178" s="26" t="s">
        <v>1559</v>
      </c>
      <c r="H178" s="10" t="s">
        <v>1081</v>
      </c>
      <c r="I178" s="10" t="s">
        <v>1081</v>
      </c>
      <c r="J178" s="10" t="s">
        <v>7425</v>
      </c>
      <c r="K178" s="10" t="s">
        <v>6809</v>
      </c>
      <c r="L178" s="32" t="s">
        <v>2531</v>
      </c>
      <c r="M178" s="32" t="s">
        <v>1332</v>
      </c>
      <c r="N178" s="10" t="s">
        <v>8090</v>
      </c>
      <c r="O178" s="32" t="s">
        <v>1909</v>
      </c>
      <c r="P178" s="10" t="s">
        <v>8386</v>
      </c>
      <c r="Q178" s="10" t="s">
        <v>5236</v>
      </c>
      <c r="R178" s="10" t="s">
        <v>517</v>
      </c>
      <c r="S178" s="26" t="s">
        <v>6187</v>
      </c>
      <c r="T178" s="26" t="s">
        <v>8946</v>
      </c>
      <c r="U178" s="32" t="s">
        <v>3173</v>
      </c>
      <c r="V178" s="32" t="s">
        <v>1081</v>
      </c>
      <c r="W178" s="26" t="s">
        <v>9148</v>
      </c>
      <c r="X178" s="32" t="e">
        <f>VLOOKUP(#REF!,#REF!,MATCH(VLOOKUP($X$1,'Language &amp; Currency Data'!$A$1:$B$41,2),#REF!,),FALSE)</f>
        <v>#REF!</v>
      </c>
      <c r="Y178" s="32" t="s">
        <v>518</v>
      </c>
      <c r="Z178" s="32" t="s">
        <v>3961</v>
      </c>
      <c r="AA178" s="32" t="s">
        <v>3481</v>
      </c>
      <c r="AB178" s="32" t="s">
        <v>2240</v>
      </c>
      <c r="AC178" s="26" t="s">
        <v>8677</v>
      </c>
      <c r="AD178" s="32" t="s">
        <v>4930</v>
      </c>
      <c r="AE178" s="10" t="s">
        <v>5539</v>
      </c>
      <c r="AF178" s="10" t="s">
        <v>7101</v>
      </c>
      <c r="AG178" s="10" t="s">
        <v>5848</v>
      </c>
      <c r="AH178" s="32" t="s">
        <v>1081</v>
      </c>
      <c r="AI178" s="32" t="s">
        <v>4533</v>
      </c>
      <c r="AJ178" s="10" t="s">
        <v>7727</v>
      </c>
      <c r="AK178" s="32" t="s">
        <v>4231</v>
      </c>
      <c r="AL178" s="10" t="s">
        <v>6500</v>
      </c>
      <c r="AM178" s="10" t="s">
        <v>517</v>
      </c>
      <c r="AN178" s="10" t="s">
        <v>517</v>
      </c>
      <c r="AO178" s="32" t="s">
        <v>2856</v>
      </c>
      <c r="AP178" s="13" t="s">
        <v>517</v>
      </c>
      <c r="AQ178" s="13" t="s">
        <v>517</v>
      </c>
      <c r="AR178" s="13" t="s">
        <v>517</v>
      </c>
      <c r="AS178" s="13" t="s">
        <v>517</v>
      </c>
      <c r="AT178" s="13" t="s">
        <v>517</v>
      </c>
      <c r="AU178" s="13" t="s">
        <v>517</v>
      </c>
      <c r="AV178" s="13" t="s">
        <v>517</v>
      </c>
      <c r="AW178" s="13" t="s">
        <v>517</v>
      </c>
    </row>
    <row r="179" spans="1:49" s="13" customFormat="1" ht="28.5" x14ac:dyDescent="0.45">
      <c r="A179" s="10" t="s">
        <v>519</v>
      </c>
      <c r="B179" s="10" t="s">
        <v>1208</v>
      </c>
      <c r="C179" s="10" t="s">
        <v>519</v>
      </c>
      <c r="D179" s="32" t="s">
        <v>1433</v>
      </c>
      <c r="E179" s="26" t="s">
        <v>8678</v>
      </c>
      <c r="F179" s="7" t="s">
        <v>519</v>
      </c>
      <c r="G179" s="26" t="s">
        <v>1686</v>
      </c>
      <c r="H179" s="10" t="s">
        <v>1208</v>
      </c>
      <c r="I179" s="10" t="s">
        <v>1208</v>
      </c>
      <c r="J179" s="10" t="s">
        <v>7426</v>
      </c>
      <c r="K179" s="10" t="s">
        <v>6810</v>
      </c>
      <c r="L179" s="32" t="s">
        <v>2532</v>
      </c>
      <c r="M179" s="32" t="s">
        <v>1433</v>
      </c>
      <c r="N179" s="10" t="s">
        <v>8091</v>
      </c>
      <c r="O179" s="32" t="s">
        <v>2039</v>
      </c>
      <c r="P179" s="10" t="s">
        <v>8387</v>
      </c>
      <c r="Q179" s="10" t="s">
        <v>5237</v>
      </c>
      <c r="R179" s="10" t="s">
        <v>519</v>
      </c>
      <c r="S179" s="26" t="s">
        <v>6188</v>
      </c>
      <c r="T179" s="26" t="s">
        <v>9347</v>
      </c>
      <c r="U179" s="32" t="s">
        <v>3174</v>
      </c>
      <c r="V179" s="32" t="s">
        <v>1208</v>
      </c>
      <c r="W179" s="26" t="s">
        <v>9149</v>
      </c>
      <c r="X179" s="32" t="e">
        <f>VLOOKUP(#REF!,#REF!,MATCH(VLOOKUP($X$1,'Language &amp; Currency Data'!$A$1:$B$41,2),#REF!,),FALSE)</f>
        <v>#REF!</v>
      </c>
      <c r="Y179" s="32" t="s">
        <v>925</v>
      </c>
      <c r="Z179" s="32" t="s">
        <v>3962</v>
      </c>
      <c r="AA179" s="32" t="s">
        <v>3482</v>
      </c>
      <c r="AB179" s="32" t="s">
        <v>2241</v>
      </c>
      <c r="AC179" s="26" t="s">
        <v>8678</v>
      </c>
      <c r="AD179" s="32" t="s">
        <v>4931</v>
      </c>
      <c r="AE179" s="10" t="s">
        <v>5540</v>
      </c>
      <c r="AF179" s="10" t="s">
        <v>7237</v>
      </c>
      <c r="AG179" s="10" t="s">
        <v>5849</v>
      </c>
      <c r="AH179" s="32" t="s">
        <v>1208</v>
      </c>
      <c r="AI179" s="32" t="s">
        <v>4534</v>
      </c>
      <c r="AJ179" s="10" t="s">
        <v>7728</v>
      </c>
      <c r="AK179" s="32" t="s">
        <v>4232</v>
      </c>
      <c r="AL179" s="10" t="s">
        <v>6501</v>
      </c>
      <c r="AM179" s="10" t="s">
        <v>519</v>
      </c>
      <c r="AN179" s="10" t="s">
        <v>519</v>
      </c>
      <c r="AO179" s="32" t="s">
        <v>2857</v>
      </c>
      <c r="AP179" s="13" t="s">
        <v>519</v>
      </c>
      <c r="AQ179" s="13" t="s">
        <v>519</v>
      </c>
      <c r="AR179" s="13" t="s">
        <v>519</v>
      </c>
      <c r="AS179" s="13" t="s">
        <v>519</v>
      </c>
      <c r="AT179" s="13" t="s">
        <v>519</v>
      </c>
      <c r="AU179" s="13" t="s">
        <v>519</v>
      </c>
      <c r="AV179" s="13" t="s">
        <v>519</v>
      </c>
      <c r="AW179" s="13" t="s">
        <v>519</v>
      </c>
    </row>
    <row r="180" spans="1:49" s="13" customFormat="1" ht="28.5" x14ac:dyDescent="0.45">
      <c r="A180" s="10" t="s">
        <v>520</v>
      </c>
      <c r="B180" s="10" t="s">
        <v>1082</v>
      </c>
      <c r="C180" s="10" t="s">
        <v>520</v>
      </c>
      <c r="D180" s="32" t="s">
        <v>1333</v>
      </c>
      <c r="E180" s="26" t="s">
        <v>8679</v>
      </c>
      <c r="F180" s="7" t="s">
        <v>520</v>
      </c>
      <c r="G180" s="26" t="s">
        <v>1560</v>
      </c>
      <c r="H180" s="10" t="s">
        <v>1082</v>
      </c>
      <c r="I180" s="10" t="s">
        <v>1082</v>
      </c>
      <c r="J180" s="10" t="s">
        <v>7427</v>
      </c>
      <c r="K180" s="10" t="s">
        <v>6811</v>
      </c>
      <c r="L180" s="32" t="s">
        <v>2533</v>
      </c>
      <c r="M180" s="32" t="s">
        <v>1333</v>
      </c>
      <c r="N180" s="10" t="s">
        <v>8092</v>
      </c>
      <c r="O180" s="32" t="s">
        <v>1910</v>
      </c>
      <c r="P180" s="10" t="s">
        <v>8388</v>
      </c>
      <c r="Q180" s="10" t="s">
        <v>5238</v>
      </c>
      <c r="R180" s="10" t="s">
        <v>520</v>
      </c>
      <c r="S180" s="26" t="s">
        <v>6189</v>
      </c>
      <c r="T180" s="26" t="s">
        <v>8947</v>
      </c>
      <c r="U180" s="32" t="s">
        <v>3175</v>
      </c>
      <c r="V180" s="32" t="s">
        <v>1082</v>
      </c>
      <c r="W180" s="26" t="s">
        <v>9150</v>
      </c>
      <c r="X180" s="32" t="e">
        <f>VLOOKUP(#REF!,#REF!,MATCH(VLOOKUP($X$1,'Language &amp; Currency Data'!$A$1:$B$41,2),#REF!,),FALSE)</f>
        <v>#REF!</v>
      </c>
      <c r="Y180" s="32" t="s">
        <v>521</v>
      </c>
      <c r="Z180" s="32" t="s">
        <v>3963</v>
      </c>
      <c r="AA180" s="32" t="s">
        <v>3483</v>
      </c>
      <c r="AB180" s="32" t="s">
        <v>2242</v>
      </c>
      <c r="AC180" s="26" t="s">
        <v>8679</v>
      </c>
      <c r="AD180" s="32" t="s">
        <v>4932</v>
      </c>
      <c r="AE180" s="10" t="s">
        <v>5541</v>
      </c>
      <c r="AF180" s="10" t="s">
        <v>7102</v>
      </c>
      <c r="AG180" s="10" t="s">
        <v>5850</v>
      </c>
      <c r="AH180" s="32" t="s">
        <v>1082</v>
      </c>
      <c r="AI180" s="32" t="s">
        <v>4535</v>
      </c>
      <c r="AJ180" s="10" t="s">
        <v>7729</v>
      </c>
      <c r="AK180" s="32" t="s">
        <v>4233</v>
      </c>
      <c r="AL180" s="10" t="s">
        <v>6502</v>
      </c>
      <c r="AM180" s="10" t="s">
        <v>520</v>
      </c>
      <c r="AN180" s="10" t="s">
        <v>520</v>
      </c>
      <c r="AO180" s="32" t="s">
        <v>2858</v>
      </c>
      <c r="AP180" s="13" t="s">
        <v>520</v>
      </c>
      <c r="AQ180" s="13" t="s">
        <v>520</v>
      </c>
      <c r="AR180" s="13" t="s">
        <v>520</v>
      </c>
      <c r="AS180" s="13" t="s">
        <v>520</v>
      </c>
      <c r="AT180" s="13" t="s">
        <v>520</v>
      </c>
      <c r="AU180" s="13" t="s">
        <v>520</v>
      </c>
      <c r="AV180" s="13" t="s">
        <v>520</v>
      </c>
      <c r="AW180" s="13" t="s">
        <v>520</v>
      </c>
    </row>
    <row r="181" spans="1:49" s="13" customFormat="1" ht="28.5" x14ac:dyDescent="0.45">
      <c r="A181" s="10" t="s">
        <v>522</v>
      </c>
      <c r="B181" s="10" t="s">
        <v>1083</v>
      </c>
      <c r="C181" s="10" t="s">
        <v>522</v>
      </c>
      <c r="D181" s="32" t="s">
        <v>1334</v>
      </c>
      <c r="E181" s="26" t="s">
        <v>8680</v>
      </c>
      <c r="F181" s="7" t="s">
        <v>522</v>
      </c>
      <c r="G181" s="26" t="s">
        <v>1561</v>
      </c>
      <c r="H181" s="10" t="s">
        <v>1083</v>
      </c>
      <c r="I181" s="10" t="s">
        <v>1083</v>
      </c>
      <c r="J181" s="10" t="s">
        <v>7428</v>
      </c>
      <c r="K181" s="10" t="s">
        <v>6812</v>
      </c>
      <c r="L181" s="32" t="s">
        <v>2534</v>
      </c>
      <c r="M181" s="32" t="s">
        <v>1334</v>
      </c>
      <c r="N181" s="10" t="s">
        <v>8093</v>
      </c>
      <c r="O181" s="32" t="s">
        <v>1911</v>
      </c>
      <c r="P181" s="10" t="s">
        <v>8389</v>
      </c>
      <c r="Q181" s="10" t="s">
        <v>5239</v>
      </c>
      <c r="R181" s="10" t="s">
        <v>522</v>
      </c>
      <c r="S181" s="26" t="s">
        <v>6190</v>
      </c>
      <c r="T181" s="26" t="s">
        <v>8948</v>
      </c>
      <c r="U181" s="32" t="s">
        <v>3176</v>
      </c>
      <c r="V181" s="32" t="s">
        <v>1083</v>
      </c>
      <c r="W181" s="26" t="s">
        <v>9151</v>
      </c>
      <c r="X181" s="32" t="e">
        <f>VLOOKUP(#REF!,#REF!,MATCH(VLOOKUP($X$1,'Language &amp; Currency Data'!$A$1:$B$41,2),#REF!,),FALSE)</f>
        <v>#REF!</v>
      </c>
      <c r="Y181" s="32" t="s">
        <v>523</v>
      </c>
      <c r="Z181" s="32" t="s">
        <v>3964</v>
      </c>
      <c r="AA181" s="32" t="s">
        <v>3484</v>
      </c>
      <c r="AB181" s="32" t="s">
        <v>2243</v>
      </c>
      <c r="AC181" s="26" t="s">
        <v>8680</v>
      </c>
      <c r="AD181" s="32" t="s">
        <v>4933</v>
      </c>
      <c r="AE181" s="10" t="s">
        <v>5542</v>
      </c>
      <c r="AF181" s="10" t="s">
        <v>7103</v>
      </c>
      <c r="AG181" s="10" t="s">
        <v>5851</v>
      </c>
      <c r="AH181" s="32" t="s">
        <v>1083</v>
      </c>
      <c r="AI181" s="32" t="s">
        <v>4536</v>
      </c>
      <c r="AJ181" s="10" t="s">
        <v>7730</v>
      </c>
      <c r="AK181" s="32" t="s">
        <v>4234</v>
      </c>
      <c r="AL181" s="10" t="s">
        <v>6503</v>
      </c>
      <c r="AM181" s="10" t="s">
        <v>522</v>
      </c>
      <c r="AN181" s="10" t="s">
        <v>522</v>
      </c>
      <c r="AO181" s="32" t="s">
        <v>2859</v>
      </c>
      <c r="AP181" s="13" t="s">
        <v>522</v>
      </c>
      <c r="AQ181" s="13" t="s">
        <v>522</v>
      </c>
      <c r="AR181" s="13" t="s">
        <v>522</v>
      </c>
      <c r="AS181" s="13" t="s">
        <v>522</v>
      </c>
      <c r="AT181" s="13" t="s">
        <v>522</v>
      </c>
      <c r="AU181" s="13" t="s">
        <v>522</v>
      </c>
      <c r="AV181" s="13" t="s">
        <v>522</v>
      </c>
      <c r="AW181" s="13" t="s">
        <v>522</v>
      </c>
    </row>
    <row r="182" spans="1:49" s="13" customFormat="1" ht="28.5" x14ac:dyDescent="0.45">
      <c r="A182" s="10" t="s">
        <v>524</v>
      </c>
      <c r="B182" s="10" t="s">
        <v>1084</v>
      </c>
      <c r="C182" s="10" t="s">
        <v>524</v>
      </c>
      <c r="D182" s="32" t="s">
        <v>1335</v>
      </c>
      <c r="E182" s="26" t="s">
        <v>8681</v>
      </c>
      <c r="F182" s="7" t="s">
        <v>524</v>
      </c>
      <c r="G182" s="26" t="s">
        <v>1562</v>
      </c>
      <c r="H182" s="10" t="s">
        <v>1084</v>
      </c>
      <c r="I182" s="10" t="s">
        <v>1084</v>
      </c>
      <c r="J182" s="10" t="s">
        <v>7429</v>
      </c>
      <c r="K182" s="10" t="s">
        <v>6813</v>
      </c>
      <c r="L182" s="32" t="s">
        <v>2535</v>
      </c>
      <c r="M182" s="32" t="s">
        <v>1335</v>
      </c>
      <c r="N182" s="10" t="s">
        <v>8094</v>
      </c>
      <c r="O182" s="32" t="s">
        <v>1912</v>
      </c>
      <c r="P182" s="10" t="s">
        <v>8390</v>
      </c>
      <c r="Q182" s="10" t="s">
        <v>5240</v>
      </c>
      <c r="R182" s="10" t="s">
        <v>524</v>
      </c>
      <c r="S182" s="26" t="s">
        <v>6191</v>
      </c>
      <c r="T182" s="26" t="s">
        <v>8949</v>
      </c>
      <c r="U182" s="32" t="s">
        <v>3177</v>
      </c>
      <c r="V182" s="32" t="s">
        <v>1084</v>
      </c>
      <c r="W182" s="26" t="s">
        <v>9152</v>
      </c>
      <c r="X182" s="32" t="e">
        <f>VLOOKUP(#REF!,#REF!,MATCH(VLOOKUP($X$1,'Language &amp; Currency Data'!$A$1:$B$41,2),#REF!,),FALSE)</f>
        <v>#REF!</v>
      </c>
      <c r="Y182" s="32" t="s">
        <v>525</v>
      </c>
      <c r="Z182" s="32" t="s">
        <v>3965</v>
      </c>
      <c r="AA182" s="32" t="s">
        <v>3485</v>
      </c>
      <c r="AB182" s="32" t="s">
        <v>2244</v>
      </c>
      <c r="AC182" s="26" t="s">
        <v>8681</v>
      </c>
      <c r="AD182" s="32" t="s">
        <v>4934</v>
      </c>
      <c r="AE182" s="10" t="s">
        <v>5543</v>
      </c>
      <c r="AF182" s="10" t="s">
        <v>7104</v>
      </c>
      <c r="AG182" s="10" t="s">
        <v>5852</v>
      </c>
      <c r="AH182" s="32" t="s">
        <v>1084</v>
      </c>
      <c r="AI182" s="32" t="s">
        <v>4537</v>
      </c>
      <c r="AJ182" s="10" t="s">
        <v>7731</v>
      </c>
      <c r="AK182" s="32" t="s">
        <v>4235</v>
      </c>
      <c r="AL182" s="10" t="s">
        <v>6504</v>
      </c>
      <c r="AM182" s="10" t="s">
        <v>524</v>
      </c>
      <c r="AN182" s="10" t="s">
        <v>524</v>
      </c>
      <c r="AO182" s="32" t="s">
        <v>2860</v>
      </c>
      <c r="AP182" s="13" t="s">
        <v>524</v>
      </c>
      <c r="AQ182" s="13" t="s">
        <v>524</v>
      </c>
      <c r="AR182" s="13" t="s">
        <v>524</v>
      </c>
      <c r="AS182" s="13" t="s">
        <v>524</v>
      </c>
      <c r="AT182" s="13" t="s">
        <v>524</v>
      </c>
      <c r="AU182" s="13" t="s">
        <v>524</v>
      </c>
      <c r="AV182" s="13" t="s">
        <v>524</v>
      </c>
      <c r="AW182" s="13" t="s">
        <v>524</v>
      </c>
    </row>
    <row r="183" spans="1:49" s="13" customFormat="1" ht="28.5" x14ac:dyDescent="0.45">
      <c r="A183" s="10" t="s">
        <v>526</v>
      </c>
      <c r="B183" s="10" t="s">
        <v>3697</v>
      </c>
      <c r="C183" s="10" t="s">
        <v>526</v>
      </c>
      <c r="D183" s="32" t="s">
        <v>1336</v>
      </c>
      <c r="E183" s="26" t="s">
        <v>8682</v>
      </c>
      <c r="F183" s="7" t="s">
        <v>526</v>
      </c>
      <c r="G183" s="26" t="s">
        <v>1563</v>
      </c>
      <c r="H183" s="10" t="s">
        <v>3697</v>
      </c>
      <c r="I183" s="10" t="s">
        <v>3697</v>
      </c>
      <c r="J183" s="10" t="s">
        <v>7430</v>
      </c>
      <c r="K183" s="10" t="s">
        <v>6814</v>
      </c>
      <c r="L183" s="32" t="s">
        <v>2536</v>
      </c>
      <c r="M183" s="32" t="s">
        <v>1336</v>
      </c>
      <c r="N183" s="10" t="s">
        <v>8095</v>
      </c>
      <c r="O183" s="32" t="s">
        <v>1913</v>
      </c>
      <c r="P183" s="10" t="s">
        <v>8391</v>
      </c>
      <c r="Q183" s="10" t="s">
        <v>5241</v>
      </c>
      <c r="R183" s="10" t="s">
        <v>526</v>
      </c>
      <c r="S183" s="26" t="s">
        <v>6192</v>
      </c>
      <c r="T183" s="26" t="s">
        <v>8950</v>
      </c>
      <c r="U183" s="32" t="s">
        <v>3178</v>
      </c>
      <c r="V183" s="32" t="s">
        <v>3697</v>
      </c>
      <c r="W183" s="26" t="s">
        <v>9153</v>
      </c>
      <c r="X183" s="32" t="e">
        <f>VLOOKUP(#REF!,#REF!,MATCH(VLOOKUP($X$1,'Language &amp; Currency Data'!$A$1:$B$41,2),#REF!,),FALSE)</f>
        <v>#REF!</v>
      </c>
      <c r="Y183" s="32" t="s">
        <v>527</v>
      </c>
      <c r="Z183" s="32" t="s">
        <v>3966</v>
      </c>
      <c r="AA183" s="32" t="s">
        <v>3486</v>
      </c>
      <c r="AB183" s="32" t="s">
        <v>2245</v>
      </c>
      <c r="AC183" s="26" t="s">
        <v>8682</v>
      </c>
      <c r="AD183" s="32" t="s">
        <v>4935</v>
      </c>
      <c r="AE183" s="10" t="s">
        <v>5544</v>
      </c>
      <c r="AF183" s="10" t="s">
        <v>7105</v>
      </c>
      <c r="AG183" s="10" t="s">
        <v>5853</v>
      </c>
      <c r="AH183" s="32" t="s">
        <v>3697</v>
      </c>
      <c r="AI183" s="32" t="s">
        <v>4538</v>
      </c>
      <c r="AJ183" s="10" t="s">
        <v>7732</v>
      </c>
      <c r="AK183" s="32" t="s">
        <v>4236</v>
      </c>
      <c r="AL183" s="10" t="s">
        <v>6505</v>
      </c>
      <c r="AM183" s="10" t="s">
        <v>526</v>
      </c>
      <c r="AN183" s="10" t="s">
        <v>526</v>
      </c>
      <c r="AO183" s="32" t="s">
        <v>2861</v>
      </c>
      <c r="AP183" s="13" t="s">
        <v>526</v>
      </c>
      <c r="AQ183" s="13" t="s">
        <v>526</v>
      </c>
      <c r="AR183" s="13" t="s">
        <v>526</v>
      </c>
      <c r="AS183" s="13" t="s">
        <v>526</v>
      </c>
      <c r="AT183" s="13" t="s">
        <v>526</v>
      </c>
      <c r="AU183" s="13" t="s">
        <v>526</v>
      </c>
      <c r="AV183" s="13" t="s">
        <v>526</v>
      </c>
      <c r="AW183" s="13" t="s">
        <v>526</v>
      </c>
    </row>
    <row r="184" spans="1:49" s="13" customFormat="1" ht="71.25" x14ac:dyDescent="0.45">
      <c r="A184" s="10" t="s">
        <v>528</v>
      </c>
      <c r="B184" s="10" t="s">
        <v>3784</v>
      </c>
      <c r="C184" s="10" t="s">
        <v>528</v>
      </c>
      <c r="D184" s="32" t="s">
        <v>4737</v>
      </c>
      <c r="E184" s="26" t="s">
        <v>8683</v>
      </c>
      <c r="F184" s="7" t="s">
        <v>528</v>
      </c>
      <c r="G184" s="26" t="s">
        <v>1564</v>
      </c>
      <c r="H184" s="10" t="s">
        <v>3784</v>
      </c>
      <c r="I184" s="10" t="s">
        <v>3784</v>
      </c>
      <c r="J184" s="10" t="s">
        <v>7431</v>
      </c>
      <c r="K184" s="10" t="s">
        <v>6815</v>
      </c>
      <c r="L184" s="32" t="s">
        <v>2537</v>
      </c>
      <c r="M184" s="32" t="s">
        <v>4737</v>
      </c>
      <c r="N184" s="10" t="s">
        <v>8278</v>
      </c>
      <c r="O184" s="32" t="s">
        <v>7941</v>
      </c>
      <c r="P184" s="10" t="s">
        <v>8392</v>
      </c>
      <c r="Q184" s="10" t="s">
        <v>5242</v>
      </c>
      <c r="R184" s="10" t="s">
        <v>528</v>
      </c>
      <c r="S184" s="26" t="s">
        <v>6193</v>
      </c>
      <c r="T184" s="26" t="s">
        <v>8951</v>
      </c>
      <c r="U184" s="32" t="s">
        <v>3179</v>
      </c>
      <c r="V184" s="32" t="s">
        <v>3784</v>
      </c>
      <c r="W184" s="26" t="s">
        <v>9154</v>
      </c>
      <c r="X184" s="32" t="e">
        <f>VLOOKUP(#REF!,#REF!,MATCH(VLOOKUP($X$1,'Language &amp; Currency Data'!$A$1:$B$41,2),#REF!,),FALSE)</f>
        <v>#REF!</v>
      </c>
      <c r="Y184" s="32" t="s">
        <v>529</v>
      </c>
      <c r="Z184" s="32" t="s">
        <v>3967</v>
      </c>
      <c r="AA184" s="32" t="s">
        <v>3487</v>
      </c>
      <c r="AB184" s="32" t="s">
        <v>2246</v>
      </c>
      <c r="AC184" s="26" t="s">
        <v>8683</v>
      </c>
      <c r="AD184" s="32" t="s">
        <v>6062</v>
      </c>
      <c r="AE184" s="10" t="s">
        <v>5545</v>
      </c>
      <c r="AF184" s="10" t="s">
        <v>7106</v>
      </c>
      <c r="AG184" s="10" t="s">
        <v>5854</v>
      </c>
      <c r="AH184" s="32" t="s">
        <v>3784</v>
      </c>
      <c r="AI184" s="32" t="s">
        <v>4539</v>
      </c>
      <c r="AJ184" s="10" t="s">
        <v>7733</v>
      </c>
      <c r="AK184" s="32" t="s">
        <v>4237</v>
      </c>
      <c r="AL184" s="10" t="s">
        <v>6506</v>
      </c>
      <c r="AM184" s="10" t="s">
        <v>528</v>
      </c>
      <c r="AN184" s="10" t="s">
        <v>528</v>
      </c>
      <c r="AO184" s="32" t="s">
        <v>2862</v>
      </c>
      <c r="AP184" s="13" t="s">
        <v>528</v>
      </c>
      <c r="AQ184" s="13" t="s">
        <v>528</v>
      </c>
      <c r="AR184" s="13" t="s">
        <v>528</v>
      </c>
      <c r="AS184" s="13" t="s">
        <v>528</v>
      </c>
      <c r="AT184" s="13" t="s">
        <v>528</v>
      </c>
      <c r="AU184" s="13" t="s">
        <v>528</v>
      </c>
      <c r="AV184" s="13" t="s">
        <v>528</v>
      </c>
      <c r="AW184" s="13" t="s">
        <v>528</v>
      </c>
    </row>
    <row r="185" spans="1:49" s="13" customFormat="1" ht="28.5" x14ac:dyDescent="0.45">
      <c r="A185" s="10" t="s">
        <v>530</v>
      </c>
      <c r="B185" s="10" t="s">
        <v>1085</v>
      </c>
      <c r="C185" s="10" t="s">
        <v>530</v>
      </c>
      <c r="D185" s="32" t="s">
        <v>1337</v>
      </c>
      <c r="E185" s="26" t="s">
        <v>8684</v>
      </c>
      <c r="F185" s="7" t="s">
        <v>530</v>
      </c>
      <c r="G185" s="26" t="s">
        <v>1565</v>
      </c>
      <c r="H185" s="10" t="s">
        <v>1085</v>
      </c>
      <c r="I185" s="10" t="s">
        <v>1085</v>
      </c>
      <c r="J185" s="10" t="s">
        <v>7432</v>
      </c>
      <c r="K185" s="10" t="s">
        <v>6816</v>
      </c>
      <c r="L185" s="32" t="s">
        <v>2538</v>
      </c>
      <c r="M185" s="32" t="s">
        <v>1337</v>
      </c>
      <c r="N185" s="10" t="s">
        <v>8096</v>
      </c>
      <c r="O185" s="32" t="s">
        <v>1914</v>
      </c>
      <c r="P185" s="10" t="s">
        <v>8393</v>
      </c>
      <c r="Q185" s="10" t="s">
        <v>5243</v>
      </c>
      <c r="R185" s="10" t="s">
        <v>530</v>
      </c>
      <c r="S185" s="26" t="s">
        <v>6194</v>
      </c>
      <c r="T185" s="26" t="s">
        <v>8952</v>
      </c>
      <c r="U185" s="32" t="s">
        <v>3180</v>
      </c>
      <c r="V185" s="32" t="s">
        <v>1085</v>
      </c>
      <c r="W185" s="26" t="s">
        <v>9155</v>
      </c>
      <c r="X185" s="32" t="e">
        <f>VLOOKUP(#REF!,#REF!,MATCH(VLOOKUP($X$1,'Language &amp; Currency Data'!$A$1:$B$41,2),#REF!,),FALSE)</f>
        <v>#REF!</v>
      </c>
      <c r="Y185" s="32" t="s">
        <v>531</v>
      </c>
      <c r="Z185" s="32" t="s">
        <v>3968</v>
      </c>
      <c r="AA185" s="32" t="s">
        <v>3488</v>
      </c>
      <c r="AB185" s="32" t="s">
        <v>2247</v>
      </c>
      <c r="AC185" s="26" t="s">
        <v>8684</v>
      </c>
      <c r="AD185" s="32" t="s">
        <v>4936</v>
      </c>
      <c r="AE185" s="10" t="s">
        <v>5546</v>
      </c>
      <c r="AF185" s="10" t="s">
        <v>7107</v>
      </c>
      <c r="AG185" s="10" t="s">
        <v>5855</v>
      </c>
      <c r="AH185" s="32" t="s">
        <v>1085</v>
      </c>
      <c r="AI185" s="32" t="s">
        <v>4540</v>
      </c>
      <c r="AJ185" s="10" t="s">
        <v>7734</v>
      </c>
      <c r="AK185" s="32" t="s">
        <v>4238</v>
      </c>
      <c r="AL185" s="10" t="s">
        <v>6507</v>
      </c>
      <c r="AM185" s="10" t="s">
        <v>530</v>
      </c>
      <c r="AN185" s="10" t="s">
        <v>530</v>
      </c>
      <c r="AO185" s="32" t="s">
        <v>2863</v>
      </c>
      <c r="AP185" s="13" t="s">
        <v>530</v>
      </c>
      <c r="AQ185" s="13" t="s">
        <v>530</v>
      </c>
      <c r="AR185" s="13" t="s">
        <v>530</v>
      </c>
      <c r="AS185" s="13" t="s">
        <v>530</v>
      </c>
      <c r="AT185" s="13" t="s">
        <v>530</v>
      </c>
      <c r="AU185" s="13" t="s">
        <v>530</v>
      </c>
      <c r="AV185" s="13" t="s">
        <v>530</v>
      </c>
      <c r="AW185" s="13" t="s">
        <v>530</v>
      </c>
    </row>
    <row r="186" spans="1:49" s="13" customFormat="1" ht="42.75" x14ac:dyDescent="0.45">
      <c r="A186" s="10" t="s">
        <v>532</v>
      </c>
      <c r="B186" s="10" t="s">
        <v>1086</v>
      </c>
      <c r="C186" s="10" t="s">
        <v>532</v>
      </c>
      <c r="D186" s="32" t="s">
        <v>1338</v>
      </c>
      <c r="E186" s="26" t="s">
        <v>8685</v>
      </c>
      <c r="F186" s="7" t="s">
        <v>532</v>
      </c>
      <c r="G186" s="26" t="s">
        <v>1566</v>
      </c>
      <c r="H186" s="10" t="s">
        <v>1086</v>
      </c>
      <c r="I186" s="10" t="s">
        <v>1086</v>
      </c>
      <c r="J186" s="10" t="s">
        <v>7433</v>
      </c>
      <c r="K186" s="10" t="s">
        <v>6817</v>
      </c>
      <c r="L186" s="32" t="s">
        <v>2539</v>
      </c>
      <c r="M186" s="32" t="s">
        <v>1338</v>
      </c>
      <c r="N186" s="10" t="s">
        <v>8097</v>
      </c>
      <c r="O186" s="32" t="s">
        <v>1915</v>
      </c>
      <c r="P186" s="10" t="s">
        <v>8394</v>
      </c>
      <c r="Q186" s="10" t="s">
        <v>5244</v>
      </c>
      <c r="R186" s="10" t="s">
        <v>532</v>
      </c>
      <c r="S186" s="26" t="s">
        <v>6195</v>
      </c>
      <c r="T186" s="26" t="s">
        <v>8953</v>
      </c>
      <c r="U186" s="32" t="s">
        <v>3181</v>
      </c>
      <c r="V186" s="32" t="s">
        <v>1086</v>
      </c>
      <c r="W186" s="26" t="s">
        <v>9156</v>
      </c>
      <c r="X186" s="32" t="e">
        <f>VLOOKUP(#REF!,#REF!,MATCH(VLOOKUP($X$1,'Language &amp; Currency Data'!$A$1:$B$41,2),#REF!,),FALSE)</f>
        <v>#REF!</v>
      </c>
      <c r="Y186" s="32" t="s">
        <v>533</v>
      </c>
      <c r="Z186" s="32" t="s">
        <v>3969</v>
      </c>
      <c r="AA186" s="32" t="s">
        <v>3489</v>
      </c>
      <c r="AB186" s="32" t="s">
        <v>2248</v>
      </c>
      <c r="AC186" s="26" t="s">
        <v>8685</v>
      </c>
      <c r="AD186" s="32" t="s">
        <v>4937</v>
      </c>
      <c r="AE186" s="10" t="s">
        <v>5547</v>
      </c>
      <c r="AF186" s="10" t="s">
        <v>7108</v>
      </c>
      <c r="AG186" s="10" t="s">
        <v>5856</v>
      </c>
      <c r="AH186" s="32" t="s">
        <v>1086</v>
      </c>
      <c r="AI186" s="32" t="s">
        <v>4541</v>
      </c>
      <c r="AJ186" s="10" t="s">
        <v>7735</v>
      </c>
      <c r="AK186" s="32" t="s">
        <v>4239</v>
      </c>
      <c r="AL186" s="10" t="s">
        <v>6508</v>
      </c>
      <c r="AM186" s="10" t="s">
        <v>532</v>
      </c>
      <c r="AN186" s="10" t="s">
        <v>532</v>
      </c>
      <c r="AO186" s="32" t="s">
        <v>2864</v>
      </c>
      <c r="AP186" s="13" t="s">
        <v>532</v>
      </c>
      <c r="AQ186" s="13" t="s">
        <v>532</v>
      </c>
      <c r="AR186" s="13" t="s">
        <v>532</v>
      </c>
      <c r="AS186" s="13" t="s">
        <v>532</v>
      </c>
      <c r="AT186" s="13" t="s">
        <v>532</v>
      </c>
      <c r="AU186" s="13" t="s">
        <v>532</v>
      </c>
      <c r="AV186" s="13" t="s">
        <v>532</v>
      </c>
      <c r="AW186" s="13" t="s">
        <v>532</v>
      </c>
    </row>
    <row r="187" spans="1:49" s="13" customFormat="1" x14ac:dyDescent="0.45">
      <c r="A187" s="10" t="s">
        <v>534</v>
      </c>
      <c r="B187" s="10" t="s">
        <v>3698</v>
      </c>
      <c r="C187" s="10" t="s">
        <v>534</v>
      </c>
      <c r="D187" s="32" t="s">
        <v>1339</v>
      </c>
      <c r="E187" s="26" t="s">
        <v>8686</v>
      </c>
      <c r="F187" s="7" t="s">
        <v>534</v>
      </c>
      <c r="G187" s="26" t="s">
        <v>1567</v>
      </c>
      <c r="H187" s="10" t="s">
        <v>3698</v>
      </c>
      <c r="I187" s="10" t="s">
        <v>3698</v>
      </c>
      <c r="J187" s="10" t="s">
        <v>7434</v>
      </c>
      <c r="K187" s="10" t="s">
        <v>6818</v>
      </c>
      <c r="L187" s="32" t="s">
        <v>2540</v>
      </c>
      <c r="M187" s="32" t="s">
        <v>1339</v>
      </c>
      <c r="N187" s="10" t="s">
        <v>8098</v>
      </c>
      <c r="O187" s="32" t="s">
        <v>1916</v>
      </c>
      <c r="P187" s="10" t="s">
        <v>8395</v>
      </c>
      <c r="Q187" s="10" t="s">
        <v>5245</v>
      </c>
      <c r="R187" s="10" t="s">
        <v>534</v>
      </c>
      <c r="S187" s="26" t="s">
        <v>6196</v>
      </c>
      <c r="T187" s="26" t="s">
        <v>8954</v>
      </c>
      <c r="U187" s="32" t="s">
        <v>3182</v>
      </c>
      <c r="V187" s="32" t="s">
        <v>3698</v>
      </c>
      <c r="W187" s="26" t="s">
        <v>9157</v>
      </c>
      <c r="X187" s="32" t="e">
        <f>VLOOKUP(#REF!,#REF!,MATCH(VLOOKUP($X$1,'Language &amp; Currency Data'!$A$1:$B$41,2),#REF!,),FALSE)</f>
        <v>#REF!</v>
      </c>
      <c r="Y187" s="32" t="s">
        <v>535</v>
      </c>
      <c r="Z187" s="32" t="s">
        <v>3970</v>
      </c>
      <c r="AA187" s="32" t="s">
        <v>3490</v>
      </c>
      <c r="AB187" s="32" t="s">
        <v>2249</v>
      </c>
      <c r="AC187" s="26" t="s">
        <v>8686</v>
      </c>
      <c r="AD187" s="32" t="s">
        <v>4938</v>
      </c>
      <c r="AE187" s="10" t="s">
        <v>5548</v>
      </c>
      <c r="AF187" s="10" t="s">
        <v>7109</v>
      </c>
      <c r="AG187" s="10" t="s">
        <v>5857</v>
      </c>
      <c r="AH187" s="32" t="s">
        <v>3698</v>
      </c>
      <c r="AI187" s="32" t="s">
        <v>4542</v>
      </c>
      <c r="AJ187" s="10" t="s">
        <v>7736</v>
      </c>
      <c r="AK187" s="32" t="s">
        <v>4240</v>
      </c>
      <c r="AL187" s="10" t="s">
        <v>6509</v>
      </c>
      <c r="AM187" s="10" t="s">
        <v>534</v>
      </c>
      <c r="AN187" s="10" t="s">
        <v>534</v>
      </c>
      <c r="AO187" s="32" t="s">
        <v>2865</v>
      </c>
      <c r="AP187" s="13" t="s">
        <v>534</v>
      </c>
      <c r="AQ187" s="13" t="s">
        <v>534</v>
      </c>
      <c r="AR187" s="13" t="s">
        <v>534</v>
      </c>
      <c r="AS187" s="13" t="s">
        <v>534</v>
      </c>
      <c r="AT187" s="13" t="s">
        <v>534</v>
      </c>
      <c r="AU187" s="13" t="s">
        <v>534</v>
      </c>
      <c r="AV187" s="13" t="s">
        <v>534</v>
      </c>
      <c r="AW187" s="13" t="s">
        <v>534</v>
      </c>
    </row>
    <row r="188" spans="1:49" s="13" customFormat="1" x14ac:dyDescent="0.45">
      <c r="A188" s="10" t="s">
        <v>536</v>
      </c>
      <c r="B188" s="10" t="s">
        <v>3699</v>
      </c>
      <c r="C188" s="10" t="s">
        <v>536</v>
      </c>
      <c r="D188" s="32" t="s">
        <v>1340</v>
      </c>
      <c r="E188" s="26" t="s">
        <v>8687</v>
      </c>
      <c r="F188" s="7" t="s">
        <v>536</v>
      </c>
      <c r="G188" s="26" t="s">
        <v>1568</v>
      </c>
      <c r="H188" s="10" t="s">
        <v>3699</v>
      </c>
      <c r="I188" s="10" t="s">
        <v>3699</v>
      </c>
      <c r="J188" s="10" t="s">
        <v>7435</v>
      </c>
      <c r="K188" s="10" t="s">
        <v>6819</v>
      </c>
      <c r="L188" s="32" t="s">
        <v>2541</v>
      </c>
      <c r="M188" s="32" t="s">
        <v>1340</v>
      </c>
      <c r="N188" s="10" t="s">
        <v>8099</v>
      </c>
      <c r="O188" s="32" t="s">
        <v>1917</v>
      </c>
      <c r="P188" s="10" t="s">
        <v>8396</v>
      </c>
      <c r="Q188" s="10" t="s">
        <v>5246</v>
      </c>
      <c r="R188" s="10" t="s">
        <v>536</v>
      </c>
      <c r="S188" s="26" t="s">
        <v>6197</v>
      </c>
      <c r="T188" s="26" t="s">
        <v>8955</v>
      </c>
      <c r="U188" s="32" t="s">
        <v>3183</v>
      </c>
      <c r="V188" s="32" t="s">
        <v>3699</v>
      </c>
      <c r="W188" s="26" t="s">
        <v>9158</v>
      </c>
      <c r="X188" s="32" t="e">
        <f>VLOOKUP(#REF!,#REF!,MATCH(VLOOKUP($X$1,'Language &amp; Currency Data'!$A$1:$B$41,2),#REF!,),FALSE)</f>
        <v>#REF!</v>
      </c>
      <c r="Y188" s="32" t="s">
        <v>537</v>
      </c>
      <c r="Z188" s="32" t="s">
        <v>3971</v>
      </c>
      <c r="AA188" s="32" t="s">
        <v>3491</v>
      </c>
      <c r="AB188" s="32" t="s">
        <v>2250</v>
      </c>
      <c r="AC188" s="26" t="s">
        <v>8687</v>
      </c>
      <c r="AD188" s="32" t="s">
        <v>4939</v>
      </c>
      <c r="AE188" s="10" t="s">
        <v>5549</v>
      </c>
      <c r="AF188" s="10" t="s">
        <v>7110</v>
      </c>
      <c r="AG188" s="10" t="s">
        <v>5858</v>
      </c>
      <c r="AH188" s="32" t="s">
        <v>3699</v>
      </c>
      <c r="AI188" s="32" t="s">
        <v>4543</v>
      </c>
      <c r="AJ188" s="10" t="s">
        <v>7737</v>
      </c>
      <c r="AK188" s="32" t="s">
        <v>4241</v>
      </c>
      <c r="AL188" s="10" t="s">
        <v>6510</v>
      </c>
      <c r="AM188" s="10" t="s">
        <v>536</v>
      </c>
      <c r="AN188" s="10" t="s">
        <v>536</v>
      </c>
      <c r="AO188" s="32" t="s">
        <v>2866</v>
      </c>
      <c r="AP188" s="13" t="s">
        <v>536</v>
      </c>
      <c r="AQ188" s="13" t="s">
        <v>536</v>
      </c>
      <c r="AR188" s="13" t="s">
        <v>536</v>
      </c>
      <c r="AS188" s="13" t="s">
        <v>536</v>
      </c>
      <c r="AT188" s="13" t="s">
        <v>536</v>
      </c>
      <c r="AU188" s="13" t="s">
        <v>536</v>
      </c>
      <c r="AV188" s="13" t="s">
        <v>536</v>
      </c>
      <c r="AW188" s="13" t="s">
        <v>536</v>
      </c>
    </row>
    <row r="189" spans="1:49" s="13" customFormat="1" x14ac:dyDescent="0.45">
      <c r="A189" s="10" t="s">
        <v>538</v>
      </c>
      <c r="B189" s="10" t="s">
        <v>1087</v>
      </c>
      <c r="C189" s="10" t="s">
        <v>538</v>
      </c>
      <c r="D189" s="32" t="s">
        <v>1341</v>
      </c>
      <c r="E189" s="26" t="s">
        <v>9440</v>
      </c>
      <c r="F189" s="7" t="s">
        <v>538</v>
      </c>
      <c r="G189" s="26" t="s">
        <v>1569</v>
      </c>
      <c r="H189" s="10" t="s">
        <v>1087</v>
      </c>
      <c r="I189" s="10" t="s">
        <v>1087</v>
      </c>
      <c r="J189" s="10" t="s">
        <v>7436</v>
      </c>
      <c r="K189" s="10" t="s">
        <v>6820</v>
      </c>
      <c r="L189" s="32" t="s">
        <v>2542</v>
      </c>
      <c r="M189" s="32" t="s">
        <v>1341</v>
      </c>
      <c r="N189" s="10" t="s">
        <v>8100</v>
      </c>
      <c r="O189" s="32" t="s">
        <v>1918</v>
      </c>
      <c r="P189" s="10" t="s">
        <v>8397</v>
      </c>
      <c r="Q189" s="10" t="s">
        <v>3184</v>
      </c>
      <c r="R189" s="10" t="s">
        <v>538</v>
      </c>
      <c r="S189" s="26" t="s">
        <v>6198</v>
      </c>
      <c r="T189" s="26" t="s">
        <v>8956</v>
      </c>
      <c r="U189" s="32" t="s">
        <v>3184</v>
      </c>
      <c r="V189" s="32" t="s">
        <v>1087</v>
      </c>
      <c r="W189" s="26" t="s">
        <v>9159</v>
      </c>
      <c r="X189" s="32" t="e">
        <f>VLOOKUP(#REF!,#REF!,MATCH(VLOOKUP($X$1,'Language &amp; Currency Data'!$A$1:$B$41,2),#REF!,),FALSE)</f>
        <v>#REF!</v>
      </c>
      <c r="Y189" s="32" t="s">
        <v>539</v>
      </c>
      <c r="Z189" s="32" t="s">
        <v>3972</v>
      </c>
      <c r="AA189" s="32" t="s">
        <v>3492</v>
      </c>
      <c r="AB189" s="32" t="s">
        <v>2251</v>
      </c>
      <c r="AC189" s="26" t="s">
        <v>9440</v>
      </c>
      <c r="AD189" s="32" t="s">
        <v>4940</v>
      </c>
      <c r="AE189" s="10" t="s">
        <v>5550</v>
      </c>
      <c r="AF189" s="10" t="s">
        <v>7111</v>
      </c>
      <c r="AG189" s="10" t="s">
        <v>5859</v>
      </c>
      <c r="AH189" s="32" t="s">
        <v>1087</v>
      </c>
      <c r="AI189" s="32" t="s">
        <v>4544</v>
      </c>
      <c r="AJ189" s="10" t="s">
        <v>7738</v>
      </c>
      <c r="AK189" s="32" t="s">
        <v>4242</v>
      </c>
      <c r="AL189" s="10" t="s">
        <v>6511</v>
      </c>
      <c r="AM189" s="10" t="s">
        <v>538</v>
      </c>
      <c r="AN189" s="10" t="s">
        <v>538</v>
      </c>
      <c r="AO189" s="32" t="s">
        <v>2867</v>
      </c>
      <c r="AP189" s="13" t="s">
        <v>538</v>
      </c>
      <c r="AQ189" s="13" t="s">
        <v>538</v>
      </c>
      <c r="AR189" s="13" t="s">
        <v>538</v>
      </c>
      <c r="AS189" s="13" t="s">
        <v>538</v>
      </c>
      <c r="AT189" s="13" t="s">
        <v>538</v>
      </c>
      <c r="AU189" s="13" t="s">
        <v>538</v>
      </c>
      <c r="AV189" s="13" t="s">
        <v>538</v>
      </c>
      <c r="AW189" s="13" t="s">
        <v>538</v>
      </c>
    </row>
    <row r="190" spans="1:49" s="13" customFormat="1" x14ac:dyDescent="0.45">
      <c r="A190" s="10" t="s">
        <v>540</v>
      </c>
      <c r="B190" s="10" t="s">
        <v>1088</v>
      </c>
      <c r="C190" s="10" t="s">
        <v>540</v>
      </c>
      <c r="D190" s="32" t="s">
        <v>1342</v>
      </c>
      <c r="E190" s="26" t="s">
        <v>9441</v>
      </c>
      <c r="F190" s="7" t="s">
        <v>540</v>
      </c>
      <c r="G190" s="26" t="s">
        <v>1570</v>
      </c>
      <c r="H190" s="10" t="s">
        <v>1088</v>
      </c>
      <c r="I190" s="10" t="s">
        <v>1088</v>
      </c>
      <c r="J190" s="10" t="s">
        <v>7437</v>
      </c>
      <c r="K190" s="10" t="s">
        <v>6821</v>
      </c>
      <c r="L190" s="32" t="s">
        <v>2543</v>
      </c>
      <c r="M190" s="32" t="s">
        <v>1342</v>
      </c>
      <c r="N190" s="10" t="s">
        <v>8101</v>
      </c>
      <c r="O190" s="32" t="s">
        <v>1919</v>
      </c>
      <c r="P190" s="10" t="s">
        <v>8398</v>
      </c>
      <c r="Q190" s="10" t="s">
        <v>3185</v>
      </c>
      <c r="R190" s="10" t="s">
        <v>540</v>
      </c>
      <c r="S190" s="26" t="s">
        <v>6199</v>
      </c>
      <c r="T190" s="26" t="s">
        <v>8957</v>
      </c>
      <c r="U190" s="32" t="s">
        <v>3185</v>
      </c>
      <c r="V190" s="32" t="s">
        <v>1088</v>
      </c>
      <c r="W190" s="26" t="s">
        <v>9160</v>
      </c>
      <c r="X190" s="32" t="e">
        <f>VLOOKUP(#REF!,#REF!,MATCH(VLOOKUP($X$1,'Language &amp; Currency Data'!$A$1:$B$41,2),#REF!,),FALSE)</f>
        <v>#REF!</v>
      </c>
      <c r="Y190" s="32" t="s">
        <v>541</v>
      </c>
      <c r="Z190" s="32" t="s">
        <v>3973</v>
      </c>
      <c r="AA190" s="32" t="s">
        <v>3493</v>
      </c>
      <c r="AB190" s="32" t="s">
        <v>2252</v>
      </c>
      <c r="AC190" s="26" t="s">
        <v>9441</v>
      </c>
      <c r="AD190" s="32" t="s">
        <v>4941</v>
      </c>
      <c r="AE190" s="10" t="s">
        <v>5551</v>
      </c>
      <c r="AF190" s="10" t="s">
        <v>7112</v>
      </c>
      <c r="AG190" s="10" t="s">
        <v>5860</v>
      </c>
      <c r="AH190" s="32" t="s">
        <v>1088</v>
      </c>
      <c r="AI190" s="32" t="s">
        <v>4545</v>
      </c>
      <c r="AJ190" s="10" t="s">
        <v>7739</v>
      </c>
      <c r="AK190" s="32" t="s">
        <v>4243</v>
      </c>
      <c r="AL190" s="10" t="s">
        <v>6512</v>
      </c>
      <c r="AM190" s="10" t="s">
        <v>540</v>
      </c>
      <c r="AN190" s="10" t="s">
        <v>540</v>
      </c>
      <c r="AO190" s="32" t="s">
        <v>2868</v>
      </c>
      <c r="AP190" s="13" t="s">
        <v>540</v>
      </c>
      <c r="AQ190" s="13" t="s">
        <v>540</v>
      </c>
      <c r="AR190" s="13" t="s">
        <v>540</v>
      </c>
      <c r="AS190" s="13" t="s">
        <v>540</v>
      </c>
      <c r="AT190" s="13" t="s">
        <v>540</v>
      </c>
      <c r="AU190" s="13" t="s">
        <v>540</v>
      </c>
      <c r="AV190" s="13" t="s">
        <v>540</v>
      </c>
      <c r="AW190" s="13" t="s">
        <v>540</v>
      </c>
    </row>
    <row r="191" spans="1:49" s="13" customFormat="1" ht="28.5" x14ac:dyDescent="0.45">
      <c r="A191" s="10" t="s">
        <v>542</v>
      </c>
      <c r="B191" s="10" t="s">
        <v>1089</v>
      </c>
      <c r="C191" s="10" t="s">
        <v>542</v>
      </c>
      <c r="D191" s="32" t="s">
        <v>3816</v>
      </c>
      <c r="E191" s="26" t="s">
        <v>9442</v>
      </c>
      <c r="F191" s="7" t="s">
        <v>542</v>
      </c>
      <c r="G191" s="26" t="s">
        <v>1571</v>
      </c>
      <c r="H191" s="10" t="s">
        <v>1089</v>
      </c>
      <c r="I191" s="10" t="s">
        <v>1089</v>
      </c>
      <c r="J191" s="10" t="s">
        <v>7438</v>
      </c>
      <c r="K191" s="10" t="s">
        <v>6822</v>
      </c>
      <c r="L191" s="32" t="s">
        <v>2544</v>
      </c>
      <c r="M191" s="32" t="s">
        <v>3816</v>
      </c>
      <c r="N191" s="10" t="s">
        <v>8102</v>
      </c>
      <c r="O191" s="32" t="s">
        <v>1920</v>
      </c>
      <c r="P191" s="10" t="s">
        <v>8399</v>
      </c>
      <c r="Q191" s="10" t="s">
        <v>5247</v>
      </c>
      <c r="R191" s="10" t="s">
        <v>542</v>
      </c>
      <c r="S191" s="26" t="s">
        <v>6200</v>
      </c>
      <c r="T191" s="26" t="s">
        <v>8958</v>
      </c>
      <c r="U191" s="32" t="s">
        <v>3186</v>
      </c>
      <c r="V191" s="32" t="s">
        <v>1089</v>
      </c>
      <c r="W191" s="26" t="s">
        <v>9161</v>
      </c>
      <c r="X191" s="32" t="e">
        <f>VLOOKUP(#REF!,#REF!,MATCH(VLOOKUP($X$1,'Language &amp; Currency Data'!$A$1:$B$41,2),#REF!,),FALSE)</f>
        <v>#REF!</v>
      </c>
      <c r="Y191" s="32" t="s">
        <v>543</v>
      </c>
      <c r="Z191" s="32" t="s">
        <v>3974</v>
      </c>
      <c r="AA191" s="32" t="s">
        <v>3494</v>
      </c>
      <c r="AB191" s="32" t="s">
        <v>2253</v>
      </c>
      <c r="AC191" s="26" t="s">
        <v>9442</v>
      </c>
      <c r="AD191" s="32" t="s">
        <v>4942</v>
      </c>
      <c r="AE191" s="10" t="s">
        <v>5552</v>
      </c>
      <c r="AF191" s="10" t="s">
        <v>7113</v>
      </c>
      <c r="AG191" s="10" t="s">
        <v>5861</v>
      </c>
      <c r="AH191" s="32" t="s">
        <v>1089</v>
      </c>
      <c r="AI191" s="32" t="s">
        <v>4546</v>
      </c>
      <c r="AJ191" s="10" t="s">
        <v>7740</v>
      </c>
      <c r="AK191" s="32" t="s">
        <v>4244</v>
      </c>
      <c r="AL191" s="10" t="s">
        <v>6513</v>
      </c>
      <c r="AM191" s="10" t="s">
        <v>542</v>
      </c>
      <c r="AN191" s="10" t="s">
        <v>542</v>
      </c>
      <c r="AO191" s="32" t="s">
        <v>2869</v>
      </c>
      <c r="AP191" s="13" t="s">
        <v>542</v>
      </c>
      <c r="AQ191" s="13" t="s">
        <v>542</v>
      </c>
      <c r="AR191" s="13" t="s">
        <v>542</v>
      </c>
      <c r="AS191" s="13" t="s">
        <v>542</v>
      </c>
      <c r="AT191" s="13" t="s">
        <v>542</v>
      </c>
      <c r="AU191" s="13" t="s">
        <v>542</v>
      </c>
      <c r="AV191" s="13" t="s">
        <v>542</v>
      </c>
      <c r="AW191" s="13" t="s">
        <v>542</v>
      </c>
    </row>
    <row r="192" spans="1:49" s="13" customFormat="1" ht="28.5" x14ac:dyDescent="0.45">
      <c r="A192" s="10" t="s">
        <v>544</v>
      </c>
      <c r="B192" s="10" t="s">
        <v>1090</v>
      </c>
      <c r="C192" s="10" t="s">
        <v>544</v>
      </c>
      <c r="D192" s="32" t="s">
        <v>1343</v>
      </c>
      <c r="E192" s="26" t="s">
        <v>8688</v>
      </c>
      <c r="F192" s="7" t="s">
        <v>544</v>
      </c>
      <c r="G192" s="26" t="s">
        <v>1572</v>
      </c>
      <c r="H192" s="10" t="s">
        <v>1090</v>
      </c>
      <c r="I192" s="10" t="s">
        <v>1090</v>
      </c>
      <c r="J192" s="10" t="s">
        <v>7439</v>
      </c>
      <c r="K192" s="10" t="s">
        <v>6823</v>
      </c>
      <c r="L192" s="32" t="s">
        <v>2545</v>
      </c>
      <c r="M192" s="32" t="s">
        <v>1343</v>
      </c>
      <c r="N192" s="10" t="s">
        <v>8103</v>
      </c>
      <c r="O192" s="32" t="s">
        <v>1921</v>
      </c>
      <c r="P192" s="10" t="s">
        <v>8400</v>
      </c>
      <c r="Q192" s="10" t="s">
        <v>5248</v>
      </c>
      <c r="R192" s="10" t="s">
        <v>544</v>
      </c>
      <c r="S192" s="26" t="s">
        <v>6201</v>
      </c>
      <c r="T192" s="26" t="s">
        <v>8959</v>
      </c>
      <c r="U192" s="32" t="s">
        <v>3187</v>
      </c>
      <c r="V192" s="32" t="s">
        <v>1090</v>
      </c>
      <c r="W192" s="26" t="s">
        <v>9162</v>
      </c>
      <c r="X192" s="32" t="e">
        <f>VLOOKUP(#REF!,#REF!,MATCH(VLOOKUP($X$1,'Language &amp; Currency Data'!$A$1:$B$41,2),#REF!,),FALSE)</f>
        <v>#REF!</v>
      </c>
      <c r="Y192" s="32" t="s">
        <v>545</v>
      </c>
      <c r="Z192" s="32" t="s">
        <v>3975</v>
      </c>
      <c r="AA192" s="32" t="s">
        <v>3495</v>
      </c>
      <c r="AB192" s="32" t="s">
        <v>2254</v>
      </c>
      <c r="AC192" s="26" t="s">
        <v>8688</v>
      </c>
      <c r="AD192" s="32" t="s">
        <v>4943</v>
      </c>
      <c r="AE192" s="10" t="s">
        <v>5553</v>
      </c>
      <c r="AF192" s="10" t="s">
        <v>7114</v>
      </c>
      <c r="AG192" s="10" t="s">
        <v>5862</v>
      </c>
      <c r="AH192" s="32" t="s">
        <v>1090</v>
      </c>
      <c r="AI192" s="32" t="s">
        <v>4547</v>
      </c>
      <c r="AJ192" s="10" t="s">
        <v>7741</v>
      </c>
      <c r="AK192" s="32" t="s">
        <v>4245</v>
      </c>
      <c r="AL192" s="10" t="s">
        <v>6514</v>
      </c>
      <c r="AM192" s="10" t="s">
        <v>544</v>
      </c>
      <c r="AN192" s="10" t="s">
        <v>544</v>
      </c>
      <c r="AO192" s="32" t="s">
        <v>2870</v>
      </c>
      <c r="AP192" s="13" t="s">
        <v>544</v>
      </c>
      <c r="AQ192" s="13" t="s">
        <v>544</v>
      </c>
      <c r="AR192" s="13" t="s">
        <v>544</v>
      </c>
      <c r="AS192" s="13" t="s">
        <v>544</v>
      </c>
      <c r="AT192" s="13" t="s">
        <v>544</v>
      </c>
      <c r="AU192" s="13" t="s">
        <v>544</v>
      </c>
      <c r="AV192" s="13" t="s">
        <v>544</v>
      </c>
      <c r="AW192" s="13" t="s">
        <v>544</v>
      </c>
    </row>
    <row r="193" spans="1:49" s="13" customFormat="1" ht="99.75" x14ac:dyDescent="0.45">
      <c r="A193" s="35" t="s">
        <v>546</v>
      </c>
      <c r="B193" s="10" t="s">
        <v>1255</v>
      </c>
      <c r="C193" s="10" t="s">
        <v>546</v>
      </c>
      <c r="D193" s="32" t="s">
        <v>1434</v>
      </c>
      <c r="E193" s="26" t="s">
        <v>8689</v>
      </c>
      <c r="F193" s="7" t="s">
        <v>546</v>
      </c>
      <c r="G193" s="26" t="s">
        <v>1687</v>
      </c>
      <c r="H193" s="10" t="s">
        <v>1255</v>
      </c>
      <c r="I193" s="10" t="s">
        <v>1255</v>
      </c>
      <c r="J193" s="10" t="s">
        <v>7440</v>
      </c>
      <c r="K193" s="10" t="s">
        <v>6824</v>
      </c>
      <c r="L193" s="32" t="s">
        <v>2546</v>
      </c>
      <c r="M193" s="32" t="s">
        <v>1434</v>
      </c>
      <c r="N193" s="10" t="s">
        <v>8279</v>
      </c>
      <c r="O193" s="32" t="s">
        <v>2040</v>
      </c>
      <c r="P193" s="10" t="s">
        <v>8401</v>
      </c>
      <c r="Q193" s="10" t="s">
        <v>5249</v>
      </c>
      <c r="R193" s="10" t="s">
        <v>546</v>
      </c>
      <c r="S193" s="26" t="s">
        <v>6202</v>
      </c>
      <c r="T193" s="26" t="s">
        <v>9348</v>
      </c>
      <c r="U193" s="32" t="s">
        <v>3188</v>
      </c>
      <c r="V193" s="32" t="s">
        <v>1255</v>
      </c>
      <c r="W193" s="26" t="s">
        <v>9163</v>
      </c>
      <c r="X193" s="32" t="e">
        <f>VLOOKUP(#REF!,#REF!,MATCH(VLOOKUP($X$1,'Language &amp; Currency Data'!$A$1:$B$41,2),#REF!,),FALSE)</f>
        <v>#REF!</v>
      </c>
      <c r="Y193" s="32" t="s">
        <v>926</v>
      </c>
      <c r="Z193" s="32" t="s">
        <v>7942</v>
      </c>
      <c r="AA193" s="32" t="s">
        <v>3496</v>
      </c>
      <c r="AB193" s="32" t="s">
        <v>2255</v>
      </c>
      <c r="AC193" s="26" t="s">
        <v>8689</v>
      </c>
      <c r="AD193" s="32" t="s">
        <v>4944</v>
      </c>
      <c r="AE193" s="10" t="s">
        <v>5554</v>
      </c>
      <c r="AF193" s="10" t="s">
        <v>7238</v>
      </c>
      <c r="AG193" s="10" t="s">
        <v>5863</v>
      </c>
      <c r="AH193" s="32" t="s">
        <v>1255</v>
      </c>
      <c r="AI193" s="32" t="s">
        <v>4548</v>
      </c>
      <c r="AJ193" s="10" t="s">
        <v>7742</v>
      </c>
      <c r="AK193" s="32" t="s">
        <v>4246</v>
      </c>
      <c r="AL193" s="10" t="s">
        <v>6515</v>
      </c>
      <c r="AM193" s="10" t="s">
        <v>546</v>
      </c>
      <c r="AN193" s="10" t="s">
        <v>546</v>
      </c>
      <c r="AO193" s="32" t="s">
        <v>2871</v>
      </c>
      <c r="AP193" s="13" t="s">
        <v>546</v>
      </c>
      <c r="AQ193" s="13" t="s">
        <v>546</v>
      </c>
      <c r="AR193" s="13" t="s">
        <v>546</v>
      </c>
      <c r="AS193" s="13" t="s">
        <v>546</v>
      </c>
      <c r="AT193" s="13" t="s">
        <v>546</v>
      </c>
      <c r="AU193" s="13" t="s">
        <v>546</v>
      </c>
      <c r="AV193" s="13" t="s">
        <v>546</v>
      </c>
      <c r="AW193" s="13" t="s">
        <v>546</v>
      </c>
    </row>
    <row r="194" spans="1:49" s="13" customFormat="1" ht="57" x14ac:dyDescent="0.45">
      <c r="A194" s="10" t="s">
        <v>547</v>
      </c>
      <c r="B194" s="10" t="s">
        <v>3700</v>
      </c>
      <c r="C194" s="10" t="s">
        <v>547</v>
      </c>
      <c r="D194" s="32" t="s">
        <v>1435</v>
      </c>
      <c r="E194" s="26" t="s">
        <v>9443</v>
      </c>
      <c r="F194" s="7" t="s">
        <v>547</v>
      </c>
      <c r="G194" s="26" t="s">
        <v>1688</v>
      </c>
      <c r="H194" s="10" t="s">
        <v>3700</v>
      </c>
      <c r="I194" s="10" t="s">
        <v>3700</v>
      </c>
      <c r="J194" s="10" t="s">
        <v>7926</v>
      </c>
      <c r="K194" s="10" t="s">
        <v>6825</v>
      </c>
      <c r="L194" s="32" t="s">
        <v>2547</v>
      </c>
      <c r="M194" s="32" t="s">
        <v>1435</v>
      </c>
      <c r="N194" s="10" t="s">
        <v>8104</v>
      </c>
      <c r="O194" s="32" t="s">
        <v>2041</v>
      </c>
      <c r="P194" s="10" t="s">
        <v>8402</v>
      </c>
      <c r="Q194" s="10" t="s">
        <v>5250</v>
      </c>
      <c r="R194" s="10" t="s">
        <v>547</v>
      </c>
      <c r="S194" s="26" t="s">
        <v>6203</v>
      </c>
      <c r="T194" s="26" t="s">
        <v>9349</v>
      </c>
      <c r="U194" s="32" t="s">
        <v>3189</v>
      </c>
      <c r="V194" s="32" t="s">
        <v>3700</v>
      </c>
      <c r="W194" s="26" t="s">
        <v>9164</v>
      </c>
      <c r="X194" s="32" t="e">
        <f>VLOOKUP(#REF!,#REF!,MATCH(VLOOKUP($X$1,'Language &amp; Currency Data'!$A$1:$B$41,2),#REF!,),FALSE)</f>
        <v>#REF!</v>
      </c>
      <c r="Y194" s="32" t="s">
        <v>927</v>
      </c>
      <c r="Z194" s="32" t="s">
        <v>3976</v>
      </c>
      <c r="AA194" s="32" t="s">
        <v>3497</v>
      </c>
      <c r="AB194" s="32" t="s">
        <v>2256</v>
      </c>
      <c r="AC194" s="26" t="s">
        <v>8690</v>
      </c>
      <c r="AD194" s="32" t="s">
        <v>4945</v>
      </c>
      <c r="AE194" s="10" t="s">
        <v>5555</v>
      </c>
      <c r="AF194" s="10" t="s">
        <v>7239</v>
      </c>
      <c r="AG194" s="10" t="s">
        <v>5864</v>
      </c>
      <c r="AH194" s="32" t="s">
        <v>3700</v>
      </c>
      <c r="AI194" s="32" t="s">
        <v>4549</v>
      </c>
      <c r="AJ194" s="10" t="s">
        <v>7743</v>
      </c>
      <c r="AK194" s="32" t="s">
        <v>4247</v>
      </c>
      <c r="AL194" s="10" t="s">
        <v>6516</v>
      </c>
      <c r="AM194" s="10" t="s">
        <v>547</v>
      </c>
      <c r="AN194" s="10" t="s">
        <v>547</v>
      </c>
      <c r="AO194" s="32" t="s">
        <v>2872</v>
      </c>
      <c r="AP194" s="13" t="s">
        <v>547</v>
      </c>
      <c r="AQ194" s="13" t="s">
        <v>547</v>
      </c>
      <c r="AR194" s="13" t="s">
        <v>547</v>
      </c>
      <c r="AS194" s="13" t="s">
        <v>547</v>
      </c>
      <c r="AT194" s="13" t="s">
        <v>547</v>
      </c>
      <c r="AU194" s="13" t="s">
        <v>547</v>
      </c>
      <c r="AV194" s="13" t="s">
        <v>547</v>
      </c>
      <c r="AW194" s="13" t="s">
        <v>547</v>
      </c>
    </row>
    <row r="195" spans="1:49" s="13" customFormat="1" ht="42.75" x14ac:dyDescent="0.45">
      <c r="A195" s="10" t="s">
        <v>548</v>
      </c>
      <c r="B195" s="10" t="s">
        <v>1091</v>
      </c>
      <c r="C195" s="10" t="s">
        <v>548</v>
      </c>
      <c r="D195" s="32" t="s">
        <v>1344</v>
      </c>
      <c r="E195" s="26" t="s">
        <v>8691</v>
      </c>
      <c r="F195" s="7" t="s">
        <v>548</v>
      </c>
      <c r="G195" s="26" t="s">
        <v>1573</v>
      </c>
      <c r="H195" s="10" t="s">
        <v>1091</v>
      </c>
      <c r="I195" s="10" t="s">
        <v>1091</v>
      </c>
      <c r="J195" s="10" t="s">
        <v>7441</v>
      </c>
      <c r="K195" s="10" t="s">
        <v>6826</v>
      </c>
      <c r="L195" s="32" t="s">
        <v>2548</v>
      </c>
      <c r="M195" s="32" t="s">
        <v>1344</v>
      </c>
      <c r="N195" s="10" t="s">
        <v>8105</v>
      </c>
      <c r="O195" s="32" t="s">
        <v>1922</v>
      </c>
      <c r="P195" s="10" t="s">
        <v>8403</v>
      </c>
      <c r="Q195" s="10" t="s">
        <v>5251</v>
      </c>
      <c r="R195" s="10" t="s">
        <v>548</v>
      </c>
      <c r="S195" s="26" t="s">
        <v>6204</v>
      </c>
      <c r="T195" s="26" t="s">
        <v>8960</v>
      </c>
      <c r="U195" s="32" t="s">
        <v>3190</v>
      </c>
      <c r="V195" s="32" t="s">
        <v>1091</v>
      </c>
      <c r="W195" s="26" t="s">
        <v>9165</v>
      </c>
      <c r="X195" s="32" t="e">
        <f>VLOOKUP(#REF!,#REF!,MATCH(VLOOKUP($X$1,'Language &amp; Currency Data'!$A$1:$B$41,2),#REF!,),FALSE)</f>
        <v>#REF!</v>
      </c>
      <c r="Y195" s="32" t="s">
        <v>549</v>
      </c>
      <c r="Z195" s="32" t="s">
        <v>3977</v>
      </c>
      <c r="AA195" s="32" t="s">
        <v>3498</v>
      </c>
      <c r="AB195" s="32" t="s">
        <v>2257</v>
      </c>
      <c r="AC195" s="26" t="s">
        <v>8691</v>
      </c>
      <c r="AD195" s="32" t="s">
        <v>4946</v>
      </c>
      <c r="AE195" s="10" t="s">
        <v>5556</v>
      </c>
      <c r="AF195" s="10" t="s">
        <v>7115</v>
      </c>
      <c r="AG195" s="10" t="s">
        <v>5865</v>
      </c>
      <c r="AH195" s="32" t="s">
        <v>1091</v>
      </c>
      <c r="AI195" s="32" t="s">
        <v>4550</v>
      </c>
      <c r="AJ195" s="10" t="s">
        <v>7744</v>
      </c>
      <c r="AK195" s="32" t="s">
        <v>4248</v>
      </c>
      <c r="AL195" s="10" t="s">
        <v>6517</v>
      </c>
      <c r="AM195" s="10" t="s">
        <v>548</v>
      </c>
      <c r="AN195" s="10" t="s">
        <v>548</v>
      </c>
      <c r="AO195" s="32" t="s">
        <v>2873</v>
      </c>
      <c r="AP195" s="13" t="s">
        <v>548</v>
      </c>
      <c r="AQ195" s="13" t="s">
        <v>548</v>
      </c>
      <c r="AR195" s="13" t="s">
        <v>548</v>
      </c>
      <c r="AS195" s="13" t="s">
        <v>548</v>
      </c>
      <c r="AT195" s="13" t="s">
        <v>548</v>
      </c>
      <c r="AU195" s="13" t="s">
        <v>548</v>
      </c>
      <c r="AV195" s="13" t="s">
        <v>548</v>
      </c>
      <c r="AW195" s="13" t="s">
        <v>548</v>
      </c>
    </row>
    <row r="196" spans="1:49" s="13" customFormat="1" ht="42.75" x14ac:dyDescent="0.45">
      <c r="A196" s="10" t="s">
        <v>550</v>
      </c>
      <c r="B196" s="10" t="s">
        <v>3701</v>
      </c>
      <c r="C196" s="10" t="s">
        <v>550</v>
      </c>
      <c r="D196" s="32" t="s">
        <v>4738</v>
      </c>
      <c r="E196" s="26" t="s">
        <v>9444</v>
      </c>
      <c r="F196" s="7" t="s">
        <v>550</v>
      </c>
      <c r="G196" s="26" t="s">
        <v>1574</v>
      </c>
      <c r="H196" s="10" t="s">
        <v>3701</v>
      </c>
      <c r="I196" s="10" t="s">
        <v>3701</v>
      </c>
      <c r="J196" s="10" t="s">
        <v>7442</v>
      </c>
      <c r="K196" s="10" t="s">
        <v>6827</v>
      </c>
      <c r="L196" s="32" t="s">
        <v>2549</v>
      </c>
      <c r="M196" s="32" t="s">
        <v>4738</v>
      </c>
      <c r="N196" s="10" t="s">
        <v>8106</v>
      </c>
      <c r="O196" s="32" t="s">
        <v>1923</v>
      </c>
      <c r="P196" s="10" t="s">
        <v>8404</v>
      </c>
      <c r="Q196" s="10" t="s">
        <v>5252</v>
      </c>
      <c r="R196" s="10" t="s">
        <v>550</v>
      </c>
      <c r="S196" s="26" t="s">
        <v>6205</v>
      </c>
      <c r="T196" s="26" t="s">
        <v>9530</v>
      </c>
      <c r="U196" s="32" t="s">
        <v>3191</v>
      </c>
      <c r="V196" s="32" t="s">
        <v>3701</v>
      </c>
      <c r="W196" s="26" t="s">
        <v>9166</v>
      </c>
      <c r="X196" s="32" t="e">
        <f>VLOOKUP(#REF!,#REF!,MATCH(VLOOKUP($X$1,'Language &amp; Currency Data'!$A$1:$B$41,2),#REF!,),FALSE)</f>
        <v>#REF!</v>
      </c>
      <c r="Y196" s="32" t="s">
        <v>551</v>
      </c>
      <c r="Z196" s="32" t="s">
        <v>3978</v>
      </c>
      <c r="AA196" s="32" t="s">
        <v>3499</v>
      </c>
      <c r="AB196" s="32" t="s">
        <v>2258</v>
      </c>
      <c r="AC196" s="26" t="s">
        <v>8692</v>
      </c>
      <c r="AD196" s="32" t="s">
        <v>4947</v>
      </c>
      <c r="AE196" s="10" t="s">
        <v>5557</v>
      </c>
      <c r="AF196" s="10" t="s">
        <v>7116</v>
      </c>
      <c r="AG196" s="10" t="s">
        <v>5866</v>
      </c>
      <c r="AH196" s="32" t="s">
        <v>3701</v>
      </c>
      <c r="AI196" s="32" t="s">
        <v>4551</v>
      </c>
      <c r="AJ196" s="10" t="s">
        <v>7745</v>
      </c>
      <c r="AK196" s="32" t="s">
        <v>4249</v>
      </c>
      <c r="AL196" s="10" t="s">
        <v>6518</v>
      </c>
      <c r="AM196" s="10" t="s">
        <v>550</v>
      </c>
      <c r="AN196" s="10" t="s">
        <v>550</v>
      </c>
      <c r="AO196" s="32" t="s">
        <v>2874</v>
      </c>
      <c r="AP196" s="13" t="s">
        <v>550</v>
      </c>
      <c r="AQ196" s="13" t="s">
        <v>550</v>
      </c>
      <c r="AR196" s="13" t="s">
        <v>550</v>
      </c>
      <c r="AS196" s="13" t="s">
        <v>550</v>
      </c>
      <c r="AT196" s="13" t="s">
        <v>550</v>
      </c>
      <c r="AU196" s="13" t="s">
        <v>550</v>
      </c>
      <c r="AV196" s="13" t="s">
        <v>550</v>
      </c>
      <c r="AW196" s="13" t="s">
        <v>550</v>
      </c>
    </row>
    <row r="197" spans="1:49" s="13" customFormat="1" ht="28.5" x14ac:dyDescent="0.45">
      <c r="A197" s="10" t="s">
        <v>552</v>
      </c>
      <c r="B197" s="10" t="s">
        <v>1092</v>
      </c>
      <c r="C197" s="10" t="s">
        <v>552</v>
      </c>
      <c r="D197" s="32" t="s">
        <v>1345</v>
      </c>
      <c r="E197" s="26" t="s">
        <v>8693</v>
      </c>
      <c r="F197" s="7" t="s">
        <v>552</v>
      </c>
      <c r="G197" s="26" t="s">
        <v>1575</v>
      </c>
      <c r="H197" s="10" t="s">
        <v>1092</v>
      </c>
      <c r="I197" s="10" t="s">
        <v>1092</v>
      </c>
      <c r="J197" s="10" t="s">
        <v>7443</v>
      </c>
      <c r="K197" s="10" t="s">
        <v>6828</v>
      </c>
      <c r="L197" s="32" t="s">
        <v>2550</v>
      </c>
      <c r="M197" s="32" t="s">
        <v>1345</v>
      </c>
      <c r="N197" s="10" t="s">
        <v>8107</v>
      </c>
      <c r="O197" s="32" t="s">
        <v>1924</v>
      </c>
      <c r="P197" s="10" t="s">
        <v>8405</v>
      </c>
      <c r="Q197" s="10" t="s">
        <v>5253</v>
      </c>
      <c r="R197" s="10" t="s">
        <v>552</v>
      </c>
      <c r="S197" s="26" t="s">
        <v>6206</v>
      </c>
      <c r="T197" s="26" t="s">
        <v>8961</v>
      </c>
      <c r="U197" s="32" t="s">
        <v>3192</v>
      </c>
      <c r="V197" s="32" t="s">
        <v>1092</v>
      </c>
      <c r="W197" s="26" t="s">
        <v>9167</v>
      </c>
      <c r="X197" s="32" t="e">
        <f>VLOOKUP(#REF!,#REF!,MATCH(VLOOKUP($X$1,'Language &amp; Currency Data'!$A$1:$B$41,2),#REF!,),FALSE)</f>
        <v>#REF!</v>
      </c>
      <c r="Y197" s="32" t="s">
        <v>553</v>
      </c>
      <c r="Z197" s="32" t="s">
        <v>3979</v>
      </c>
      <c r="AA197" s="32" t="s">
        <v>3500</v>
      </c>
      <c r="AB197" s="32" t="s">
        <v>2259</v>
      </c>
      <c r="AC197" s="26" t="s">
        <v>8693</v>
      </c>
      <c r="AD197" s="32" t="s">
        <v>4948</v>
      </c>
      <c r="AE197" s="10" t="s">
        <v>5558</v>
      </c>
      <c r="AF197" s="10" t="s">
        <v>7117</v>
      </c>
      <c r="AG197" s="10" t="s">
        <v>5867</v>
      </c>
      <c r="AH197" s="32" t="s">
        <v>1092</v>
      </c>
      <c r="AI197" s="32" t="s">
        <v>4552</v>
      </c>
      <c r="AJ197" s="10" t="s">
        <v>7746</v>
      </c>
      <c r="AK197" s="32" t="s">
        <v>4250</v>
      </c>
      <c r="AL197" s="10" t="s">
        <v>6519</v>
      </c>
      <c r="AM197" s="10" t="s">
        <v>552</v>
      </c>
      <c r="AN197" s="10" t="s">
        <v>552</v>
      </c>
      <c r="AO197" s="32" t="s">
        <v>2875</v>
      </c>
      <c r="AP197" s="13" t="s">
        <v>552</v>
      </c>
      <c r="AQ197" s="13" t="s">
        <v>552</v>
      </c>
      <c r="AR197" s="13" t="s">
        <v>552</v>
      </c>
      <c r="AS197" s="13" t="s">
        <v>552</v>
      </c>
      <c r="AT197" s="13" t="s">
        <v>552</v>
      </c>
      <c r="AU197" s="13" t="s">
        <v>552</v>
      </c>
      <c r="AV197" s="13" t="s">
        <v>552</v>
      </c>
      <c r="AW197" s="13" t="s">
        <v>552</v>
      </c>
    </row>
    <row r="198" spans="1:49" s="13" customFormat="1" ht="57" x14ac:dyDescent="0.45">
      <c r="A198" s="10" t="s">
        <v>554</v>
      </c>
      <c r="B198" s="10" t="s">
        <v>3702</v>
      </c>
      <c r="C198" s="10" t="s">
        <v>554</v>
      </c>
      <c r="D198" s="32" t="s">
        <v>1346</v>
      </c>
      <c r="E198" s="26" t="s">
        <v>9445</v>
      </c>
      <c r="F198" s="7" t="s">
        <v>554</v>
      </c>
      <c r="G198" s="26" t="s">
        <v>1576</v>
      </c>
      <c r="H198" s="10" t="s">
        <v>3702</v>
      </c>
      <c r="I198" s="10" t="s">
        <v>3702</v>
      </c>
      <c r="J198" s="10" t="s">
        <v>7944</v>
      </c>
      <c r="K198" s="10" t="s">
        <v>6829</v>
      </c>
      <c r="L198" s="32" t="s">
        <v>2551</v>
      </c>
      <c r="M198" s="32" t="s">
        <v>1346</v>
      </c>
      <c r="N198" s="10" t="s">
        <v>8108</v>
      </c>
      <c r="O198" s="32" t="s">
        <v>1925</v>
      </c>
      <c r="P198" s="10" t="s">
        <v>8406</v>
      </c>
      <c r="Q198" s="10" t="s">
        <v>5254</v>
      </c>
      <c r="R198" s="10" t="s">
        <v>554</v>
      </c>
      <c r="S198" s="26" t="s">
        <v>6207</v>
      </c>
      <c r="T198" s="26" t="s">
        <v>9531</v>
      </c>
      <c r="U198" s="32" t="s">
        <v>3193</v>
      </c>
      <c r="V198" s="32" t="s">
        <v>3702</v>
      </c>
      <c r="W198" s="26" t="s">
        <v>9168</v>
      </c>
      <c r="X198" s="32" t="e">
        <f>VLOOKUP(#REF!,#REF!,MATCH(VLOOKUP($X$1,'Language &amp; Currency Data'!$A$1:$B$41,2),#REF!,),FALSE)</f>
        <v>#REF!</v>
      </c>
      <c r="Y198" s="32" t="s">
        <v>555</v>
      </c>
      <c r="Z198" s="32" t="s">
        <v>3980</v>
      </c>
      <c r="AA198" s="32" t="s">
        <v>3501</v>
      </c>
      <c r="AB198" s="32" t="s">
        <v>3785</v>
      </c>
      <c r="AC198" s="26" t="s">
        <v>8694</v>
      </c>
      <c r="AD198" s="32" t="s">
        <v>4949</v>
      </c>
      <c r="AE198" s="10" t="s">
        <v>5559</v>
      </c>
      <c r="AF198" s="10" t="s">
        <v>7118</v>
      </c>
      <c r="AG198" s="10" t="s">
        <v>5868</v>
      </c>
      <c r="AH198" s="32" t="s">
        <v>3702</v>
      </c>
      <c r="AI198" s="32" t="s">
        <v>4553</v>
      </c>
      <c r="AJ198" s="10" t="s">
        <v>7747</v>
      </c>
      <c r="AK198" s="32" t="s">
        <v>4251</v>
      </c>
      <c r="AL198" s="10" t="s">
        <v>6520</v>
      </c>
      <c r="AM198" s="10" t="s">
        <v>554</v>
      </c>
      <c r="AN198" s="10" t="s">
        <v>554</v>
      </c>
      <c r="AO198" s="32" t="s">
        <v>2876</v>
      </c>
      <c r="AP198" s="13" t="s">
        <v>554</v>
      </c>
      <c r="AQ198" s="13" t="s">
        <v>554</v>
      </c>
      <c r="AR198" s="13" t="s">
        <v>554</v>
      </c>
      <c r="AS198" s="13" t="s">
        <v>554</v>
      </c>
      <c r="AT198" s="13" t="s">
        <v>554</v>
      </c>
      <c r="AU198" s="13" t="s">
        <v>554</v>
      </c>
      <c r="AV198" s="13" t="s">
        <v>554</v>
      </c>
      <c r="AW198" s="13" t="s">
        <v>554</v>
      </c>
    </row>
    <row r="199" spans="1:49" s="13" customFormat="1" ht="57" x14ac:dyDescent="0.45">
      <c r="A199" s="10" t="s">
        <v>556</v>
      </c>
      <c r="B199" s="10" t="s">
        <v>3703</v>
      </c>
      <c r="C199" s="10" t="s">
        <v>556</v>
      </c>
      <c r="D199" s="32" t="s">
        <v>4739</v>
      </c>
      <c r="E199" s="26" t="s">
        <v>9446</v>
      </c>
      <c r="F199" s="7" t="s">
        <v>556</v>
      </c>
      <c r="G199" s="26" t="s">
        <v>1577</v>
      </c>
      <c r="H199" s="10" t="s">
        <v>3703</v>
      </c>
      <c r="I199" s="10" t="s">
        <v>3703</v>
      </c>
      <c r="J199" s="10" t="s">
        <v>7444</v>
      </c>
      <c r="K199" s="10" t="s">
        <v>6830</v>
      </c>
      <c r="L199" s="32" t="s">
        <v>2552</v>
      </c>
      <c r="M199" s="32" t="s">
        <v>4739</v>
      </c>
      <c r="N199" s="10" t="s">
        <v>8109</v>
      </c>
      <c r="O199" s="32" t="s">
        <v>1926</v>
      </c>
      <c r="P199" s="10" t="s">
        <v>8407</v>
      </c>
      <c r="Q199" s="10" t="s">
        <v>5255</v>
      </c>
      <c r="R199" s="10" t="s">
        <v>556</v>
      </c>
      <c r="S199" s="26" t="s">
        <v>6208</v>
      </c>
      <c r="T199" s="26" t="s">
        <v>9532</v>
      </c>
      <c r="U199" s="32" t="s">
        <v>3194</v>
      </c>
      <c r="V199" s="32" t="s">
        <v>3703</v>
      </c>
      <c r="W199" s="26" t="s">
        <v>9169</v>
      </c>
      <c r="X199" s="32" t="e">
        <f>VLOOKUP(#REF!,#REF!,MATCH(VLOOKUP($X$1,'Language &amp; Currency Data'!$A$1:$B$41,2),#REF!,),FALSE)</f>
        <v>#REF!</v>
      </c>
      <c r="Y199" s="32" t="s">
        <v>3790</v>
      </c>
      <c r="Z199" s="32" t="s">
        <v>3981</v>
      </c>
      <c r="AA199" s="32" t="s">
        <v>3502</v>
      </c>
      <c r="AB199" s="32" t="s">
        <v>3762</v>
      </c>
      <c r="AC199" s="26" t="s">
        <v>8695</v>
      </c>
      <c r="AD199" s="32" t="s">
        <v>4950</v>
      </c>
      <c r="AE199" s="10" t="s">
        <v>5560</v>
      </c>
      <c r="AF199" s="10" t="s">
        <v>7119</v>
      </c>
      <c r="AG199" s="10" t="s">
        <v>5869</v>
      </c>
      <c r="AH199" s="32" t="s">
        <v>3703</v>
      </c>
      <c r="AI199" s="32" t="s">
        <v>4554</v>
      </c>
      <c r="AJ199" s="10" t="s">
        <v>7748</v>
      </c>
      <c r="AK199" s="32" t="s">
        <v>4252</v>
      </c>
      <c r="AL199" s="10" t="s">
        <v>6521</v>
      </c>
      <c r="AM199" s="10" t="s">
        <v>556</v>
      </c>
      <c r="AN199" s="10" t="s">
        <v>556</v>
      </c>
      <c r="AO199" s="32" t="s">
        <v>2877</v>
      </c>
      <c r="AP199" s="13" t="s">
        <v>556</v>
      </c>
      <c r="AQ199" s="13" t="s">
        <v>556</v>
      </c>
      <c r="AR199" s="13" t="s">
        <v>556</v>
      </c>
      <c r="AS199" s="13" t="s">
        <v>556</v>
      </c>
      <c r="AT199" s="13" t="s">
        <v>556</v>
      </c>
      <c r="AU199" s="13" t="s">
        <v>556</v>
      </c>
      <c r="AV199" s="13" t="s">
        <v>556</v>
      </c>
      <c r="AW199" s="13" t="s">
        <v>556</v>
      </c>
    </row>
    <row r="200" spans="1:49" s="13" customFormat="1" x14ac:dyDescent="0.45">
      <c r="A200" s="10" t="s">
        <v>557</v>
      </c>
      <c r="B200" s="10" t="s">
        <v>1093</v>
      </c>
      <c r="C200" s="10" t="s">
        <v>557</v>
      </c>
      <c r="D200" s="32" t="s">
        <v>557</v>
      </c>
      <c r="E200" s="26" t="s">
        <v>8696</v>
      </c>
      <c r="F200" s="7" t="s">
        <v>557</v>
      </c>
      <c r="G200" s="26" t="s">
        <v>7948</v>
      </c>
      <c r="H200" s="10" t="s">
        <v>1093</v>
      </c>
      <c r="I200" s="10" t="s">
        <v>1093</v>
      </c>
      <c r="J200" s="10" t="s">
        <v>7445</v>
      </c>
      <c r="K200" s="10" t="s">
        <v>6831</v>
      </c>
      <c r="L200" s="32" t="s">
        <v>557</v>
      </c>
      <c r="M200" s="32" t="s">
        <v>557</v>
      </c>
      <c r="N200" s="10" t="s">
        <v>8110</v>
      </c>
      <c r="O200" s="32" t="s">
        <v>3675</v>
      </c>
      <c r="P200" s="10" t="s">
        <v>8408</v>
      </c>
      <c r="Q200" s="10" t="s">
        <v>3195</v>
      </c>
      <c r="R200" s="10" t="s">
        <v>557</v>
      </c>
      <c r="S200" s="26" t="s">
        <v>6209</v>
      </c>
      <c r="T200" s="26" t="s">
        <v>8962</v>
      </c>
      <c r="U200" s="32" t="s">
        <v>3195</v>
      </c>
      <c r="V200" s="32" t="s">
        <v>1093</v>
      </c>
      <c r="W200" s="26" t="s">
        <v>9170</v>
      </c>
      <c r="X200" s="32" t="e">
        <f>VLOOKUP(#REF!,#REF!,MATCH(VLOOKUP($X$1,'Language &amp; Currency Data'!$A$1:$B$41,2),#REF!,),FALSE)</f>
        <v>#REF!</v>
      </c>
      <c r="Y200" s="32" t="s">
        <v>558</v>
      </c>
      <c r="Z200" s="32" t="s">
        <v>3982</v>
      </c>
      <c r="AA200" s="32" t="s">
        <v>3503</v>
      </c>
      <c r="AB200" s="32" t="s">
        <v>2260</v>
      </c>
      <c r="AC200" s="26" t="s">
        <v>8696</v>
      </c>
      <c r="AD200" s="32" t="s">
        <v>4951</v>
      </c>
      <c r="AE200" s="10" t="s">
        <v>5561</v>
      </c>
      <c r="AF200" s="10" t="s">
        <v>7120</v>
      </c>
      <c r="AG200" s="10" t="s">
        <v>5870</v>
      </c>
      <c r="AH200" s="32" t="s">
        <v>1093</v>
      </c>
      <c r="AI200" s="32" t="s">
        <v>557</v>
      </c>
      <c r="AJ200" s="10" t="s">
        <v>7749</v>
      </c>
      <c r="AK200" s="32" t="s">
        <v>4253</v>
      </c>
      <c r="AL200" s="10" t="s">
        <v>6522</v>
      </c>
      <c r="AM200" s="10" t="s">
        <v>557</v>
      </c>
      <c r="AN200" s="10" t="s">
        <v>557</v>
      </c>
      <c r="AO200" s="32" t="s">
        <v>2878</v>
      </c>
      <c r="AP200" s="13" t="s">
        <v>557</v>
      </c>
      <c r="AQ200" s="13" t="s">
        <v>557</v>
      </c>
      <c r="AR200" s="13" t="s">
        <v>557</v>
      </c>
      <c r="AS200" s="13" t="s">
        <v>557</v>
      </c>
      <c r="AT200" s="13" t="s">
        <v>557</v>
      </c>
      <c r="AU200" s="13" t="s">
        <v>557</v>
      </c>
      <c r="AV200" s="13" t="s">
        <v>557</v>
      </c>
      <c r="AW200" s="13" t="s">
        <v>557</v>
      </c>
    </row>
    <row r="201" spans="1:49" s="13" customFormat="1" ht="28.5" x14ac:dyDescent="0.45">
      <c r="A201" s="10" t="s">
        <v>559</v>
      </c>
      <c r="B201" s="10" t="s">
        <v>3704</v>
      </c>
      <c r="C201" s="10" t="s">
        <v>559</v>
      </c>
      <c r="D201" s="32" t="s">
        <v>3817</v>
      </c>
      <c r="E201" s="26" t="s">
        <v>9447</v>
      </c>
      <c r="F201" s="7" t="s">
        <v>559</v>
      </c>
      <c r="G201" s="26" t="s">
        <v>1578</v>
      </c>
      <c r="H201" s="10" t="s">
        <v>3704</v>
      </c>
      <c r="I201" s="10" t="s">
        <v>3704</v>
      </c>
      <c r="J201" s="10" t="s">
        <v>7446</v>
      </c>
      <c r="K201" s="10" t="s">
        <v>6832</v>
      </c>
      <c r="L201" s="32" t="s">
        <v>2553</v>
      </c>
      <c r="M201" s="32" t="s">
        <v>3817</v>
      </c>
      <c r="N201" s="10" t="s">
        <v>8111</v>
      </c>
      <c r="O201" s="32" t="s">
        <v>1927</v>
      </c>
      <c r="P201" s="10" t="s">
        <v>9661</v>
      </c>
      <c r="Q201" s="10" t="s">
        <v>5256</v>
      </c>
      <c r="R201" s="10" t="s">
        <v>559</v>
      </c>
      <c r="S201" s="26" t="s">
        <v>6210</v>
      </c>
      <c r="T201" s="26" t="s">
        <v>9533</v>
      </c>
      <c r="U201" s="32" t="s">
        <v>3196</v>
      </c>
      <c r="V201" s="32" t="s">
        <v>3704</v>
      </c>
      <c r="W201" s="26" t="s">
        <v>9171</v>
      </c>
      <c r="X201" s="32" t="e">
        <f>VLOOKUP(#REF!,#REF!,MATCH(VLOOKUP($X$1,'Language &amp; Currency Data'!$A$1:$B$41,2),#REF!,),FALSE)</f>
        <v>#REF!</v>
      </c>
      <c r="Y201" s="32" t="s">
        <v>560</v>
      </c>
      <c r="Z201" s="32" t="s">
        <v>3983</v>
      </c>
      <c r="AA201" s="32" t="s">
        <v>3504</v>
      </c>
      <c r="AB201" s="32" t="s">
        <v>2261</v>
      </c>
      <c r="AC201" s="26" t="s">
        <v>8697</v>
      </c>
      <c r="AD201" s="32" t="s">
        <v>4952</v>
      </c>
      <c r="AE201" s="10" t="s">
        <v>5562</v>
      </c>
      <c r="AF201" s="10" t="s">
        <v>7121</v>
      </c>
      <c r="AG201" s="10" t="s">
        <v>5871</v>
      </c>
      <c r="AH201" s="32" t="s">
        <v>3704</v>
      </c>
      <c r="AI201" s="32" t="s">
        <v>4555</v>
      </c>
      <c r="AJ201" s="10" t="s">
        <v>7750</v>
      </c>
      <c r="AK201" s="32" t="s">
        <v>4254</v>
      </c>
      <c r="AL201" s="10" t="s">
        <v>6523</v>
      </c>
      <c r="AM201" s="10" t="s">
        <v>559</v>
      </c>
      <c r="AN201" s="10" t="s">
        <v>559</v>
      </c>
      <c r="AO201" s="32" t="s">
        <v>2879</v>
      </c>
      <c r="AP201" s="13" t="s">
        <v>559</v>
      </c>
      <c r="AQ201" s="13" t="s">
        <v>559</v>
      </c>
      <c r="AR201" s="13" t="s">
        <v>559</v>
      </c>
      <c r="AS201" s="13" t="s">
        <v>559</v>
      </c>
      <c r="AT201" s="13" t="s">
        <v>559</v>
      </c>
      <c r="AU201" s="13" t="s">
        <v>559</v>
      </c>
      <c r="AV201" s="13" t="s">
        <v>559</v>
      </c>
      <c r="AW201" s="13" t="s">
        <v>559</v>
      </c>
    </row>
    <row r="202" spans="1:49" s="13" customFormat="1" x14ac:dyDescent="0.45">
      <c r="A202" s="10" t="s">
        <v>561</v>
      </c>
      <c r="B202" s="10" t="s">
        <v>901</v>
      </c>
      <c r="C202" s="10" t="s">
        <v>561</v>
      </c>
      <c r="D202" s="32" t="s">
        <v>1347</v>
      </c>
      <c r="E202" s="26" t="s">
        <v>901</v>
      </c>
      <c r="F202" s="7" t="s">
        <v>561</v>
      </c>
      <c r="G202" s="26" t="s">
        <v>1579</v>
      </c>
      <c r="H202" s="10" t="s">
        <v>901</v>
      </c>
      <c r="I202" s="10" t="s">
        <v>901</v>
      </c>
      <c r="J202" s="10" t="s">
        <v>5563</v>
      </c>
      <c r="K202" s="10" t="s">
        <v>6833</v>
      </c>
      <c r="L202" s="32" t="s">
        <v>2554</v>
      </c>
      <c r="M202" s="32" t="s">
        <v>1347</v>
      </c>
      <c r="N202" s="10" t="s">
        <v>8112</v>
      </c>
      <c r="O202" s="32" t="s">
        <v>1928</v>
      </c>
      <c r="P202" s="10" t="s">
        <v>8409</v>
      </c>
      <c r="Q202" s="10" t="s">
        <v>5257</v>
      </c>
      <c r="R202" s="10" t="s">
        <v>561</v>
      </c>
      <c r="S202" s="26" t="s">
        <v>6211</v>
      </c>
      <c r="T202" s="26" t="s">
        <v>8963</v>
      </c>
      <c r="U202" s="32" t="s">
        <v>3197</v>
      </c>
      <c r="V202" s="32" t="s">
        <v>901</v>
      </c>
      <c r="W202" s="26" t="s">
        <v>9172</v>
      </c>
      <c r="X202" s="32" t="e">
        <f>VLOOKUP(#REF!,#REF!,MATCH(VLOOKUP($X$1,'Language &amp; Currency Data'!$A$1:$B$41,2),#REF!,),FALSE)</f>
        <v>#REF!</v>
      </c>
      <c r="Y202" s="32" t="s">
        <v>562</v>
      </c>
      <c r="Z202" s="32" t="s">
        <v>3984</v>
      </c>
      <c r="AA202" s="32" t="s">
        <v>3505</v>
      </c>
      <c r="AB202" s="32" t="s">
        <v>2262</v>
      </c>
      <c r="AC202" s="26" t="s">
        <v>901</v>
      </c>
      <c r="AD202" s="32" t="s">
        <v>4953</v>
      </c>
      <c r="AE202" s="10" t="s">
        <v>5563</v>
      </c>
      <c r="AF202" s="10" t="s">
        <v>7122</v>
      </c>
      <c r="AG202" s="10" t="s">
        <v>5872</v>
      </c>
      <c r="AH202" s="32" t="s">
        <v>901</v>
      </c>
      <c r="AI202" s="32" t="s">
        <v>4556</v>
      </c>
      <c r="AJ202" s="10" t="s">
        <v>7751</v>
      </c>
      <c r="AK202" s="32" t="s">
        <v>4255</v>
      </c>
      <c r="AL202" s="10" t="s">
        <v>6524</v>
      </c>
      <c r="AM202" s="10" t="s">
        <v>561</v>
      </c>
      <c r="AN202" s="10" t="s">
        <v>561</v>
      </c>
      <c r="AO202" s="32" t="s">
        <v>2880</v>
      </c>
      <c r="AP202" s="13" t="s">
        <v>561</v>
      </c>
      <c r="AQ202" s="13" t="s">
        <v>561</v>
      </c>
      <c r="AR202" s="13" t="s">
        <v>561</v>
      </c>
      <c r="AS202" s="13" t="s">
        <v>561</v>
      </c>
      <c r="AT202" s="13" t="s">
        <v>561</v>
      </c>
      <c r="AU202" s="13" t="s">
        <v>561</v>
      </c>
      <c r="AV202" s="13" t="s">
        <v>561</v>
      </c>
      <c r="AW202" s="13" t="s">
        <v>561</v>
      </c>
    </row>
    <row r="203" spans="1:49" s="13" customFormat="1" ht="42.75" x14ac:dyDescent="0.45">
      <c r="A203" s="10" t="s">
        <v>563</v>
      </c>
      <c r="B203" s="10" t="s">
        <v>3705</v>
      </c>
      <c r="C203" s="10" t="s">
        <v>563</v>
      </c>
      <c r="D203" s="32" t="s">
        <v>4740</v>
      </c>
      <c r="E203" s="26" t="s">
        <v>9448</v>
      </c>
      <c r="F203" s="7" t="s">
        <v>563</v>
      </c>
      <c r="G203" s="26" t="s">
        <v>1689</v>
      </c>
      <c r="H203" s="10" t="s">
        <v>3705</v>
      </c>
      <c r="I203" s="10" t="s">
        <v>3705</v>
      </c>
      <c r="J203" s="10" t="s">
        <v>7447</v>
      </c>
      <c r="K203" s="10" t="s">
        <v>6834</v>
      </c>
      <c r="L203" s="32" t="s">
        <v>2555</v>
      </c>
      <c r="M203" s="32" t="s">
        <v>4740</v>
      </c>
      <c r="N203" s="10" t="s">
        <v>8113</v>
      </c>
      <c r="O203" s="32" t="s">
        <v>3671</v>
      </c>
      <c r="P203" s="10" t="s">
        <v>8410</v>
      </c>
      <c r="Q203" s="10" t="s">
        <v>5258</v>
      </c>
      <c r="R203" s="10" t="s">
        <v>563</v>
      </c>
      <c r="S203" s="26" t="s">
        <v>6212</v>
      </c>
      <c r="T203" s="26" t="s">
        <v>9534</v>
      </c>
      <c r="U203" s="32" t="s">
        <v>3198</v>
      </c>
      <c r="V203" s="32" t="s">
        <v>3705</v>
      </c>
      <c r="W203" s="26" t="s">
        <v>9173</v>
      </c>
      <c r="X203" s="32" t="e">
        <f>VLOOKUP(#REF!,#REF!,MATCH(VLOOKUP($X$1,'Language &amp; Currency Data'!$A$1:$B$41,2),#REF!,),FALSE)</f>
        <v>#REF!</v>
      </c>
      <c r="Y203" s="32" t="s">
        <v>928</v>
      </c>
      <c r="Z203" s="32" t="s">
        <v>3985</v>
      </c>
      <c r="AA203" s="32" t="s">
        <v>3506</v>
      </c>
      <c r="AB203" s="32" t="s">
        <v>2263</v>
      </c>
      <c r="AC203" s="26" t="s">
        <v>8698</v>
      </c>
      <c r="AD203" s="32" t="s">
        <v>4954</v>
      </c>
      <c r="AE203" s="10" t="s">
        <v>5564</v>
      </c>
      <c r="AF203" s="10" t="s">
        <v>7240</v>
      </c>
      <c r="AG203" s="10" t="s">
        <v>5873</v>
      </c>
      <c r="AH203" s="32" t="s">
        <v>3705</v>
      </c>
      <c r="AI203" s="32" t="s">
        <v>4557</v>
      </c>
      <c r="AJ203" s="10" t="s">
        <v>7752</v>
      </c>
      <c r="AK203" s="32" t="s">
        <v>4256</v>
      </c>
      <c r="AL203" s="10" t="s">
        <v>6525</v>
      </c>
      <c r="AM203" s="10" t="s">
        <v>563</v>
      </c>
      <c r="AN203" s="10" t="s">
        <v>563</v>
      </c>
      <c r="AO203" s="32" t="s">
        <v>2881</v>
      </c>
      <c r="AP203" s="13" t="s">
        <v>563</v>
      </c>
      <c r="AQ203" s="13" t="s">
        <v>563</v>
      </c>
      <c r="AR203" s="13" t="s">
        <v>563</v>
      </c>
      <c r="AS203" s="13" t="s">
        <v>563</v>
      </c>
      <c r="AT203" s="13" t="s">
        <v>563</v>
      </c>
      <c r="AU203" s="13" t="s">
        <v>563</v>
      </c>
      <c r="AV203" s="13" t="s">
        <v>563</v>
      </c>
      <c r="AW203" s="13" t="s">
        <v>563</v>
      </c>
    </row>
    <row r="204" spans="1:49" s="13" customFormat="1" ht="42.75" x14ac:dyDescent="0.45">
      <c r="A204" s="10" t="s">
        <v>564</v>
      </c>
      <c r="B204" s="10" t="s">
        <v>3706</v>
      </c>
      <c r="C204" s="10" t="s">
        <v>564</v>
      </c>
      <c r="D204" s="32" t="s">
        <v>4741</v>
      </c>
      <c r="E204" s="26" t="s">
        <v>9449</v>
      </c>
      <c r="F204" s="7" t="s">
        <v>564</v>
      </c>
      <c r="G204" s="26" t="s">
        <v>1690</v>
      </c>
      <c r="H204" s="10" t="s">
        <v>3706</v>
      </c>
      <c r="I204" s="10" t="s">
        <v>3706</v>
      </c>
      <c r="J204" s="10" t="s">
        <v>7448</v>
      </c>
      <c r="K204" s="10" t="s">
        <v>6835</v>
      </c>
      <c r="L204" s="32" t="s">
        <v>2556</v>
      </c>
      <c r="M204" s="32" t="s">
        <v>4741</v>
      </c>
      <c r="N204" s="10" t="s">
        <v>8114</v>
      </c>
      <c r="O204" s="32" t="s">
        <v>3672</v>
      </c>
      <c r="P204" s="10" t="s">
        <v>8411</v>
      </c>
      <c r="Q204" s="10" t="s">
        <v>5259</v>
      </c>
      <c r="R204" s="10" t="s">
        <v>564</v>
      </c>
      <c r="S204" s="26" t="s">
        <v>6213</v>
      </c>
      <c r="T204" s="26" t="s">
        <v>9535</v>
      </c>
      <c r="U204" s="32" t="s">
        <v>3199</v>
      </c>
      <c r="V204" s="32" t="s">
        <v>3706</v>
      </c>
      <c r="W204" s="26" t="s">
        <v>9590</v>
      </c>
      <c r="X204" s="32" t="e">
        <f>VLOOKUP(#REF!,#REF!,MATCH(VLOOKUP($X$1,'Language &amp; Currency Data'!$A$1:$B$41,2),#REF!,),FALSE)</f>
        <v>#REF!</v>
      </c>
      <c r="Y204" s="32" t="s">
        <v>929</v>
      </c>
      <c r="Z204" s="32" t="s">
        <v>3986</v>
      </c>
      <c r="AA204" s="32" t="s">
        <v>3507</v>
      </c>
      <c r="AB204" s="32" t="s">
        <v>2264</v>
      </c>
      <c r="AC204" s="26" t="s">
        <v>8699</v>
      </c>
      <c r="AD204" s="32" t="s">
        <v>4955</v>
      </c>
      <c r="AE204" s="10" t="s">
        <v>5565</v>
      </c>
      <c r="AF204" s="10" t="s">
        <v>7241</v>
      </c>
      <c r="AG204" s="10" t="s">
        <v>5874</v>
      </c>
      <c r="AH204" s="32" t="s">
        <v>3706</v>
      </c>
      <c r="AI204" s="32" t="s">
        <v>4558</v>
      </c>
      <c r="AJ204" s="10" t="s">
        <v>7753</v>
      </c>
      <c r="AK204" s="32" t="s">
        <v>4257</v>
      </c>
      <c r="AL204" s="10" t="s">
        <v>6526</v>
      </c>
      <c r="AM204" s="10" t="s">
        <v>564</v>
      </c>
      <c r="AN204" s="10" t="s">
        <v>564</v>
      </c>
      <c r="AO204" s="32" t="s">
        <v>2882</v>
      </c>
      <c r="AP204" s="13" t="s">
        <v>564</v>
      </c>
      <c r="AQ204" s="13" t="s">
        <v>564</v>
      </c>
      <c r="AR204" s="13" t="s">
        <v>564</v>
      </c>
      <c r="AS204" s="13" t="s">
        <v>564</v>
      </c>
      <c r="AT204" s="13" t="s">
        <v>564</v>
      </c>
      <c r="AU204" s="13" t="s">
        <v>564</v>
      </c>
      <c r="AV204" s="13" t="s">
        <v>564</v>
      </c>
      <c r="AW204" s="13" t="s">
        <v>564</v>
      </c>
    </row>
    <row r="205" spans="1:49" s="13" customFormat="1" ht="28.5" x14ac:dyDescent="0.45">
      <c r="A205" s="10" t="s">
        <v>565</v>
      </c>
      <c r="B205" s="10" t="s">
        <v>1094</v>
      </c>
      <c r="C205" s="10" t="s">
        <v>565</v>
      </c>
      <c r="D205" s="32" t="s">
        <v>4742</v>
      </c>
      <c r="E205" s="26" t="s">
        <v>8700</v>
      </c>
      <c r="F205" s="7" t="s">
        <v>565</v>
      </c>
      <c r="G205" s="26" t="s">
        <v>1580</v>
      </c>
      <c r="H205" s="10" t="s">
        <v>1094</v>
      </c>
      <c r="I205" s="10" t="s">
        <v>1094</v>
      </c>
      <c r="J205" s="10" t="s">
        <v>7449</v>
      </c>
      <c r="K205" s="10" t="s">
        <v>6836</v>
      </c>
      <c r="L205" s="32" t="s">
        <v>2557</v>
      </c>
      <c r="M205" s="32" t="s">
        <v>4742</v>
      </c>
      <c r="N205" s="10" t="s">
        <v>8115</v>
      </c>
      <c r="O205" s="32" t="s">
        <v>1929</v>
      </c>
      <c r="P205" s="10" t="s">
        <v>8412</v>
      </c>
      <c r="Q205" s="10" t="s">
        <v>5260</v>
      </c>
      <c r="R205" s="10" t="s">
        <v>565</v>
      </c>
      <c r="S205" s="26" t="s">
        <v>6214</v>
      </c>
      <c r="T205" s="26" t="s">
        <v>8964</v>
      </c>
      <c r="U205" s="32" t="s">
        <v>3200</v>
      </c>
      <c r="V205" s="32" t="s">
        <v>1094</v>
      </c>
      <c r="W205" s="26" t="s">
        <v>9174</v>
      </c>
      <c r="X205" s="32" t="e">
        <f>VLOOKUP(#REF!,#REF!,MATCH(VLOOKUP($X$1,'Language &amp; Currency Data'!$A$1:$B$41,2),#REF!,),FALSE)</f>
        <v>#REF!</v>
      </c>
      <c r="Y205" s="32" t="s">
        <v>566</v>
      </c>
      <c r="Z205" s="32" t="s">
        <v>3987</v>
      </c>
      <c r="AA205" s="32" t="s">
        <v>3508</v>
      </c>
      <c r="AB205" s="32" t="s">
        <v>2265</v>
      </c>
      <c r="AC205" s="26" t="s">
        <v>8700</v>
      </c>
      <c r="AD205" s="32" t="s">
        <v>4956</v>
      </c>
      <c r="AE205" s="10" t="s">
        <v>5566</v>
      </c>
      <c r="AF205" s="10" t="s">
        <v>7123</v>
      </c>
      <c r="AG205" s="10" t="s">
        <v>5875</v>
      </c>
      <c r="AH205" s="32" t="s">
        <v>1094</v>
      </c>
      <c r="AI205" s="32" t="s">
        <v>4559</v>
      </c>
      <c r="AJ205" s="10" t="s">
        <v>7754</v>
      </c>
      <c r="AK205" s="32" t="s">
        <v>4258</v>
      </c>
      <c r="AL205" s="10" t="s">
        <v>6527</v>
      </c>
      <c r="AM205" s="10" t="s">
        <v>565</v>
      </c>
      <c r="AN205" s="10" t="s">
        <v>565</v>
      </c>
      <c r="AO205" s="32" t="s">
        <v>2883</v>
      </c>
      <c r="AP205" s="13" t="s">
        <v>565</v>
      </c>
      <c r="AQ205" s="13" t="s">
        <v>565</v>
      </c>
      <c r="AR205" s="13" t="s">
        <v>565</v>
      </c>
      <c r="AS205" s="13" t="s">
        <v>565</v>
      </c>
      <c r="AT205" s="13" t="s">
        <v>565</v>
      </c>
      <c r="AU205" s="13" t="s">
        <v>565</v>
      </c>
      <c r="AV205" s="13" t="s">
        <v>565</v>
      </c>
      <c r="AW205" s="13" t="s">
        <v>565</v>
      </c>
    </row>
    <row r="206" spans="1:49" s="13" customFormat="1" x14ac:dyDescent="0.45">
      <c r="A206" s="10" t="s">
        <v>567</v>
      </c>
      <c r="B206" s="10" t="s">
        <v>1095</v>
      </c>
      <c r="C206" s="10" t="s">
        <v>567</v>
      </c>
      <c r="D206" s="32" t="s">
        <v>4743</v>
      </c>
      <c r="E206" s="26" t="s">
        <v>8701</v>
      </c>
      <c r="F206" s="7" t="s">
        <v>567</v>
      </c>
      <c r="G206" s="26" t="s">
        <v>1581</v>
      </c>
      <c r="H206" s="10" t="s">
        <v>1095</v>
      </c>
      <c r="I206" s="10" t="s">
        <v>1095</v>
      </c>
      <c r="J206" s="10" t="s">
        <v>7450</v>
      </c>
      <c r="K206" s="10" t="s">
        <v>6837</v>
      </c>
      <c r="L206" s="32" t="s">
        <v>2558</v>
      </c>
      <c r="M206" s="32" t="s">
        <v>4743</v>
      </c>
      <c r="N206" s="10" t="s">
        <v>8116</v>
      </c>
      <c r="O206" s="32" t="s">
        <v>1930</v>
      </c>
      <c r="P206" s="10" t="s">
        <v>8413</v>
      </c>
      <c r="Q206" s="10" t="s">
        <v>5261</v>
      </c>
      <c r="R206" s="10" t="s">
        <v>567</v>
      </c>
      <c r="S206" s="26" t="s">
        <v>6215</v>
      </c>
      <c r="T206" s="26" t="s">
        <v>8965</v>
      </c>
      <c r="U206" s="32" t="s">
        <v>3201</v>
      </c>
      <c r="V206" s="32" t="s">
        <v>1095</v>
      </c>
      <c r="W206" s="26" t="s">
        <v>9175</v>
      </c>
      <c r="X206" s="32" t="e">
        <f>VLOOKUP(#REF!,#REF!,MATCH(VLOOKUP($X$1,'Language &amp; Currency Data'!$A$1:$B$41,2),#REF!,),FALSE)</f>
        <v>#REF!</v>
      </c>
      <c r="Y206" s="32" t="s">
        <v>568</v>
      </c>
      <c r="Z206" s="32" t="s">
        <v>3988</v>
      </c>
      <c r="AA206" s="32" t="s">
        <v>3509</v>
      </c>
      <c r="AB206" s="32" t="s">
        <v>2266</v>
      </c>
      <c r="AC206" s="26" t="s">
        <v>8701</v>
      </c>
      <c r="AD206" s="32" t="s">
        <v>4957</v>
      </c>
      <c r="AE206" s="10" t="s">
        <v>5567</v>
      </c>
      <c r="AF206" s="10" t="s">
        <v>7124</v>
      </c>
      <c r="AG206" s="10" t="s">
        <v>5876</v>
      </c>
      <c r="AH206" s="32" t="s">
        <v>1095</v>
      </c>
      <c r="AI206" s="32" t="s">
        <v>4560</v>
      </c>
      <c r="AJ206" s="10" t="s">
        <v>7755</v>
      </c>
      <c r="AK206" s="32" t="s">
        <v>4259</v>
      </c>
      <c r="AL206" s="10" t="s">
        <v>6528</v>
      </c>
      <c r="AM206" s="10" t="s">
        <v>567</v>
      </c>
      <c r="AN206" s="10" t="s">
        <v>567</v>
      </c>
      <c r="AO206" s="32" t="s">
        <v>2884</v>
      </c>
      <c r="AP206" s="13" t="s">
        <v>567</v>
      </c>
      <c r="AQ206" s="13" t="s">
        <v>567</v>
      </c>
      <c r="AR206" s="13" t="s">
        <v>567</v>
      </c>
      <c r="AS206" s="13" t="s">
        <v>567</v>
      </c>
      <c r="AT206" s="13" t="s">
        <v>567</v>
      </c>
      <c r="AU206" s="13" t="s">
        <v>567</v>
      </c>
      <c r="AV206" s="13" t="s">
        <v>567</v>
      </c>
      <c r="AW206" s="13" t="s">
        <v>567</v>
      </c>
    </row>
    <row r="207" spans="1:49" s="13" customFormat="1" ht="85.5" x14ac:dyDescent="0.45">
      <c r="A207" s="10" t="s">
        <v>569</v>
      </c>
      <c r="B207" s="10" t="s">
        <v>3707</v>
      </c>
      <c r="C207" s="10" t="s">
        <v>569</v>
      </c>
      <c r="D207" s="32" t="s">
        <v>4744</v>
      </c>
      <c r="E207" s="26" t="s">
        <v>9496</v>
      </c>
      <c r="F207" s="7" t="s">
        <v>569</v>
      </c>
      <c r="G207" s="26" t="s">
        <v>1691</v>
      </c>
      <c r="H207" s="10" t="s">
        <v>3707</v>
      </c>
      <c r="I207" s="10" t="s">
        <v>3707</v>
      </c>
      <c r="J207" s="10" t="s">
        <v>7451</v>
      </c>
      <c r="K207" s="10" t="s">
        <v>6838</v>
      </c>
      <c r="L207" s="32" t="s">
        <v>2559</v>
      </c>
      <c r="M207" s="32" t="s">
        <v>4744</v>
      </c>
      <c r="N207" s="10" t="s">
        <v>8117</v>
      </c>
      <c r="O207" s="32" t="s">
        <v>2042</v>
      </c>
      <c r="P207" s="10" t="s">
        <v>9350</v>
      </c>
      <c r="Q207" s="10" t="s">
        <v>5262</v>
      </c>
      <c r="R207" s="10" t="s">
        <v>569</v>
      </c>
      <c r="S207" s="26" t="s">
        <v>6216</v>
      </c>
      <c r="T207" s="26" t="s">
        <v>9536</v>
      </c>
      <c r="U207" s="32" t="s">
        <v>3202</v>
      </c>
      <c r="V207" s="32" t="s">
        <v>3707</v>
      </c>
      <c r="W207" s="26" t="s">
        <v>9176</v>
      </c>
      <c r="X207" s="32" t="e">
        <f>VLOOKUP(#REF!,#REF!,MATCH(VLOOKUP($X$1,'Language &amp; Currency Data'!$A$1:$B$41,2),#REF!,),FALSE)</f>
        <v>#REF!</v>
      </c>
      <c r="Y207" s="32" t="s">
        <v>930</v>
      </c>
      <c r="Z207" s="32" t="s">
        <v>3989</v>
      </c>
      <c r="AA207" s="32" t="s">
        <v>3510</v>
      </c>
      <c r="AB207" s="32" t="s">
        <v>2267</v>
      </c>
      <c r="AC207" s="26" t="s">
        <v>9610</v>
      </c>
      <c r="AD207" s="32" t="s">
        <v>4958</v>
      </c>
      <c r="AE207" s="10" t="s">
        <v>5568</v>
      </c>
      <c r="AF207" s="10" t="s">
        <v>7242</v>
      </c>
      <c r="AG207" s="10" t="s">
        <v>5877</v>
      </c>
      <c r="AH207" s="32" t="s">
        <v>3707</v>
      </c>
      <c r="AI207" s="32" t="s">
        <v>4561</v>
      </c>
      <c r="AJ207" s="10" t="s">
        <v>7756</v>
      </c>
      <c r="AK207" s="32" t="s">
        <v>4260</v>
      </c>
      <c r="AL207" s="10" t="s">
        <v>6529</v>
      </c>
      <c r="AM207" s="10" t="s">
        <v>569</v>
      </c>
      <c r="AN207" s="10" t="s">
        <v>569</v>
      </c>
      <c r="AO207" s="32" t="s">
        <v>2885</v>
      </c>
      <c r="AP207" s="13" t="s">
        <v>569</v>
      </c>
      <c r="AQ207" s="13" t="s">
        <v>569</v>
      </c>
      <c r="AR207" s="13" t="s">
        <v>569</v>
      </c>
      <c r="AS207" s="13" t="s">
        <v>569</v>
      </c>
      <c r="AT207" s="13" t="s">
        <v>569</v>
      </c>
      <c r="AU207" s="13" t="s">
        <v>569</v>
      </c>
      <c r="AV207" s="13" t="s">
        <v>569</v>
      </c>
      <c r="AW207" s="13" t="s">
        <v>569</v>
      </c>
    </row>
    <row r="208" spans="1:49" s="13" customFormat="1" ht="85.5" x14ac:dyDescent="0.45">
      <c r="A208" s="10" t="s">
        <v>570</v>
      </c>
      <c r="B208" s="10" t="s">
        <v>3708</v>
      </c>
      <c r="C208" s="10" t="s">
        <v>570</v>
      </c>
      <c r="D208" s="32" t="s">
        <v>4745</v>
      </c>
      <c r="E208" s="26" t="s">
        <v>9450</v>
      </c>
      <c r="F208" s="7" t="s">
        <v>570</v>
      </c>
      <c r="G208" s="26" t="s">
        <v>1692</v>
      </c>
      <c r="H208" s="10" t="s">
        <v>3708</v>
      </c>
      <c r="I208" s="10" t="s">
        <v>3708</v>
      </c>
      <c r="J208" s="10" t="s">
        <v>7452</v>
      </c>
      <c r="K208" s="10" t="s">
        <v>6839</v>
      </c>
      <c r="L208" s="32" t="s">
        <v>2560</v>
      </c>
      <c r="M208" s="32" t="s">
        <v>4745</v>
      </c>
      <c r="N208" s="10" t="s">
        <v>8118</v>
      </c>
      <c r="O208" s="32" t="s">
        <v>2043</v>
      </c>
      <c r="P208" s="10" t="s">
        <v>8414</v>
      </c>
      <c r="Q208" s="10" t="s">
        <v>5263</v>
      </c>
      <c r="R208" s="10" t="s">
        <v>570</v>
      </c>
      <c r="S208" s="26" t="s">
        <v>6217</v>
      </c>
      <c r="T208" s="26" t="s">
        <v>9537</v>
      </c>
      <c r="U208" s="32" t="s">
        <v>3203</v>
      </c>
      <c r="V208" s="32" t="s">
        <v>3708</v>
      </c>
      <c r="W208" s="26" t="s">
        <v>9591</v>
      </c>
      <c r="X208" s="32" t="e">
        <f>VLOOKUP(#REF!,#REF!,MATCH(VLOOKUP($X$1,'Language &amp; Currency Data'!$A$1:$B$41,2),#REF!,),FALSE)</f>
        <v>#REF!</v>
      </c>
      <c r="Y208" s="32" t="s">
        <v>931</v>
      </c>
      <c r="Z208" s="32" t="s">
        <v>3990</v>
      </c>
      <c r="AA208" s="32" t="s">
        <v>3511</v>
      </c>
      <c r="AB208" s="32" t="s">
        <v>2268</v>
      </c>
      <c r="AC208" s="26" t="s">
        <v>8702</v>
      </c>
      <c r="AD208" s="32" t="s">
        <v>4959</v>
      </c>
      <c r="AE208" s="10" t="s">
        <v>5569</v>
      </c>
      <c r="AF208" s="10" t="s">
        <v>7243</v>
      </c>
      <c r="AG208" s="10" t="s">
        <v>5878</v>
      </c>
      <c r="AH208" s="32" t="s">
        <v>3708</v>
      </c>
      <c r="AI208" s="32" t="s">
        <v>4562</v>
      </c>
      <c r="AJ208" s="10" t="s">
        <v>7757</v>
      </c>
      <c r="AK208" s="32" t="s">
        <v>4261</v>
      </c>
      <c r="AL208" s="10" t="s">
        <v>6530</v>
      </c>
      <c r="AM208" s="10" t="s">
        <v>570</v>
      </c>
      <c r="AN208" s="10" t="s">
        <v>570</v>
      </c>
      <c r="AO208" s="32" t="s">
        <v>2886</v>
      </c>
      <c r="AP208" s="13" t="s">
        <v>570</v>
      </c>
      <c r="AQ208" s="13" t="s">
        <v>570</v>
      </c>
      <c r="AR208" s="13" t="s">
        <v>570</v>
      </c>
      <c r="AS208" s="13" t="s">
        <v>570</v>
      </c>
      <c r="AT208" s="13" t="s">
        <v>570</v>
      </c>
      <c r="AU208" s="13" t="s">
        <v>570</v>
      </c>
      <c r="AV208" s="13" t="s">
        <v>570</v>
      </c>
      <c r="AW208" s="13" t="s">
        <v>570</v>
      </c>
    </row>
    <row r="209" spans="1:49" s="13" customFormat="1" ht="42.75" x14ac:dyDescent="0.45">
      <c r="A209" s="10" t="s">
        <v>571</v>
      </c>
      <c r="B209" s="10" t="s">
        <v>3709</v>
      </c>
      <c r="C209" s="10" t="s">
        <v>571</v>
      </c>
      <c r="D209" s="32" t="s">
        <v>4746</v>
      </c>
      <c r="E209" s="26" t="s">
        <v>9451</v>
      </c>
      <c r="F209" s="7" t="s">
        <v>571</v>
      </c>
      <c r="G209" s="26" t="s">
        <v>1693</v>
      </c>
      <c r="H209" s="10" t="s">
        <v>3709</v>
      </c>
      <c r="I209" s="10" t="s">
        <v>3709</v>
      </c>
      <c r="J209" s="10" t="s">
        <v>7453</v>
      </c>
      <c r="K209" s="10" t="s">
        <v>6840</v>
      </c>
      <c r="L209" s="32" t="s">
        <v>2561</v>
      </c>
      <c r="M209" s="32" t="s">
        <v>4746</v>
      </c>
      <c r="N209" s="10" t="s">
        <v>8119</v>
      </c>
      <c r="O209" s="32" t="s">
        <v>2730</v>
      </c>
      <c r="P209" s="10" t="s">
        <v>8415</v>
      </c>
      <c r="Q209" s="10" t="s">
        <v>5264</v>
      </c>
      <c r="R209" s="10" t="s">
        <v>571</v>
      </c>
      <c r="S209" s="26" t="s">
        <v>6218</v>
      </c>
      <c r="T209" s="26" t="s">
        <v>9538</v>
      </c>
      <c r="U209" s="32" t="s">
        <v>3204</v>
      </c>
      <c r="V209" s="32" t="s">
        <v>3709</v>
      </c>
      <c r="W209" s="26" t="s">
        <v>9177</v>
      </c>
      <c r="X209" s="32" t="e">
        <f>VLOOKUP(#REF!,#REF!,MATCH(VLOOKUP($X$1,'Language &amp; Currency Data'!$A$1:$B$41,2),#REF!,),FALSE)</f>
        <v>#REF!</v>
      </c>
      <c r="Y209" s="32" t="s">
        <v>932</v>
      </c>
      <c r="Z209" s="32" t="s">
        <v>3991</v>
      </c>
      <c r="AA209" s="32" t="s">
        <v>3512</v>
      </c>
      <c r="AB209" s="32" t="s">
        <v>2269</v>
      </c>
      <c r="AC209" s="26" t="s">
        <v>8703</v>
      </c>
      <c r="AD209" s="32" t="s">
        <v>4960</v>
      </c>
      <c r="AE209" s="10" t="s">
        <v>5570</v>
      </c>
      <c r="AF209" s="10" t="s">
        <v>7244</v>
      </c>
      <c r="AG209" s="10" t="s">
        <v>5879</v>
      </c>
      <c r="AH209" s="32" t="s">
        <v>3709</v>
      </c>
      <c r="AI209" s="32" t="s">
        <v>4563</v>
      </c>
      <c r="AJ209" s="10" t="s">
        <v>7758</v>
      </c>
      <c r="AK209" s="32" t="s">
        <v>4262</v>
      </c>
      <c r="AL209" s="10" t="s">
        <v>6531</v>
      </c>
      <c r="AM209" s="10" t="s">
        <v>571</v>
      </c>
      <c r="AN209" s="10" t="s">
        <v>571</v>
      </c>
      <c r="AO209" s="32" t="s">
        <v>2887</v>
      </c>
      <c r="AP209" s="13" t="s">
        <v>571</v>
      </c>
      <c r="AQ209" s="13" t="s">
        <v>571</v>
      </c>
      <c r="AR209" s="13" t="s">
        <v>571</v>
      </c>
      <c r="AS209" s="13" t="s">
        <v>571</v>
      </c>
      <c r="AT209" s="13" t="s">
        <v>571</v>
      </c>
      <c r="AU209" s="13" t="s">
        <v>571</v>
      </c>
      <c r="AV209" s="13" t="s">
        <v>571</v>
      </c>
      <c r="AW209" s="13" t="s">
        <v>571</v>
      </c>
    </row>
    <row r="210" spans="1:49" s="13" customFormat="1" ht="42.75" x14ac:dyDescent="0.45">
      <c r="A210" s="10" t="s">
        <v>572</v>
      </c>
      <c r="B210" s="10" t="s">
        <v>3710</v>
      </c>
      <c r="C210" s="10" t="s">
        <v>572</v>
      </c>
      <c r="D210" s="32" t="s">
        <v>4747</v>
      </c>
      <c r="E210" s="26" t="s">
        <v>9452</v>
      </c>
      <c r="F210" s="7" t="s">
        <v>572</v>
      </c>
      <c r="G210" s="26" t="s">
        <v>1694</v>
      </c>
      <c r="H210" s="10" t="s">
        <v>3710</v>
      </c>
      <c r="I210" s="10" t="s">
        <v>3710</v>
      </c>
      <c r="J210" s="10" t="s">
        <v>7454</v>
      </c>
      <c r="K210" s="10" t="s">
        <v>6841</v>
      </c>
      <c r="L210" s="32" t="s">
        <v>2562</v>
      </c>
      <c r="M210" s="32" t="s">
        <v>4747</v>
      </c>
      <c r="N210" s="10" t="s">
        <v>8120</v>
      </c>
      <c r="O210" s="32" t="s">
        <v>2731</v>
      </c>
      <c r="P210" s="10" t="s">
        <v>8416</v>
      </c>
      <c r="Q210" s="10" t="s">
        <v>5265</v>
      </c>
      <c r="R210" s="10" t="s">
        <v>572</v>
      </c>
      <c r="S210" s="26" t="s">
        <v>6219</v>
      </c>
      <c r="T210" s="26" t="s">
        <v>9539</v>
      </c>
      <c r="U210" s="32" t="s">
        <v>3205</v>
      </c>
      <c r="V210" s="32" t="s">
        <v>3710</v>
      </c>
      <c r="W210" s="26" t="s">
        <v>9592</v>
      </c>
      <c r="X210" s="32" t="e">
        <f>VLOOKUP(#REF!,#REF!,MATCH(VLOOKUP($X$1,'Language &amp; Currency Data'!$A$1:$B$41,2),#REF!,),FALSE)</f>
        <v>#REF!</v>
      </c>
      <c r="Y210" s="32" t="s">
        <v>933</v>
      </c>
      <c r="Z210" s="32" t="s">
        <v>3992</v>
      </c>
      <c r="AA210" s="32" t="s">
        <v>7954</v>
      </c>
      <c r="AB210" s="32" t="s">
        <v>2270</v>
      </c>
      <c r="AC210" s="26" t="s">
        <v>8704</v>
      </c>
      <c r="AD210" s="32" t="s">
        <v>4961</v>
      </c>
      <c r="AE210" s="10" t="s">
        <v>5571</v>
      </c>
      <c r="AF210" s="10" t="s">
        <v>7245</v>
      </c>
      <c r="AG210" s="10" t="s">
        <v>5880</v>
      </c>
      <c r="AH210" s="32" t="s">
        <v>3710</v>
      </c>
      <c r="AI210" s="32" t="s">
        <v>4564</v>
      </c>
      <c r="AJ210" s="10" t="s">
        <v>7759</v>
      </c>
      <c r="AK210" s="32" t="s">
        <v>4263</v>
      </c>
      <c r="AL210" s="10" t="s">
        <v>6532</v>
      </c>
      <c r="AM210" s="10" t="s">
        <v>572</v>
      </c>
      <c r="AN210" s="10" t="s">
        <v>572</v>
      </c>
      <c r="AO210" s="32" t="s">
        <v>2888</v>
      </c>
      <c r="AP210" s="13" t="s">
        <v>572</v>
      </c>
      <c r="AQ210" s="13" t="s">
        <v>572</v>
      </c>
      <c r="AR210" s="13" t="s">
        <v>572</v>
      </c>
      <c r="AS210" s="13" t="s">
        <v>572</v>
      </c>
      <c r="AT210" s="13" t="s">
        <v>572</v>
      </c>
      <c r="AU210" s="13" t="s">
        <v>572</v>
      </c>
      <c r="AV210" s="13" t="s">
        <v>572</v>
      </c>
      <c r="AW210" s="13" t="s">
        <v>572</v>
      </c>
    </row>
    <row r="211" spans="1:49" s="13" customFormat="1" ht="85.5" x14ac:dyDescent="0.45">
      <c r="A211" s="10" t="s">
        <v>573</v>
      </c>
      <c r="B211" s="10" t="s">
        <v>3711</v>
      </c>
      <c r="C211" s="10" t="s">
        <v>573</v>
      </c>
      <c r="D211" s="32" t="s">
        <v>4748</v>
      </c>
      <c r="E211" s="26" t="s">
        <v>9497</v>
      </c>
      <c r="F211" s="7" t="s">
        <v>573</v>
      </c>
      <c r="G211" s="26" t="s">
        <v>1695</v>
      </c>
      <c r="H211" s="10" t="s">
        <v>3711</v>
      </c>
      <c r="I211" s="10" t="s">
        <v>3711</v>
      </c>
      <c r="J211" s="10" t="s">
        <v>7455</v>
      </c>
      <c r="K211" s="10" t="s">
        <v>6842</v>
      </c>
      <c r="L211" s="32" t="s">
        <v>2563</v>
      </c>
      <c r="M211" s="32" t="s">
        <v>4748</v>
      </c>
      <c r="N211" s="10" t="s">
        <v>8121</v>
      </c>
      <c r="O211" s="32" t="s">
        <v>2044</v>
      </c>
      <c r="P211" s="10" t="s">
        <v>8417</v>
      </c>
      <c r="Q211" s="10" t="s">
        <v>5266</v>
      </c>
      <c r="R211" s="10" t="s">
        <v>573</v>
      </c>
      <c r="S211" s="26" t="s">
        <v>6220</v>
      </c>
      <c r="T211" s="26" t="s">
        <v>9540</v>
      </c>
      <c r="U211" s="32" t="s">
        <v>3206</v>
      </c>
      <c r="V211" s="32" t="s">
        <v>3711</v>
      </c>
      <c r="W211" s="26" t="s">
        <v>9178</v>
      </c>
      <c r="X211" s="32" t="e">
        <f>VLOOKUP(#REF!,#REF!,MATCH(VLOOKUP($X$1,'Language &amp; Currency Data'!$A$1:$B$41,2),#REF!,),FALSE)</f>
        <v>#REF!</v>
      </c>
      <c r="Y211" s="32" t="s">
        <v>934</v>
      </c>
      <c r="Z211" s="32" t="s">
        <v>3993</v>
      </c>
      <c r="AA211" s="32" t="s">
        <v>3514</v>
      </c>
      <c r="AB211" s="32" t="s">
        <v>2271</v>
      </c>
      <c r="AC211" s="26" t="s">
        <v>9611</v>
      </c>
      <c r="AD211" s="32" t="s">
        <v>4962</v>
      </c>
      <c r="AE211" s="10" t="s">
        <v>5572</v>
      </c>
      <c r="AF211" s="10" t="s">
        <v>7246</v>
      </c>
      <c r="AG211" s="10" t="s">
        <v>5881</v>
      </c>
      <c r="AH211" s="32" t="s">
        <v>3711</v>
      </c>
      <c r="AI211" s="32" t="s">
        <v>4565</v>
      </c>
      <c r="AJ211" s="10" t="s">
        <v>7760</v>
      </c>
      <c r="AK211" s="32" t="s">
        <v>4264</v>
      </c>
      <c r="AL211" s="10" t="s">
        <v>6533</v>
      </c>
      <c r="AM211" s="10" t="s">
        <v>573</v>
      </c>
      <c r="AN211" s="10" t="s">
        <v>573</v>
      </c>
      <c r="AO211" s="32" t="s">
        <v>2889</v>
      </c>
      <c r="AP211" s="13" t="s">
        <v>573</v>
      </c>
      <c r="AQ211" s="13" t="s">
        <v>573</v>
      </c>
      <c r="AR211" s="13" t="s">
        <v>573</v>
      </c>
      <c r="AS211" s="13" t="s">
        <v>573</v>
      </c>
      <c r="AT211" s="13" t="s">
        <v>573</v>
      </c>
      <c r="AU211" s="13" t="s">
        <v>573</v>
      </c>
      <c r="AV211" s="13" t="s">
        <v>573</v>
      </c>
      <c r="AW211" s="13" t="s">
        <v>573</v>
      </c>
    </row>
    <row r="212" spans="1:49" s="13" customFormat="1" ht="85.5" x14ac:dyDescent="0.45">
      <c r="A212" s="10" t="s">
        <v>574</v>
      </c>
      <c r="B212" s="10" t="s">
        <v>3712</v>
      </c>
      <c r="C212" s="10" t="s">
        <v>574</v>
      </c>
      <c r="D212" s="32" t="s">
        <v>4749</v>
      </c>
      <c r="E212" s="26" t="s">
        <v>9453</v>
      </c>
      <c r="F212" s="7" t="s">
        <v>574</v>
      </c>
      <c r="G212" s="26" t="s">
        <v>1696</v>
      </c>
      <c r="H212" s="10" t="s">
        <v>3712</v>
      </c>
      <c r="I212" s="10" t="s">
        <v>3712</v>
      </c>
      <c r="J212" s="10" t="s">
        <v>7456</v>
      </c>
      <c r="K212" s="10" t="s">
        <v>6843</v>
      </c>
      <c r="L212" s="32" t="s">
        <v>2564</v>
      </c>
      <c r="M212" s="32" t="s">
        <v>4749</v>
      </c>
      <c r="N212" s="10" t="s">
        <v>8122</v>
      </c>
      <c r="O212" s="32" t="s">
        <v>2045</v>
      </c>
      <c r="P212" s="10" t="s">
        <v>8418</v>
      </c>
      <c r="Q212" s="10" t="s">
        <v>5267</v>
      </c>
      <c r="R212" s="10" t="s">
        <v>574</v>
      </c>
      <c r="S212" s="26" t="s">
        <v>6221</v>
      </c>
      <c r="T212" s="26" t="s">
        <v>9541</v>
      </c>
      <c r="U212" s="32" t="s">
        <v>3207</v>
      </c>
      <c r="V212" s="32" t="s">
        <v>3712</v>
      </c>
      <c r="W212" s="26" t="s">
        <v>9593</v>
      </c>
      <c r="X212" s="32" t="e">
        <f>VLOOKUP(#REF!,#REF!,MATCH(VLOOKUP($X$1,'Language &amp; Currency Data'!$A$1:$B$41,2),#REF!,),FALSE)</f>
        <v>#REF!</v>
      </c>
      <c r="Y212" s="32" t="s">
        <v>935</v>
      </c>
      <c r="Z212" s="32" t="s">
        <v>3994</v>
      </c>
      <c r="AA212" s="32" t="s">
        <v>3515</v>
      </c>
      <c r="AB212" s="32" t="s">
        <v>2272</v>
      </c>
      <c r="AC212" s="26" t="s">
        <v>8705</v>
      </c>
      <c r="AD212" s="32" t="s">
        <v>4963</v>
      </c>
      <c r="AE212" s="10" t="s">
        <v>5573</v>
      </c>
      <c r="AF212" s="10" t="s">
        <v>7247</v>
      </c>
      <c r="AG212" s="10" t="s">
        <v>5882</v>
      </c>
      <c r="AH212" s="32" t="s">
        <v>3712</v>
      </c>
      <c r="AI212" s="32" t="s">
        <v>4566</v>
      </c>
      <c r="AJ212" s="10" t="s">
        <v>7761</v>
      </c>
      <c r="AK212" s="32" t="s">
        <v>4265</v>
      </c>
      <c r="AL212" s="10" t="s">
        <v>6534</v>
      </c>
      <c r="AM212" s="10" t="s">
        <v>574</v>
      </c>
      <c r="AN212" s="10" t="s">
        <v>574</v>
      </c>
      <c r="AO212" s="32" t="s">
        <v>2890</v>
      </c>
      <c r="AP212" s="13" t="s">
        <v>574</v>
      </c>
      <c r="AQ212" s="13" t="s">
        <v>574</v>
      </c>
      <c r="AR212" s="13" t="s">
        <v>574</v>
      </c>
      <c r="AS212" s="13" t="s">
        <v>574</v>
      </c>
      <c r="AT212" s="13" t="s">
        <v>574</v>
      </c>
      <c r="AU212" s="13" t="s">
        <v>574</v>
      </c>
      <c r="AV212" s="13" t="s">
        <v>574</v>
      </c>
      <c r="AW212" s="13" t="s">
        <v>574</v>
      </c>
    </row>
    <row r="213" spans="1:49" s="13" customFormat="1" ht="42.75" x14ac:dyDescent="0.45">
      <c r="A213" s="10" t="s">
        <v>575</v>
      </c>
      <c r="B213" s="10" t="s">
        <v>3713</v>
      </c>
      <c r="C213" s="10" t="s">
        <v>575</v>
      </c>
      <c r="D213" s="32" t="s">
        <v>4750</v>
      </c>
      <c r="E213" s="26" t="s">
        <v>9454</v>
      </c>
      <c r="F213" s="7" t="s">
        <v>575</v>
      </c>
      <c r="G213" s="26" t="s">
        <v>1697</v>
      </c>
      <c r="H213" s="10" t="s">
        <v>3713</v>
      </c>
      <c r="I213" s="10" t="s">
        <v>3713</v>
      </c>
      <c r="J213" s="10" t="s">
        <v>7457</v>
      </c>
      <c r="K213" s="10" t="s">
        <v>6844</v>
      </c>
      <c r="L213" s="32" t="s">
        <v>2565</v>
      </c>
      <c r="M213" s="32" t="s">
        <v>4750</v>
      </c>
      <c r="N213" s="10" t="s">
        <v>8123</v>
      </c>
      <c r="O213" s="32" t="s">
        <v>2732</v>
      </c>
      <c r="P213" s="10" t="s">
        <v>8419</v>
      </c>
      <c r="Q213" s="10" t="s">
        <v>5268</v>
      </c>
      <c r="R213" s="10" t="s">
        <v>575</v>
      </c>
      <c r="S213" s="26" t="s">
        <v>6222</v>
      </c>
      <c r="T213" s="26" t="s">
        <v>9542</v>
      </c>
      <c r="U213" s="32" t="s">
        <v>3208</v>
      </c>
      <c r="V213" s="32" t="s">
        <v>3713</v>
      </c>
      <c r="W213" s="26" t="s">
        <v>9179</v>
      </c>
      <c r="X213" s="32" t="e">
        <f>VLOOKUP(#REF!,#REF!,MATCH(VLOOKUP($X$1,'Language &amp; Currency Data'!$A$1:$B$41,2),#REF!,),FALSE)</f>
        <v>#REF!</v>
      </c>
      <c r="Y213" s="32" t="s">
        <v>936</v>
      </c>
      <c r="Z213" s="32" t="s">
        <v>3995</v>
      </c>
      <c r="AA213" s="32" t="s">
        <v>3516</v>
      </c>
      <c r="AB213" s="32" t="s">
        <v>2273</v>
      </c>
      <c r="AC213" s="26" t="s">
        <v>8706</v>
      </c>
      <c r="AD213" s="32" t="s">
        <v>4964</v>
      </c>
      <c r="AE213" s="10" t="s">
        <v>5574</v>
      </c>
      <c r="AF213" s="10" t="s">
        <v>7248</v>
      </c>
      <c r="AG213" s="10" t="s">
        <v>5883</v>
      </c>
      <c r="AH213" s="32" t="s">
        <v>3713</v>
      </c>
      <c r="AI213" s="32" t="s">
        <v>4567</v>
      </c>
      <c r="AJ213" s="10" t="s">
        <v>7762</v>
      </c>
      <c r="AK213" s="32" t="s">
        <v>4266</v>
      </c>
      <c r="AL213" s="10" t="s">
        <v>6535</v>
      </c>
      <c r="AM213" s="10" t="s">
        <v>575</v>
      </c>
      <c r="AN213" s="10" t="s">
        <v>575</v>
      </c>
      <c r="AO213" s="32" t="s">
        <v>2891</v>
      </c>
      <c r="AP213" s="13" t="s">
        <v>575</v>
      </c>
      <c r="AQ213" s="13" t="s">
        <v>575</v>
      </c>
      <c r="AR213" s="13" t="s">
        <v>575</v>
      </c>
      <c r="AS213" s="13" t="s">
        <v>575</v>
      </c>
      <c r="AT213" s="13" t="s">
        <v>575</v>
      </c>
      <c r="AU213" s="13" t="s">
        <v>575</v>
      </c>
      <c r="AV213" s="13" t="s">
        <v>575</v>
      </c>
      <c r="AW213" s="13" t="s">
        <v>575</v>
      </c>
    </row>
    <row r="214" spans="1:49" s="13" customFormat="1" ht="42.75" x14ac:dyDescent="0.45">
      <c r="A214" s="10" t="s">
        <v>576</v>
      </c>
      <c r="B214" s="10" t="s">
        <v>3714</v>
      </c>
      <c r="C214" s="10" t="s">
        <v>576</v>
      </c>
      <c r="D214" s="32" t="s">
        <v>4751</v>
      </c>
      <c r="E214" s="26" t="s">
        <v>9455</v>
      </c>
      <c r="F214" s="7" t="s">
        <v>576</v>
      </c>
      <c r="G214" s="26" t="s">
        <v>1698</v>
      </c>
      <c r="H214" s="10" t="s">
        <v>3714</v>
      </c>
      <c r="I214" s="10" t="s">
        <v>3714</v>
      </c>
      <c r="J214" s="10" t="s">
        <v>7458</v>
      </c>
      <c r="K214" s="10" t="s">
        <v>6845</v>
      </c>
      <c r="L214" s="32" t="s">
        <v>2566</v>
      </c>
      <c r="M214" s="32" t="s">
        <v>4751</v>
      </c>
      <c r="N214" s="10" t="s">
        <v>8124</v>
      </c>
      <c r="O214" s="32" t="s">
        <v>2733</v>
      </c>
      <c r="P214" s="10" t="s">
        <v>8420</v>
      </c>
      <c r="Q214" s="10" t="s">
        <v>5269</v>
      </c>
      <c r="R214" s="10" t="s">
        <v>576</v>
      </c>
      <c r="S214" s="26" t="s">
        <v>6223</v>
      </c>
      <c r="T214" s="26" t="s">
        <v>9543</v>
      </c>
      <c r="U214" s="32" t="s">
        <v>3209</v>
      </c>
      <c r="V214" s="32" t="s">
        <v>3714</v>
      </c>
      <c r="W214" s="26" t="s">
        <v>9594</v>
      </c>
      <c r="X214" s="32" t="e">
        <f>VLOOKUP(#REF!,#REF!,MATCH(VLOOKUP($X$1,'Language &amp; Currency Data'!$A$1:$B$41,2),#REF!,),FALSE)</f>
        <v>#REF!</v>
      </c>
      <c r="Y214" s="32" t="s">
        <v>937</v>
      </c>
      <c r="Z214" s="32" t="s">
        <v>3996</v>
      </c>
      <c r="AA214" s="32" t="s">
        <v>7955</v>
      </c>
      <c r="AB214" s="32" t="s">
        <v>2274</v>
      </c>
      <c r="AC214" s="26" t="s">
        <v>8707</v>
      </c>
      <c r="AD214" s="32" t="s">
        <v>4965</v>
      </c>
      <c r="AE214" s="10" t="s">
        <v>5575</v>
      </c>
      <c r="AF214" s="10" t="s">
        <v>7249</v>
      </c>
      <c r="AG214" s="10" t="s">
        <v>5884</v>
      </c>
      <c r="AH214" s="32" t="s">
        <v>3714</v>
      </c>
      <c r="AI214" s="32" t="s">
        <v>4568</v>
      </c>
      <c r="AJ214" s="10" t="s">
        <v>7763</v>
      </c>
      <c r="AK214" s="32" t="s">
        <v>4267</v>
      </c>
      <c r="AL214" s="10" t="s">
        <v>6536</v>
      </c>
      <c r="AM214" s="10" t="s">
        <v>576</v>
      </c>
      <c r="AN214" s="10" t="s">
        <v>576</v>
      </c>
      <c r="AO214" s="32" t="s">
        <v>2892</v>
      </c>
      <c r="AP214" s="13" t="s">
        <v>576</v>
      </c>
      <c r="AQ214" s="13" t="s">
        <v>576</v>
      </c>
      <c r="AR214" s="13" t="s">
        <v>576</v>
      </c>
      <c r="AS214" s="13" t="s">
        <v>576</v>
      </c>
      <c r="AT214" s="13" t="s">
        <v>576</v>
      </c>
      <c r="AU214" s="13" t="s">
        <v>576</v>
      </c>
      <c r="AV214" s="13" t="s">
        <v>576</v>
      </c>
      <c r="AW214" s="13" t="s">
        <v>576</v>
      </c>
    </row>
    <row r="215" spans="1:49" s="13" customFormat="1" ht="85.5" x14ac:dyDescent="0.45">
      <c r="A215" s="10" t="s">
        <v>577</v>
      </c>
      <c r="B215" s="10" t="s">
        <v>3715</v>
      </c>
      <c r="C215" s="10" t="s">
        <v>577</v>
      </c>
      <c r="D215" s="32" t="s">
        <v>4752</v>
      </c>
      <c r="E215" s="26" t="s">
        <v>9498</v>
      </c>
      <c r="F215" s="7" t="s">
        <v>577</v>
      </c>
      <c r="G215" s="26" t="s">
        <v>1699</v>
      </c>
      <c r="H215" s="10" t="s">
        <v>3715</v>
      </c>
      <c r="I215" s="10" t="s">
        <v>3715</v>
      </c>
      <c r="J215" s="10" t="s">
        <v>7459</v>
      </c>
      <c r="K215" s="10" t="s">
        <v>6846</v>
      </c>
      <c r="L215" s="32" t="s">
        <v>2567</v>
      </c>
      <c r="M215" s="32" t="s">
        <v>4752</v>
      </c>
      <c r="N215" s="10" t="s">
        <v>8125</v>
      </c>
      <c r="O215" s="32" t="s">
        <v>2046</v>
      </c>
      <c r="P215" s="10" t="s">
        <v>8421</v>
      </c>
      <c r="Q215" s="10" t="s">
        <v>5270</v>
      </c>
      <c r="R215" s="10" t="s">
        <v>577</v>
      </c>
      <c r="S215" s="26" t="s">
        <v>6224</v>
      </c>
      <c r="T215" s="26" t="s">
        <v>9544</v>
      </c>
      <c r="U215" s="32" t="s">
        <v>3210</v>
      </c>
      <c r="V215" s="32" t="s">
        <v>3715</v>
      </c>
      <c r="W215" s="26" t="s">
        <v>9180</v>
      </c>
      <c r="X215" s="32" t="e">
        <f>VLOOKUP(#REF!,#REF!,MATCH(VLOOKUP($X$1,'Language &amp; Currency Data'!$A$1:$B$41,2),#REF!,),FALSE)</f>
        <v>#REF!</v>
      </c>
      <c r="Y215" s="32" t="s">
        <v>938</v>
      </c>
      <c r="Z215" s="32" t="s">
        <v>3997</v>
      </c>
      <c r="AA215" s="32" t="s">
        <v>3517</v>
      </c>
      <c r="AB215" s="32" t="s">
        <v>2275</v>
      </c>
      <c r="AC215" s="26" t="s">
        <v>9612</v>
      </c>
      <c r="AD215" s="32" t="s">
        <v>4966</v>
      </c>
      <c r="AE215" s="10" t="s">
        <v>5576</v>
      </c>
      <c r="AF215" s="10" t="s">
        <v>7250</v>
      </c>
      <c r="AG215" s="10" t="s">
        <v>5885</v>
      </c>
      <c r="AH215" s="32" t="s">
        <v>3715</v>
      </c>
      <c r="AI215" s="32" t="s">
        <v>4569</v>
      </c>
      <c r="AJ215" s="10" t="s">
        <v>7764</v>
      </c>
      <c r="AK215" s="32" t="s">
        <v>4268</v>
      </c>
      <c r="AL215" s="10" t="s">
        <v>6537</v>
      </c>
      <c r="AM215" s="10" t="s">
        <v>577</v>
      </c>
      <c r="AN215" s="10" t="s">
        <v>577</v>
      </c>
      <c r="AO215" s="32" t="s">
        <v>2893</v>
      </c>
      <c r="AP215" s="13" t="s">
        <v>577</v>
      </c>
      <c r="AQ215" s="13" t="s">
        <v>577</v>
      </c>
      <c r="AR215" s="13" t="s">
        <v>577</v>
      </c>
      <c r="AS215" s="13" t="s">
        <v>577</v>
      </c>
      <c r="AT215" s="13" t="s">
        <v>577</v>
      </c>
      <c r="AU215" s="13" t="s">
        <v>577</v>
      </c>
      <c r="AV215" s="13" t="s">
        <v>577</v>
      </c>
      <c r="AW215" s="13" t="s">
        <v>577</v>
      </c>
    </row>
    <row r="216" spans="1:49" s="13" customFormat="1" ht="85.5" x14ac:dyDescent="0.45">
      <c r="A216" s="10" t="s">
        <v>578</v>
      </c>
      <c r="B216" s="10" t="s">
        <v>3716</v>
      </c>
      <c r="C216" s="10" t="s">
        <v>578</v>
      </c>
      <c r="D216" s="32" t="s">
        <v>4753</v>
      </c>
      <c r="E216" s="26" t="s">
        <v>9456</v>
      </c>
      <c r="F216" s="7" t="s">
        <v>578</v>
      </c>
      <c r="G216" s="26" t="s">
        <v>1700</v>
      </c>
      <c r="H216" s="10" t="s">
        <v>3716</v>
      </c>
      <c r="I216" s="10" t="s">
        <v>3716</v>
      </c>
      <c r="J216" s="10" t="s">
        <v>7460</v>
      </c>
      <c r="K216" s="10" t="s">
        <v>6847</v>
      </c>
      <c r="L216" s="32" t="s">
        <v>2568</v>
      </c>
      <c r="M216" s="32" t="s">
        <v>4753</v>
      </c>
      <c r="N216" s="10" t="s">
        <v>8126</v>
      </c>
      <c r="O216" s="32" t="s">
        <v>2047</v>
      </c>
      <c r="P216" s="10" t="s">
        <v>8422</v>
      </c>
      <c r="Q216" s="10" t="s">
        <v>5271</v>
      </c>
      <c r="R216" s="10" t="s">
        <v>578</v>
      </c>
      <c r="S216" s="26" t="s">
        <v>6225</v>
      </c>
      <c r="T216" s="26" t="s">
        <v>9545</v>
      </c>
      <c r="U216" s="32" t="s">
        <v>3211</v>
      </c>
      <c r="V216" s="32" t="s">
        <v>3716</v>
      </c>
      <c r="W216" s="26" t="s">
        <v>9595</v>
      </c>
      <c r="X216" s="32" t="e">
        <f>VLOOKUP(#REF!,#REF!,MATCH(VLOOKUP($X$1,'Language &amp; Currency Data'!$A$1:$B$41,2),#REF!,),FALSE)</f>
        <v>#REF!</v>
      </c>
      <c r="Y216" s="32" t="s">
        <v>939</v>
      </c>
      <c r="Z216" s="32" t="s">
        <v>3998</v>
      </c>
      <c r="AA216" s="32" t="s">
        <v>3518</v>
      </c>
      <c r="AB216" s="32" t="s">
        <v>2276</v>
      </c>
      <c r="AC216" s="26" t="s">
        <v>8708</v>
      </c>
      <c r="AD216" s="32" t="s">
        <v>4967</v>
      </c>
      <c r="AE216" s="10" t="s">
        <v>5577</v>
      </c>
      <c r="AF216" s="10" t="s">
        <v>7251</v>
      </c>
      <c r="AG216" s="10" t="s">
        <v>5886</v>
      </c>
      <c r="AH216" s="32" t="s">
        <v>3716</v>
      </c>
      <c r="AI216" s="32" t="s">
        <v>4570</v>
      </c>
      <c r="AJ216" s="10" t="s">
        <v>7765</v>
      </c>
      <c r="AK216" s="32" t="s">
        <v>4269</v>
      </c>
      <c r="AL216" s="10" t="s">
        <v>6538</v>
      </c>
      <c r="AM216" s="10" t="s">
        <v>578</v>
      </c>
      <c r="AN216" s="10" t="s">
        <v>578</v>
      </c>
      <c r="AO216" s="32" t="s">
        <v>2894</v>
      </c>
      <c r="AP216" s="13" t="s">
        <v>578</v>
      </c>
      <c r="AQ216" s="13" t="s">
        <v>578</v>
      </c>
      <c r="AR216" s="13" t="s">
        <v>578</v>
      </c>
      <c r="AS216" s="13" t="s">
        <v>578</v>
      </c>
      <c r="AT216" s="13" t="s">
        <v>578</v>
      </c>
      <c r="AU216" s="13" t="s">
        <v>578</v>
      </c>
      <c r="AV216" s="13" t="s">
        <v>578</v>
      </c>
      <c r="AW216" s="13" t="s">
        <v>578</v>
      </c>
    </row>
    <row r="217" spans="1:49" s="13" customFormat="1" ht="42.75" x14ac:dyDescent="0.45">
      <c r="A217" s="10" t="s">
        <v>579</v>
      </c>
      <c r="B217" s="10" t="s">
        <v>3717</v>
      </c>
      <c r="C217" s="10" t="s">
        <v>579</v>
      </c>
      <c r="D217" s="32" t="s">
        <v>4754</v>
      </c>
      <c r="E217" s="26" t="s">
        <v>9457</v>
      </c>
      <c r="F217" s="7" t="s">
        <v>579</v>
      </c>
      <c r="G217" s="26" t="s">
        <v>1701</v>
      </c>
      <c r="H217" s="10" t="s">
        <v>3717</v>
      </c>
      <c r="I217" s="10" t="s">
        <v>3717</v>
      </c>
      <c r="J217" s="10" t="s">
        <v>7461</v>
      </c>
      <c r="K217" s="10" t="s">
        <v>6848</v>
      </c>
      <c r="L217" s="32" t="s">
        <v>2569</v>
      </c>
      <c r="M217" s="32" t="s">
        <v>4754</v>
      </c>
      <c r="N217" s="10" t="s">
        <v>8127</v>
      </c>
      <c r="O217" s="32" t="s">
        <v>3673</v>
      </c>
      <c r="P217" s="10" t="s">
        <v>8423</v>
      </c>
      <c r="Q217" s="10" t="s">
        <v>5272</v>
      </c>
      <c r="R217" s="10" t="s">
        <v>579</v>
      </c>
      <c r="S217" s="26" t="s">
        <v>6226</v>
      </c>
      <c r="T217" s="26" t="s">
        <v>9546</v>
      </c>
      <c r="U217" s="32" t="s">
        <v>3212</v>
      </c>
      <c r="V217" s="32" t="s">
        <v>3717</v>
      </c>
      <c r="W217" s="26" t="s">
        <v>9181</v>
      </c>
      <c r="X217" s="32" t="e">
        <f>VLOOKUP(#REF!,#REF!,MATCH(VLOOKUP($X$1,'Language &amp; Currency Data'!$A$1:$B$41,2),#REF!,),FALSE)</f>
        <v>#REF!</v>
      </c>
      <c r="Y217" s="32" t="s">
        <v>940</v>
      </c>
      <c r="Z217" s="32" t="s">
        <v>3999</v>
      </c>
      <c r="AA217" s="32" t="s">
        <v>3513</v>
      </c>
      <c r="AB217" s="32" t="s">
        <v>2277</v>
      </c>
      <c r="AC217" s="26" t="s">
        <v>8709</v>
      </c>
      <c r="AD217" s="32" t="s">
        <v>4968</v>
      </c>
      <c r="AE217" s="10" t="s">
        <v>5578</v>
      </c>
      <c r="AF217" s="10" t="s">
        <v>7252</v>
      </c>
      <c r="AG217" s="10" t="s">
        <v>5887</v>
      </c>
      <c r="AH217" s="32" t="s">
        <v>3717</v>
      </c>
      <c r="AI217" s="32" t="s">
        <v>4571</v>
      </c>
      <c r="AJ217" s="10" t="s">
        <v>7766</v>
      </c>
      <c r="AK217" s="32" t="s">
        <v>4270</v>
      </c>
      <c r="AL217" s="10" t="s">
        <v>6539</v>
      </c>
      <c r="AM217" s="10" t="s">
        <v>579</v>
      </c>
      <c r="AN217" s="10" t="s">
        <v>579</v>
      </c>
      <c r="AO217" s="32" t="s">
        <v>2895</v>
      </c>
      <c r="AP217" s="13" t="s">
        <v>579</v>
      </c>
      <c r="AQ217" s="13" t="s">
        <v>579</v>
      </c>
      <c r="AR217" s="13" t="s">
        <v>579</v>
      </c>
      <c r="AS217" s="13" t="s">
        <v>579</v>
      </c>
      <c r="AT217" s="13" t="s">
        <v>579</v>
      </c>
      <c r="AU217" s="13" t="s">
        <v>579</v>
      </c>
      <c r="AV217" s="13" t="s">
        <v>579</v>
      </c>
      <c r="AW217" s="13" t="s">
        <v>579</v>
      </c>
    </row>
    <row r="218" spans="1:49" s="13" customFormat="1" ht="42.75" x14ac:dyDescent="0.45">
      <c r="A218" s="10" t="s">
        <v>580</v>
      </c>
      <c r="B218" s="10" t="s">
        <v>3718</v>
      </c>
      <c r="C218" s="10" t="s">
        <v>580</v>
      </c>
      <c r="D218" s="32" t="s">
        <v>4755</v>
      </c>
      <c r="E218" s="26" t="s">
        <v>9458</v>
      </c>
      <c r="F218" s="7" t="s">
        <v>580</v>
      </c>
      <c r="G218" s="26" t="s">
        <v>1702</v>
      </c>
      <c r="H218" s="10" t="s">
        <v>3718</v>
      </c>
      <c r="I218" s="10" t="s">
        <v>3718</v>
      </c>
      <c r="J218" s="10" t="s">
        <v>7462</v>
      </c>
      <c r="K218" s="10" t="s">
        <v>6849</v>
      </c>
      <c r="L218" s="32" t="s">
        <v>2570</v>
      </c>
      <c r="M218" s="32" t="s">
        <v>4755</v>
      </c>
      <c r="N218" s="10" t="s">
        <v>8128</v>
      </c>
      <c r="O218" s="32" t="s">
        <v>2734</v>
      </c>
      <c r="P218" s="10" t="s">
        <v>8424</v>
      </c>
      <c r="Q218" s="10" t="s">
        <v>5273</v>
      </c>
      <c r="R218" s="10" t="s">
        <v>580</v>
      </c>
      <c r="S218" s="26" t="s">
        <v>6227</v>
      </c>
      <c r="T218" s="26" t="s">
        <v>9547</v>
      </c>
      <c r="U218" s="32" t="s">
        <v>3213</v>
      </c>
      <c r="V218" s="32" t="s">
        <v>3718</v>
      </c>
      <c r="W218" s="26" t="s">
        <v>9596</v>
      </c>
      <c r="X218" s="32" t="e">
        <f>VLOOKUP(#REF!,#REF!,MATCH(VLOOKUP($X$1,'Language &amp; Currency Data'!$A$1:$B$41,2),#REF!,),FALSE)</f>
        <v>#REF!</v>
      </c>
      <c r="Y218" s="32" t="s">
        <v>941</v>
      </c>
      <c r="Z218" s="32" t="s">
        <v>4000</v>
      </c>
      <c r="AA218" s="32" t="s">
        <v>7956</v>
      </c>
      <c r="AB218" s="32" t="s">
        <v>2278</v>
      </c>
      <c r="AC218" s="26" t="s">
        <v>8710</v>
      </c>
      <c r="AD218" s="32" t="s">
        <v>4969</v>
      </c>
      <c r="AE218" s="10" t="s">
        <v>5579</v>
      </c>
      <c r="AF218" s="10" t="s">
        <v>7253</v>
      </c>
      <c r="AG218" s="10" t="s">
        <v>5888</v>
      </c>
      <c r="AH218" s="32" t="s">
        <v>3718</v>
      </c>
      <c r="AI218" s="32" t="s">
        <v>4572</v>
      </c>
      <c r="AJ218" s="10" t="s">
        <v>7767</v>
      </c>
      <c r="AK218" s="32" t="s">
        <v>4271</v>
      </c>
      <c r="AL218" s="10" t="s">
        <v>6540</v>
      </c>
      <c r="AM218" s="10" t="s">
        <v>580</v>
      </c>
      <c r="AN218" s="10" t="s">
        <v>580</v>
      </c>
      <c r="AO218" s="32" t="s">
        <v>2896</v>
      </c>
      <c r="AP218" s="13" t="s">
        <v>580</v>
      </c>
      <c r="AQ218" s="13" t="s">
        <v>580</v>
      </c>
      <c r="AR218" s="13" t="s">
        <v>580</v>
      </c>
      <c r="AS218" s="13" t="s">
        <v>580</v>
      </c>
      <c r="AT218" s="13" t="s">
        <v>580</v>
      </c>
      <c r="AU218" s="13" t="s">
        <v>580</v>
      </c>
      <c r="AV218" s="13" t="s">
        <v>580</v>
      </c>
      <c r="AW218" s="13" t="s">
        <v>580</v>
      </c>
    </row>
    <row r="219" spans="1:49" s="13" customFormat="1" ht="85.5" x14ac:dyDescent="0.45">
      <c r="A219" s="10" t="s">
        <v>581</v>
      </c>
      <c r="B219" s="10" t="s">
        <v>3719</v>
      </c>
      <c r="C219" s="10" t="s">
        <v>581</v>
      </c>
      <c r="D219" s="32" t="s">
        <v>4756</v>
      </c>
      <c r="E219" s="26" t="s">
        <v>9499</v>
      </c>
      <c r="F219" s="7" t="s">
        <v>581</v>
      </c>
      <c r="G219" s="26" t="s">
        <v>1703</v>
      </c>
      <c r="H219" s="10" t="s">
        <v>3719</v>
      </c>
      <c r="I219" s="10" t="s">
        <v>3719</v>
      </c>
      <c r="J219" s="10" t="s">
        <v>7463</v>
      </c>
      <c r="K219" s="10" t="s">
        <v>6850</v>
      </c>
      <c r="L219" s="32" t="s">
        <v>2571</v>
      </c>
      <c r="M219" s="32" t="s">
        <v>4756</v>
      </c>
      <c r="N219" s="10" t="s">
        <v>8129</v>
      </c>
      <c r="O219" s="32" t="s">
        <v>2048</v>
      </c>
      <c r="P219" s="10" t="s">
        <v>8425</v>
      </c>
      <c r="Q219" s="10" t="s">
        <v>5274</v>
      </c>
      <c r="R219" s="10" t="s">
        <v>581</v>
      </c>
      <c r="S219" s="26" t="s">
        <v>6228</v>
      </c>
      <c r="T219" s="26" t="s">
        <v>9548</v>
      </c>
      <c r="U219" s="32" t="s">
        <v>3214</v>
      </c>
      <c r="V219" s="32" t="s">
        <v>3719</v>
      </c>
      <c r="W219" s="26" t="s">
        <v>9182</v>
      </c>
      <c r="X219" s="32" t="e">
        <f>VLOOKUP(#REF!,#REF!,MATCH(VLOOKUP($X$1,'Language &amp; Currency Data'!$A$1:$B$41,2),#REF!,),FALSE)</f>
        <v>#REF!</v>
      </c>
      <c r="Y219" s="32" t="s">
        <v>942</v>
      </c>
      <c r="Z219" s="32" t="s">
        <v>4001</v>
      </c>
      <c r="AA219" s="32" t="s">
        <v>3519</v>
      </c>
      <c r="AB219" s="32" t="s">
        <v>2279</v>
      </c>
      <c r="AC219" s="26" t="s">
        <v>9613</v>
      </c>
      <c r="AD219" s="32" t="s">
        <v>4970</v>
      </c>
      <c r="AE219" s="10" t="s">
        <v>5580</v>
      </c>
      <c r="AF219" s="10" t="s">
        <v>7254</v>
      </c>
      <c r="AG219" s="10" t="s">
        <v>5889</v>
      </c>
      <c r="AH219" s="32" t="s">
        <v>3719</v>
      </c>
      <c r="AI219" s="32" t="s">
        <v>4573</v>
      </c>
      <c r="AJ219" s="10" t="s">
        <v>7768</v>
      </c>
      <c r="AK219" s="32" t="s">
        <v>4272</v>
      </c>
      <c r="AL219" s="10" t="s">
        <v>6541</v>
      </c>
      <c r="AM219" s="10" t="s">
        <v>581</v>
      </c>
      <c r="AN219" s="10" t="s">
        <v>581</v>
      </c>
      <c r="AO219" s="32" t="s">
        <v>2897</v>
      </c>
      <c r="AP219" s="13" t="s">
        <v>581</v>
      </c>
      <c r="AQ219" s="13" t="s">
        <v>581</v>
      </c>
      <c r="AR219" s="13" t="s">
        <v>581</v>
      </c>
      <c r="AS219" s="13" t="s">
        <v>581</v>
      </c>
      <c r="AT219" s="13" t="s">
        <v>581</v>
      </c>
      <c r="AU219" s="13" t="s">
        <v>581</v>
      </c>
      <c r="AV219" s="13" t="s">
        <v>581</v>
      </c>
      <c r="AW219" s="13" t="s">
        <v>581</v>
      </c>
    </row>
    <row r="220" spans="1:49" s="13" customFormat="1" ht="85.5" x14ac:dyDescent="0.45">
      <c r="A220" s="10" t="s">
        <v>582</v>
      </c>
      <c r="B220" s="10" t="s">
        <v>3720</v>
      </c>
      <c r="C220" s="10" t="s">
        <v>582</v>
      </c>
      <c r="D220" s="32" t="s">
        <v>4757</v>
      </c>
      <c r="E220" s="26" t="s">
        <v>9459</v>
      </c>
      <c r="F220" s="7" t="s">
        <v>582</v>
      </c>
      <c r="G220" s="26" t="s">
        <v>1704</v>
      </c>
      <c r="H220" s="10" t="s">
        <v>3720</v>
      </c>
      <c r="I220" s="10" t="s">
        <v>3720</v>
      </c>
      <c r="J220" s="10" t="s">
        <v>7464</v>
      </c>
      <c r="K220" s="10" t="s">
        <v>6851</v>
      </c>
      <c r="L220" s="32" t="s">
        <v>2572</v>
      </c>
      <c r="M220" s="32" t="s">
        <v>4757</v>
      </c>
      <c r="N220" s="10" t="s">
        <v>8130</v>
      </c>
      <c r="O220" s="32" t="s">
        <v>2049</v>
      </c>
      <c r="P220" s="10" t="s">
        <v>8426</v>
      </c>
      <c r="Q220" s="10" t="s">
        <v>5275</v>
      </c>
      <c r="R220" s="10" t="s">
        <v>582</v>
      </c>
      <c r="S220" s="26" t="s">
        <v>6229</v>
      </c>
      <c r="T220" s="26" t="s">
        <v>9549</v>
      </c>
      <c r="U220" s="32" t="s">
        <v>3215</v>
      </c>
      <c r="V220" s="32" t="s">
        <v>3720</v>
      </c>
      <c r="W220" s="26" t="s">
        <v>9597</v>
      </c>
      <c r="X220" s="32" t="e">
        <f>VLOOKUP(#REF!,#REF!,MATCH(VLOOKUP($X$1,'Language &amp; Currency Data'!$A$1:$B$41,2),#REF!,),FALSE)</f>
        <v>#REF!</v>
      </c>
      <c r="Y220" s="32" t="s">
        <v>943</v>
      </c>
      <c r="Z220" s="32" t="s">
        <v>4002</v>
      </c>
      <c r="AA220" s="32" t="s">
        <v>3520</v>
      </c>
      <c r="AB220" s="32" t="s">
        <v>2280</v>
      </c>
      <c r="AC220" s="26" t="s">
        <v>8711</v>
      </c>
      <c r="AD220" s="32" t="s">
        <v>4971</v>
      </c>
      <c r="AE220" s="10" t="s">
        <v>5581</v>
      </c>
      <c r="AF220" s="10" t="s">
        <v>7255</v>
      </c>
      <c r="AG220" s="10" t="s">
        <v>5890</v>
      </c>
      <c r="AH220" s="32" t="s">
        <v>3720</v>
      </c>
      <c r="AI220" s="32" t="s">
        <v>4574</v>
      </c>
      <c r="AJ220" s="10" t="s">
        <v>7769</v>
      </c>
      <c r="AK220" s="32" t="s">
        <v>4273</v>
      </c>
      <c r="AL220" s="10" t="s">
        <v>6542</v>
      </c>
      <c r="AM220" s="10" t="s">
        <v>582</v>
      </c>
      <c r="AN220" s="10" t="s">
        <v>582</v>
      </c>
      <c r="AO220" s="32" t="s">
        <v>2898</v>
      </c>
      <c r="AP220" s="13" t="s">
        <v>582</v>
      </c>
      <c r="AQ220" s="13" t="s">
        <v>582</v>
      </c>
      <c r="AR220" s="13" t="s">
        <v>582</v>
      </c>
      <c r="AS220" s="13" t="s">
        <v>582</v>
      </c>
      <c r="AT220" s="13" t="s">
        <v>582</v>
      </c>
      <c r="AU220" s="13" t="s">
        <v>582</v>
      </c>
      <c r="AV220" s="13" t="s">
        <v>582</v>
      </c>
      <c r="AW220" s="13" t="s">
        <v>582</v>
      </c>
    </row>
    <row r="221" spans="1:49" s="13" customFormat="1" ht="42.75" x14ac:dyDescent="0.45">
      <c r="A221" s="10" t="s">
        <v>583</v>
      </c>
      <c r="B221" s="10" t="s">
        <v>3721</v>
      </c>
      <c r="C221" s="10" t="s">
        <v>583</v>
      </c>
      <c r="D221" s="32" t="s">
        <v>4758</v>
      </c>
      <c r="E221" s="26" t="s">
        <v>9460</v>
      </c>
      <c r="F221" s="7" t="s">
        <v>583</v>
      </c>
      <c r="G221" s="26" t="s">
        <v>1705</v>
      </c>
      <c r="H221" s="10" t="s">
        <v>3721</v>
      </c>
      <c r="I221" s="10" t="s">
        <v>3721</v>
      </c>
      <c r="J221" s="10" t="s">
        <v>7465</v>
      </c>
      <c r="K221" s="10" t="s">
        <v>6852</v>
      </c>
      <c r="L221" s="32" t="s">
        <v>2573</v>
      </c>
      <c r="M221" s="32" t="s">
        <v>4758</v>
      </c>
      <c r="N221" s="10" t="s">
        <v>8131</v>
      </c>
      <c r="O221" s="32" t="s">
        <v>2735</v>
      </c>
      <c r="P221" s="10" t="s">
        <v>8427</v>
      </c>
      <c r="Q221" s="10" t="s">
        <v>5276</v>
      </c>
      <c r="R221" s="10" t="s">
        <v>583</v>
      </c>
      <c r="S221" s="26" t="s">
        <v>6230</v>
      </c>
      <c r="T221" s="26" t="s">
        <v>9550</v>
      </c>
      <c r="U221" s="32" t="s">
        <v>3216</v>
      </c>
      <c r="V221" s="32" t="s">
        <v>3721</v>
      </c>
      <c r="W221" s="26" t="s">
        <v>9183</v>
      </c>
      <c r="X221" s="32" t="e">
        <f>VLOOKUP(#REF!,#REF!,MATCH(VLOOKUP($X$1,'Language &amp; Currency Data'!$A$1:$B$41,2),#REF!,),FALSE)</f>
        <v>#REF!</v>
      </c>
      <c r="Y221" s="32" t="s">
        <v>944</v>
      </c>
      <c r="Z221" s="32" t="s">
        <v>4003</v>
      </c>
      <c r="AA221" s="32" t="s">
        <v>3521</v>
      </c>
      <c r="AB221" s="32" t="s">
        <v>2281</v>
      </c>
      <c r="AC221" s="26" t="s">
        <v>8712</v>
      </c>
      <c r="AD221" s="32" t="s">
        <v>4972</v>
      </c>
      <c r="AE221" s="10" t="s">
        <v>5582</v>
      </c>
      <c r="AF221" s="10" t="s">
        <v>7256</v>
      </c>
      <c r="AG221" s="10" t="s">
        <v>5891</v>
      </c>
      <c r="AH221" s="32" t="s">
        <v>3721</v>
      </c>
      <c r="AI221" s="32" t="s">
        <v>4575</v>
      </c>
      <c r="AJ221" s="10" t="s">
        <v>7770</v>
      </c>
      <c r="AK221" s="32" t="s">
        <v>4274</v>
      </c>
      <c r="AL221" s="10" t="s">
        <v>6543</v>
      </c>
      <c r="AM221" s="10" t="s">
        <v>583</v>
      </c>
      <c r="AN221" s="10" t="s">
        <v>583</v>
      </c>
      <c r="AO221" s="32" t="s">
        <v>2899</v>
      </c>
      <c r="AP221" s="13" t="s">
        <v>583</v>
      </c>
      <c r="AQ221" s="13" t="s">
        <v>583</v>
      </c>
      <c r="AR221" s="13" t="s">
        <v>583</v>
      </c>
      <c r="AS221" s="13" t="s">
        <v>583</v>
      </c>
      <c r="AT221" s="13" t="s">
        <v>583</v>
      </c>
      <c r="AU221" s="13" t="s">
        <v>583</v>
      </c>
      <c r="AV221" s="13" t="s">
        <v>583</v>
      </c>
      <c r="AW221" s="13" t="s">
        <v>583</v>
      </c>
    </row>
    <row r="222" spans="1:49" s="13" customFormat="1" ht="42.75" x14ac:dyDescent="0.45">
      <c r="A222" s="10" t="s">
        <v>584</v>
      </c>
      <c r="B222" s="10" t="s">
        <v>3722</v>
      </c>
      <c r="C222" s="10" t="s">
        <v>584</v>
      </c>
      <c r="D222" s="32" t="s">
        <v>4759</v>
      </c>
      <c r="E222" s="26" t="s">
        <v>9461</v>
      </c>
      <c r="F222" s="7" t="s">
        <v>584</v>
      </c>
      <c r="G222" s="26" t="s">
        <v>1706</v>
      </c>
      <c r="H222" s="10" t="s">
        <v>3722</v>
      </c>
      <c r="I222" s="10" t="s">
        <v>3722</v>
      </c>
      <c r="J222" s="10" t="s">
        <v>7466</v>
      </c>
      <c r="K222" s="10" t="s">
        <v>6853</v>
      </c>
      <c r="L222" s="32" t="s">
        <v>2574</v>
      </c>
      <c r="M222" s="32" t="s">
        <v>4759</v>
      </c>
      <c r="N222" s="10" t="s">
        <v>8132</v>
      </c>
      <c r="O222" s="32" t="s">
        <v>2736</v>
      </c>
      <c r="P222" s="10" t="s">
        <v>8428</v>
      </c>
      <c r="Q222" s="10" t="s">
        <v>5277</v>
      </c>
      <c r="R222" s="10" t="s">
        <v>584</v>
      </c>
      <c r="S222" s="26" t="s">
        <v>6231</v>
      </c>
      <c r="T222" s="26" t="s">
        <v>9551</v>
      </c>
      <c r="U222" s="32" t="s">
        <v>3217</v>
      </c>
      <c r="V222" s="32" t="s">
        <v>3722</v>
      </c>
      <c r="W222" s="26" t="s">
        <v>9598</v>
      </c>
      <c r="X222" s="32" t="e">
        <f>VLOOKUP(#REF!,#REF!,MATCH(VLOOKUP($X$1,'Language &amp; Currency Data'!$A$1:$B$41,2),#REF!,),FALSE)</f>
        <v>#REF!</v>
      </c>
      <c r="Y222" s="32" t="s">
        <v>945</v>
      </c>
      <c r="Z222" s="32" t="s">
        <v>4004</v>
      </c>
      <c r="AA222" s="32" t="s">
        <v>7957</v>
      </c>
      <c r="AB222" s="32" t="s">
        <v>2282</v>
      </c>
      <c r="AC222" s="26" t="s">
        <v>8713</v>
      </c>
      <c r="AD222" s="32" t="s">
        <v>4973</v>
      </c>
      <c r="AE222" s="10" t="s">
        <v>5583</v>
      </c>
      <c r="AF222" s="10" t="s">
        <v>7257</v>
      </c>
      <c r="AG222" s="10" t="s">
        <v>5892</v>
      </c>
      <c r="AH222" s="32" t="s">
        <v>3722</v>
      </c>
      <c r="AI222" s="32" t="s">
        <v>4576</v>
      </c>
      <c r="AJ222" s="10" t="s">
        <v>7771</v>
      </c>
      <c r="AK222" s="32" t="s">
        <v>4275</v>
      </c>
      <c r="AL222" s="10" t="s">
        <v>6544</v>
      </c>
      <c r="AM222" s="10" t="s">
        <v>584</v>
      </c>
      <c r="AN222" s="10" t="s">
        <v>584</v>
      </c>
      <c r="AO222" s="32" t="s">
        <v>2900</v>
      </c>
      <c r="AP222" s="13" t="s">
        <v>584</v>
      </c>
      <c r="AQ222" s="13" t="s">
        <v>584</v>
      </c>
      <c r="AR222" s="13" t="s">
        <v>584</v>
      </c>
      <c r="AS222" s="13" t="s">
        <v>584</v>
      </c>
      <c r="AT222" s="13" t="s">
        <v>584</v>
      </c>
      <c r="AU222" s="13" t="s">
        <v>584</v>
      </c>
      <c r="AV222" s="13" t="s">
        <v>584</v>
      </c>
      <c r="AW222" s="13" t="s">
        <v>584</v>
      </c>
    </row>
    <row r="223" spans="1:49" s="13" customFormat="1" ht="85.5" x14ac:dyDescent="0.45">
      <c r="A223" s="10" t="s">
        <v>585</v>
      </c>
      <c r="B223" s="10" t="s">
        <v>3723</v>
      </c>
      <c r="C223" s="10" t="s">
        <v>585</v>
      </c>
      <c r="D223" s="32" t="s">
        <v>4760</v>
      </c>
      <c r="E223" s="26" t="s">
        <v>9500</v>
      </c>
      <c r="F223" s="7" t="s">
        <v>585</v>
      </c>
      <c r="G223" s="26" t="s">
        <v>1707</v>
      </c>
      <c r="H223" s="10" t="s">
        <v>3723</v>
      </c>
      <c r="I223" s="10" t="s">
        <v>3723</v>
      </c>
      <c r="J223" s="10" t="s">
        <v>7467</v>
      </c>
      <c r="K223" s="10" t="s">
        <v>6854</v>
      </c>
      <c r="L223" s="32" t="s">
        <v>2575</v>
      </c>
      <c r="M223" s="32" t="s">
        <v>4760</v>
      </c>
      <c r="N223" s="10" t="s">
        <v>8133</v>
      </c>
      <c r="O223" s="32" t="s">
        <v>2050</v>
      </c>
      <c r="P223" s="10" t="s">
        <v>8429</v>
      </c>
      <c r="Q223" s="10" t="s">
        <v>5278</v>
      </c>
      <c r="R223" s="10" t="s">
        <v>585</v>
      </c>
      <c r="S223" s="26" t="s">
        <v>6232</v>
      </c>
      <c r="T223" s="26" t="s">
        <v>9552</v>
      </c>
      <c r="U223" s="32" t="s">
        <v>3218</v>
      </c>
      <c r="V223" s="32" t="s">
        <v>3723</v>
      </c>
      <c r="W223" s="26" t="s">
        <v>9184</v>
      </c>
      <c r="X223" s="32" t="e">
        <f>VLOOKUP(#REF!,#REF!,MATCH(VLOOKUP($X$1,'Language &amp; Currency Data'!$A$1:$B$41,2),#REF!,),FALSE)</f>
        <v>#REF!</v>
      </c>
      <c r="Y223" s="32" t="s">
        <v>946</v>
      </c>
      <c r="Z223" s="32" t="s">
        <v>4005</v>
      </c>
      <c r="AA223" s="32" t="s">
        <v>3522</v>
      </c>
      <c r="AB223" s="32" t="s">
        <v>2283</v>
      </c>
      <c r="AC223" s="26" t="s">
        <v>9614</v>
      </c>
      <c r="AD223" s="32" t="s">
        <v>4974</v>
      </c>
      <c r="AE223" s="10" t="s">
        <v>5584</v>
      </c>
      <c r="AF223" s="10" t="s">
        <v>7258</v>
      </c>
      <c r="AG223" s="10" t="s">
        <v>5893</v>
      </c>
      <c r="AH223" s="32" t="s">
        <v>3723</v>
      </c>
      <c r="AI223" s="32" t="s">
        <v>4577</v>
      </c>
      <c r="AJ223" s="10" t="s">
        <v>7772</v>
      </c>
      <c r="AK223" s="32" t="s">
        <v>4276</v>
      </c>
      <c r="AL223" s="10" t="s">
        <v>6545</v>
      </c>
      <c r="AM223" s="10" t="s">
        <v>585</v>
      </c>
      <c r="AN223" s="10" t="s">
        <v>585</v>
      </c>
      <c r="AO223" s="32" t="s">
        <v>2901</v>
      </c>
      <c r="AP223" s="13" t="s">
        <v>585</v>
      </c>
      <c r="AQ223" s="13" t="s">
        <v>585</v>
      </c>
      <c r="AR223" s="13" t="s">
        <v>585</v>
      </c>
      <c r="AS223" s="13" t="s">
        <v>585</v>
      </c>
      <c r="AT223" s="13" t="s">
        <v>585</v>
      </c>
      <c r="AU223" s="13" t="s">
        <v>585</v>
      </c>
      <c r="AV223" s="13" t="s">
        <v>585</v>
      </c>
      <c r="AW223" s="13" t="s">
        <v>585</v>
      </c>
    </row>
    <row r="224" spans="1:49" s="13" customFormat="1" ht="85.5" x14ac:dyDescent="0.45">
      <c r="A224" s="10" t="s">
        <v>586</v>
      </c>
      <c r="B224" s="10" t="s">
        <v>3724</v>
      </c>
      <c r="C224" s="10" t="s">
        <v>586</v>
      </c>
      <c r="D224" s="32" t="s">
        <v>4761</v>
      </c>
      <c r="E224" s="26" t="s">
        <v>9462</v>
      </c>
      <c r="F224" s="7" t="s">
        <v>586</v>
      </c>
      <c r="G224" s="26" t="s">
        <v>1708</v>
      </c>
      <c r="H224" s="10" t="s">
        <v>3724</v>
      </c>
      <c r="I224" s="10" t="s">
        <v>3724</v>
      </c>
      <c r="J224" s="10" t="s">
        <v>7468</v>
      </c>
      <c r="K224" s="10" t="s">
        <v>6855</v>
      </c>
      <c r="L224" s="32" t="s">
        <v>2576</v>
      </c>
      <c r="M224" s="32" t="s">
        <v>4761</v>
      </c>
      <c r="N224" s="10" t="s">
        <v>8134</v>
      </c>
      <c r="O224" s="32" t="s">
        <v>2051</v>
      </c>
      <c r="P224" s="10" t="s">
        <v>8430</v>
      </c>
      <c r="Q224" s="10" t="s">
        <v>5279</v>
      </c>
      <c r="R224" s="10" t="s">
        <v>586</v>
      </c>
      <c r="S224" s="26" t="s">
        <v>6233</v>
      </c>
      <c r="T224" s="26" t="s">
        <v>9553</v>
      </c>
      <c r="U224" s="32" t="s">
        <v>3219</v>
      </c>
      <c r="V224" s="32" t="s">
        <v>3724</v>
      </c>
      <c r="W224" s="26" t="s">
        <v>9599</v>
      </c>
      <c r="X224" s="32" t="e">
        <f>VLOOKUP(#REF!,#REF!,MATCH(VLOOKUP($X$1,'Language &amp; Currency Data'!$A$1:$B$41,2),#REF!,),FALSE)</f>
        <v>#REF!</v>
      </c>
      <c r="Y224" s="32" t="s">
        <v>947</v>
      </c>
      <c r="Z224" s="32" t="s">
        <v>4006</v>
      </c>
      <c r="AA224" s="32" t="s">
        <v>3523</v>
      </c>
      <c r="AB224" s="32" t="s">
        <v>2284</v>
      </c>
      <c r="AC224" s="26" t="s">
        <v>8714</v>
      </c>
      <c r="AD224" s="32" t="s">
        <v>4975</v>
      </c>
      <c r="AE224" s="10" t="s">
        <v>5585</v>
      </c>
      <c r="AF224" s="10" t="s">
        <v>7259</v>
      </c>
      <c r="AG224" s="10" t="s">
        <v>5894</v>
      </c>
      <c r="AH224" s="32" t="s">
        <v>3724</v>
      </c>
      <c r="AI224" s="32" t="s">
        <v>4578</v>
      </c>
      <c r="AJ224" s="10" t="s">
        <v>7773</v>
      </c>
      <c r="AK224" s="32" t="s">
        <v>4277</v>
      </c>
      <c r="AL224" s="10" t="s">
        <v>6546</v>
      </c>
      <c r="AM224" s="10" t="s">
        <v>586</v>
      </c>
      <c r="AN224" s="10" t="s">
        <v>586</v>
      </c>
      <c r="AO224" s="32" t="s">
        <v>2902</v>
      </c>
      <c r="AP224" s="13" t="s">
        <v>586</v>
      </c>
      <c r="AQ224" s="13" t="s">
        <v>586</v>
      </c>
      <c r="AR224" s="13" t="s">
        <v>586</v>
      </c>
      <c r="AS224" s="13" t="s">
        <v>586</v>
      </c>
      <c r="AT224" s="13" t="s">
        <v>586</v>
      </c>
      <c r="AU224" s="13" t="s">
        <v>586</v>
      </c>
      <c r="AV224" s="13" t="s">
        <v>586</v>
      </c>
      <c r="AW224" s="13" t="s">
        <v>586</v>
      </c>
    </row>
    <row r="225" spans="1:49" s="13" customFormat="1" ht="42.75" x14ac:dyDescent="0.45">
      <c r="A225" s="10" t="s">
        <v>1466</v>
      </c>
      <c r="B225" s="10" t="s">
        <v>3725</v>
      </c>
      <c r="C225" s="10" t="s">
        <v>1466</v>
      </c>
      <c r="D225" s="32" t="s">
        <v>4762</v>
      </c>
      <c r="E225" s="26" t="s">
        <v>9463</v>
      </c>
      <c r="F225" s="7" t="s">
        <v>1466</v>
      </c>
      <c r="G225" s="26" t="s">
        <v>1582</v>
      </c>
      <c r="H225" s="10" t="s">
        <v>3725</v>
      </c>
      <c r="I225" s="10" t="s">
        <v>3725</v>
      </c>
      <c r="J225" s="10" t="s">
        <v>7469</v>
      </c>
      <c r="K225" s="10" t="s">
        <v>6856</v>
      </c>
      <c r="L225" s="32" t="s">
        <v>2577</v>
      </c>
      <c r="M225" s="32" t="s">
        <v>4762</v>
      </c>
      <c r="N225" s="10" t="s">
        <v>8135</v>
      </c>
      <c r="O225" s="32" t="s">
        <v>1931</v>
      </c>
      <c r="P225" s="10" t="s">
        <v>8431</v>
      </c>
      <c r="Q225" s="10" t="s">
        <v>5280</v>
      </c>
      <c r="R225" s="10" t="s">
        <v>1466</v>
      </c>
      <c r="S225" s="26" t="s">
        <v>6234</v>
      </c>
      <c r="T225" s="26" t="s">
        <v>9554</v>
      </c>
      <c r="U225" s="32" t="s">
        <v>3220</v>
      </c>
      <c r="V225" s="32" t="s">
        <v>3725</v>
      </c>
      <c r="W225" s="26" t="s">
        <v>9185</v>
      </c>
      <c r="X225" s="32" t="e">
        <f>VLOOKUP(#REF!,#REF!,MATCH(VLOOKUP($X$1,'Language &amp; Currency Data'!$A$1:$B$41,2),#REF!,),FALSE)</f>
        <v>#REF!</v>
      </c>
      <c r="Y225" s="32" t="s">
        <v>587</v>
      </c>
      <c r="Z225" s="32" t="s">
        <v>4007</v>
      </c>
      <c r="AA225" s="32" t="s">
        <v>3524</v>
      </c>
      <c r="AB225" s="32" t="s">
        <v>2285</v>
      </c>
      <c r="AC225" s="26" t="s">
        <v>8715</v>
      </c>
      <c r="AD225" s="32" t="s">
        <v>4976</v>
      </c>
      <c r="AE225" s="10" t="s">
        <v>5586</v>
      </c>
      <c r="AF225" s="10" t="s">
        <v>7125</v>
      </c>
      <c r="AG225" s="10" t="s">
        <v>5895</v>
      </c>
      <c r="AH225" s="32" t="s">
        <v>3725</v>
      </c>
      <c r="AI225" s="32" t="s">
        <v>4579</v>
      </c>
      <c r="AJ225" s="10" t="s">
        <v>7774</v>
      </c>
      <c r="AK225" s="32" t="s">
        <v>4278</v>
      </c>
      <c r="AL225" s="10" t="s">
        <v>6547</v>
      </c>
      <c r="AM225" s="10" t="s">
        <v>1466</v>
      </c>
      <c r="AN225" s="10" t="s">
        <v>1466</v>
      </c>
      <c r="AO225" s="32" t="s">
        <v>2903</v>
      </c>
      <c r="AP225" s="13" t="s">
        <v>1466</v>
      </c>
      <c r="AQ225" s="13" t="s">
        <v>1466</v>
      </c>
      <c r="AR225" s="13" t="s">
        <v>1466</v>
      </c>
      <c r="AS225" s="13" t="s">
        <v>1466</v>
      </c>
      <c r="AT225" s="13" t="s">
        <v>1466</v>
      </c>
      <c r="AU225" s="13" t="s">
        <v>1466</v>
      </c>
      <c r="AV225" s="13" t="s">
        <v>1466</v>
      </c>
      <c r="AW225" s="13" t="s">
        <v>1466</v>
      </c>
    </row>
    <row r="226" spans="1:49" s="13" customFormat="1" ht="71.25" x14ac:dyDescent="0.45">
      <c r="A226" s="10" t="s">
        <v>588</v>
      </c>
      <c r="B226" s="10" t="s">
        <v>3726</v>
      </c>
      <c r="C226" s="10" t="s">
        <v>588</v>
      </c>
      <c r="D226" s="32" t="s">
        <v>4763</v>
      </c>
      <c r="E226" s="26" t="s">
        <v>9464</v>
      </c>
      <c r="F226" s="7" t="s">
        <v>588</v>
      </c>
      <c r="G226" s="26" t="s">
        <v>1709</v>
      </c>
      <c r="H226" s="10" t="s">
        <v>3726</v>
      </c>
      <c r="I226" s="10" t="s">
        <v>3726</v>
      </c>
      <c r="J226" s="10" t="s">
        <v>7470</v>
      </c>
      <c r="K226" s="10" t="s">
        <v>6857</v>
      </c>
      <c r="L226" s="32" t="s">
        <v>3794</v>
      </c>
      <c r="M226" s="32" t="s">
        <v>4763</v>
      </c>
      <c r="N226" s="10" t="s">
        <v>8136</v>
      </c>
      <c r="O226" s="32" t="s">
        <v>2052</v>
      </c>
      <c r="P226" s="10" t="s">
        <v>8432</v>
      </c>
      <c r="Q226" s="10" t="s">
        <v>5281</v>
      </c>
      <c r="R226" s="10" t="s">
        <v>588</v>
      </c>
      <c r="S226" s="26" t="s">
        <v>6235</v>
      </c>
      <c r="T226" s="26" t="s">
        <v>9555</v>
      </c>
      <c r="U226" s="32" t="s">
        <v>3221</v>
      </c>
      <c r="V226" s="32" t="s">
        <v>3726</v>
      </c>
      <c r="W226" s="26" t="s">
        <v>9186</v>
      </c>
      <c r="X226" s="32" t="e">
        <f>VLOOKUP(#REF!,#REF!,MATCH(VLOOKUP($X$1,'Language &amp; Currency Data'!$A$1:$B$41,2),#REF!,),FALSE)</f>
        <v>#REF!</v>
      </c>
      <c r="Y226" s="32" t="s">
        <v>948</v>
      </c>
      <c r="Z226" s="32" t="s">
        <v>4008</v>
      </c>
      <c r="AA226" s="32" t="s">
        <v>3525</v>
      </c>
      <c r="AB226" s="32" t="s">
        <v>3763</v>
      </c>
      <c r="AC226" s="26" t="s">
        <v>8716</v>
      </c>
      <c r="AD226" s="32" t="s">
        <v>4977</v>
      </c>
      <c r="AE226" s="10" t="s">
        <v>5587</v>
      </c>
      <c r="AF226" s="10" t="s">
        <v>7260</v>
      </c>
      <c r="AG226" s="10" t="s">
        <v>5896</v>
      </c>
      <c r="AH226" s="32" t="s">
        <v>3726</v>
      </c>
      <c r="AI226" s="32" t="s">
        <v>4580</v>
      </c>
      <c r="AJ226" s="10" t="s">
        <v>7775</v>
      </c>
      <c r="AK226" s="32" t="s">
        <v>4279</v>
      </c>
      <c r="AL226" s="10" t="s">
        <v>6548</v>
      </c>
      <c r="AM226" s="10" t="s">
        <v>588</v>
      </c>
      <c r="AN226" s="10" t="s">
        <v>588</v>
      </c>
      <c r="AO226" s="32" t="s">
        <v>2904</v>
      </c>
      <c r="AP226" s="13" t="s">
        <v>588</v>
      </c>
      <c r="AQ226" s="13" t="s">
        <v>588</v>
      </c>
      <c r="AR226" s="13" t="s">
        <v>588</v>
      </c>
      <c r="AS226" s="13" t="s">
        <v>588</v>
      </c>
      <c r="AT226" s="13" t="s">
        <v>588</v>
      </c>
      <c r="AU226" s="13" t="s">
        <v>588</v>
      </c>
      <c r="AV226" s="13" t="s">
        <v>588</v>
      </c>
      <c r="AW226" s="13" t="s">
        <v>588</v>
      </c>
    </row>
    <row r="227" spans="1:49" s="13" customFormat="1" ht="42.75" x14ac:dyDescent="0.45">
      <c r="A227" s="10" t="s">
        <v>589</v>
      </c>
      <c r="B227" s="10" t="s">
        <v>1096</v>
      </c>
      <c r="C227" s="10" t="s">
        <v>589</v>
      </c>
      <c r="D227" s="32" t="s">
        <v>4764</v>
      </c>
      <c r="E227" s="26" t="s">
        <v>8717</v>
      </c>
      <c r="F227" s="7" t="s">
        <v>589</v>
      </c>
      <c r="G227" s="26" t="s">
        <v>1583</v>
      </c>
      <c r="H227" s="10" t="s">
        <v>1096</v>
      </c>
      <c r="I227" s="10" t="s">
        <v>1096</v>
      </c>
      <c r="J227" s="10" t="s">
        <v>7471</v>
      </c>
      <c r="K227" s="10" t="s">
        <v>6858</v>
      </c>
      <c r="L227" s="32" t="s">
        <v>2578</v>
      </c>
      <c r="M227" s="32" t="s">
        <v>4764</v>
      </c>
      <c r="N227" s="10" t="s">
        <v>8137</v>
      </c>
      <c r="O227" s="32" t="s">
        <v>1932</v>
      </c>
      <c r="P227" s="10" t="s">
        <v>8433</v>
      </c>
      <c r="Q227" s="10" t="s">
        <v>5282</v>
      </c>
      <c r="R227" s="10" t="s">
        <v>589</v>
      </c>
      <c r="S227" s="26" t="s">
        <v>6236</v>
      </c>
      <c r="T227" s="26" t="s">
        <v>8966</v>
      </c>
      <c r="U227" s="32" t="s">
        <v>3222</v>
      </c>
      <c r="V227" s="32" t="s">
        <v>1096</v>
      </c>
      <c r="W227" s="26" t="s">
        <v>9187</v>
      </c>
      <c r="X227" s="32" t="e">
        <f>VLOOKUP(#REF!,#REF!,MATCH(VLOOKUP($X$1,'Language &amp; Currency Data'!$A$1:$B$41,2),#REF!,),FALSE)</f>
        <v>#REF!</v>
      </c>
      <c r="Y227" s="32" t="s">
        <v>590</v>
      </c>
      <c r="Z227" s="32" t="s">
        <v>4009</v>
      </c>
      <c r="AA227" s="32" t="s">
        <v>3526</v>
      </c>
      <c r="AB227" s="32" t="s">
        <v>3764</v>
      </c>
      <c r="AC227" s="26" t="s">
        <v>8717</v>
      </c>
      <c r="AD227" s="32" t="s">
        <v>4978</v>
      </c>
      <c r="AE227" s="10" t="s">
        <v>5588</v>
      </c>
      <c r="AF227" s="10" t="s">
        <v>7126</v>
      </c>
      <c r="AG227" s="10" t="s">
        <v>5897</v>
      </c>
      <c r="AH227" s="32" t="s">
        <v>1096</v>
      </c>
      <c r="AI227" s="32" t="s">
        <v>4581</v>
      </c>
      <c r="AJ227" s="10" t="s">
        <v>7776</v>
      </c>
      <c r="AK227" s="32" t="s">
        <v>4280</v>
      </c>
      <c r="AL227" s="10" t="s">
        <v>6549</v>
      </c>
      <c r="AM227" s="10" t="s">
        <v>589</v>
      </c>
      <c r="AN227" s="10" t="s">
        <v>589</v>
      </c>
      <c r="AO227" s="32" t="s">
        <v>2905</v>
      </c>
      <c r="AP227" s="13" t="s">
        <v>589</v>
      </c>
      <c r="AQ227" s="13" t="s">
        <v>589</v>
      </c>
      <c r="AR227" s="13" t="s">
        <v>589</v>
      </c>
      <c r="AS227" s="13" t="s">
        <v>589</v>
      </c>
      <c r="AT227" s="13" t="s">
        <v>589</v>
      </c>
      <c r="AU227" s="13" t="s">
        <v>589</v>
      </c>
      <c r="AV227" s="13" t="s">
        <v>589</v>
      </c>
      <c r="AW227" s="13" t="s">
        <v>589</v>
      </c>
    </row>
    <row r="228" spans="1:49" s="13" customFormat="1" ht="28.5" x14ac:dyDescent="0.45">
      <c r="A228" s="10" t="s">
        <v>591</v>
      </c>
      <c r="B228" s="10" t="s">
        <v>1097</v>
      </c>
      <c r="C228" s="10" t="s">
        <v>591</v>
      </c>
      <c r="D228" s="32" t="s">
        <v>1348</v>
      </c>
      <c r="E228" s="26" t="s">
        <v>8718</v>
      </c>
      <c r="F228" s="7" t="s">
        <v>591</v>
      </c>
      <c r="G228" s="26" t="s">
        <v>1529</v>
      </c>
      <c r="H228" s="10" t="s">
        <v>1097</v>
      </c>
      <c r="I228" s="10" t="s">
        <v>1097</v>
      </c>
      <c r="J228" s="10" t="s">
        <v>7472</v>
      </c>
      <c r="K228" s="10" t="s">
        <v>6859</v>
      </c>
      <c r="L228" s="32" t="s">
        <v>2579</v>
      </c>
      <c r="M228" s="32" t="s">
        <v>1348</v>
      </c>
      <c r="N228" s="10" t="s">
        <v>8138</v>
      </c>
      <c r="O228" s="32" t="s">
        <v>1933</v>
      </c>
      <c r="P228" s="10" t="s">
        <v>8434</v>
      </c>
      <c r="Q228" s="10" t="s">
        <v>5283</v>
      </c>
      <c r="R228" s="10" t="s">
        <v>591</v>
      </c>
      <c r="S228" s="26" t="s">
        <v>6237</v>
      </c>
      <c r="T228" s="26" t="s">
        <v>8967</v>
      </c>
      <c r="U228" s="32" t="s">
        <v>3140</v>
      </c>
      <c r="V228" s="32" t="s">
        <v>1097</v>
      </c>
      <c r="W228" s="26" t="s">
        <v>9114</v>
      </c>
      <c r="X228" s="32" t="e">
        <f>VLOOKUP(#REF!,#REF!,MATCH(VLOOKUP($X$1,'Language &amp; Currency Data'!$A$1:$B$41,2),#REF!,),FALSE)</f>
        <v>#REF!</v>
      </c>
      <c r="Y228" s="32" t="s">
        <v>454</v>
      </c>
      <c r="Z228" s="32" t="s">
        <v>4010</v>
      </c>
      <c r="AA228" s="32" t="s">
        <v>3527</v>
      </c>
      <c r="AB228" s="32" t="s">
        <v>2286</v>
      </c>
      <c r="AC228" s="26" t="s">
        <v>8718</v>
      </c>
      <c r="AD228" s="32" t="s">
        <v>4979</v>
      </c>
      <c r="AE228" s="10" t="s">
        <v>5506</v>
      </c>
      <c r="AF228" s="10" t="s">
        <v>7070</v>
      </c>
      <c r="AG228" s="10" t="s">
        <v>5814</v>
      </c>
      <c r="AH228" s="32" t="s">
        <v>1097</v>
      </c>
      <c r="AI228" s="32" t="s">
        <v>4582</v>
      </c>
      <c r="AJ228" s="10" t="s">
        <v>7777</v>
      </c>
      <c r="AK228" s="32" t="s">
        <v>591</v>
      </c>
      <c r="AL228" s="10" t="s">
        <v>6550</v>
      </c>
      <c r="AM228" s="10" t="s">
        <v>591</v>
      </c>
      <c r="AN228" s="10" t="s">
        <v>591</v>
      </c>
      <c r="AO228" s="32" t="s">
        <v>2906</v>
      </c>
      <c r="AP228" s="13" t="s">
        <v>591</v>
      </c>
      <c r="AQ228" s="13" t="s">
        <v>591</v>
      </c>
      <c r="AR228" s="13" t="s">
        <v>591</v>
      </c>
      <c r="AS228" s="13" t="s">
        <v>591</v>
      </c>
      <c r="AT228" s="13" t="s">
        <v>591</v>
      </c>
      <c r="AU228" s="13" t="s">
        <v>591</v>
      </c>
      <c r="AV228" s="13" t="s">
        <v>591</v>
      </c>
      <c r="AW228" s="13" t="s">
        <v>591</v>
      </c>
    </row>
    <row r="229" spans="1:49" s="13" customFormat="1" ht="28.5" x14ac:dyDescent="0.45">
      <c r="A229" s="10" t="s">
        <v>592</v>
      </c>
      <c r="B229" s="10" t="s">
        <v>3727</v>
      </c>
      <c r="C229" s="10" t="s">
        <v>592</v>
      </c>
      <c r="D229" s="32" t="s">
        <v>1349</v>
      </c>
      <c r="E229" s="26" t="s">
        <v>9465</v>
      </c>
      <c r="F229" s="7" t="s">
        <v>592</v>
      </c>
      <c r="G229" s="26" t="s">
        <v>1584</v>
      </c>
      <c r="H229" s="10" t="s">
        <v>3727</v>
      </c>
      <c r="I229" s="10" t="s">
        <v>3727</v>
      </c>
      <c r="J229" s="10" t="s">
        <v>7473</v>
      </c>
      <c r="K229" s="10" t="s">
        <v>6860</v>
      </c>
      <c r="L229" s="32" t="s">
        <v>2580</v>
      </c>
      <c r="M229" s="32" t="s">
        <v>1349</v>
      </c>
      <c r="N229" s="10" t="s">
        <v>8139</v>
      </c>
      <c r="O229" s="32" t="s">
        <v>1934</v>
      </c>
      <c r="P229" s="10" t="s">
        <v>8435</v>
      </c>
      <c r="Q229" s="10" t="s">
        <v>5284</v>
      </c>
      <c r="R229" s="10" t="s">
        <v>592</v>
      </c>
      <c r="S229" s="26" t="s">
        <v>6238</v>
      </c>
      <c r="T229" s="26" t="s">
        <v>9556</v>
      </c>
      <c r="U229" s="32" t="s">
        <v>3223</v>
      </c>
      <c r="V229" s="32" t="s">
        <v>3727</v>
      </c>
      <c r="W229" s="26" t="s">
        <v>9188</v>
      </c>
      <c r="X229" s="32" t="e">
        <f>VLOOKUP(#REF!,#REF!,MATCH(VLOOKUP($X$1,'Language &amp; Currency Data'!$A$1:$B$41,2),#REF!,),FALSE)</f>
        <v>#REF!</v>
      </c>
      <c r="Y229" s="32" t="s">
        <v>593</v>
      </c>
      <c r="Z229" s="32" t="s">
        <v>4011</v>
      </c>
      <c r="AA229" s="32" t="s">
        <v>3528</v>
      </c>
      <c r="AB229" s="32" t="s">
        <v>2287</v>
      </c>
      <c r="AC229" s="26" t="s">
        <v>8719</v>
      </c>
      <c r="AD229" s="32" t="s">
        <v>4980</v>
      </c>
      <c r="AE229" s="10" t="s">
        <v>5589</v>
      </c>
      <c r="AF229" s="10" t="s">
        <v>7127</v>
      </c>
      <c r="AG229" s="10" t="s">
        <v>5898</v>
      </c>
      <c r="AH229" s="32" t="s">
        <v>3727</v>
      </c>
      <c r="AI229" s="32" t="s">
        <v>4583</v>
      </c>
      <c r="AJ229" s="10" t="s">
        <v>7778</v>
      </c>
      <c r="AK229" s="32" t="s">
        <v>4281</v>
      </c>
      <c r="AL229" s="10" t="s">
        <v>6551</v>
      </c>
      <c r="AM229" s="10" t="s">
        <v>592</v>
      </c>
      <c r="AN229" s="10" t="s">
        <v>592</v>
      </c>
      <c r="AO229" s="32" t="s">
        <v>2907</v>
      </c>
      <c r="AP229" s="13" t="s">
        <v>592</v>
      </c>
      <c r="AQ229" s="13" t="s">
        <v>592</v>
      </c>
      <c r="AR229" s="13" t="s">
        <v>592</v>
      </c>
      <c r="AS229" s="13" t="s">
        <v>592</v>
      </c>
      <c r="AT229" s="13" t="s">
        <v>592</v>
      </c>
      <c r="AU229" s="13" t="s">
        <v>592</v>
      </c>
      <c r="AV229" s="13" t="s">
        <v>592</v>
      </c>
      <c r="AW229" s="13" t="s">
        <v>592</v>
      </c>
    </row>
    <row r="230" spans="1:49" s="13" customFormat="1" ht="28.5" x14ac:dyDescent="0.45">
      <c r="A230" s="10" t="s">
        <v>594</v>
      </c>
      <c r="B230" s="10" t="s">
        <v>3728</v>
      </c>
      <c r="C230" s="10" t="s">
        <v>594</v>
      </c>
      <c r="D230" s="32" t="s">
        <v>1350</v>
      </c>
      <c r="E230" s="26" t="s">
        <v>9466</v>
      </c>
      <c r="F230" s="7" t="s">
        <v>594</v>
      </c>
      <c r="G230" s="26" t="s">
        <v>1585</v>
      </c>
      <c r="H230" s="10" t="s">
        <v>3728</v>
      </c>
      <c r="I230" s="10" t="s">
        <v>3728</v>
      </c>
      <c r="J230" s="10" t="s">
        <v>7474</v>
      </c>
      <c r="K230" s="10" t="s">
        <v>6861</v>
      </c>
      <c r="L230" s="32" t="s">
        <v>2581</v>
      </c>
      <c r="M230" s="32" t="s">
        <v>1350</v>
      </c>
      <c r="N230" s="10" t="s">
        <v>8140</v>
      </c>
      <c r="O230" s="32" t="s">
        <v>1935</v>
      </c>
      <c r="P230" s="10" t="s">
        <v>8436</v>
      </c>
      <c r="Q230" s="10" t="s">
        <v>5285</v>
      </c>
      <c r="R230" s="10" t="s">
        <v>594</v>
      </c>
      <c r="S230" s="26" t="s">
        <v>6239</v>
      </c>
      <c r="T230" s="26" t="s">
        <v>9557</v>
      </c>
      <c r="U230" s="32" t="s">
        <v>3224</v>
      </c>
      <c r="V230" s="32" t="s">
        <v>3728</v>
      </c>
      <c r="W230" s="26" t="s">
        <v>9189</v>
      </c>
      <c r="X230" s="32" t="e">
        <f>VLOOKUP(#REF!,#REF!,MATCH(VLOOKUP($X$1,'Language &amp; Currency Data'!$A$1:$B$41,2),#REF!,),FALSE)</f>
        <v>#REF!</v>
      </c>
      <c r="Y230" s="32" t="s">
        <v>595</v>
      </c>
      <c r="Z230" s="32" t="s">
        <v>4012</v>
      </c>
      <c r="AA230" s="32" t="s">
        <v>3529</v>
      </c>
      <c r="AB230" s="32" t="s">
        <v>2288</v>
      </c>
      <c r="AC230" s="26" t="s">
        <v>8720</v>
      </c>
      <c r="AD230" s="32" t="s">
        <v>4981</v>
      </c>
      <c r="AE230" s="10" t="s">
        <v>5590</v>
      </c>
      <c r="AF230" s="10" t="s">
        <v>7128</v>
      </c>
      <c r="AG230" s="10" t="s">
        <v>5899</v>
      </c>
      <c r="AH230" s="32" t="s">
        <v>3728</v>
      </c>
      <c r="AI230" s="32" t="s">
        <v>4584</v>
      </c>
      <c r="AJ230" s="10" t="s">
        <v>7779</v>
      </c>
      <c r="AK230" s="32" t="s">
        <v>4282</v>
      </c>
      <c r="AL230" s="10" t="s">
        <v>6552</v>
      </c>
      <c r="AM230" s="10" t="s">
        <v>594</v>
      </c>
      <c r="AN230" s="10" t="s">
        <v>594</v>
      </c>
      <c r="AO230" s="32" t="s">
        <v>2908</v>
      </c>
      <c r="AP230" s="13" t="s">
        <v>594</v>
      </c>
      <c r="AQ230" s="13" t="s">
        <v>594</v>
      </c>
      <c r="AR230" s="13" t="s">
        <v>594</v>
      </c>
      <c r="AS230" s="13" t="s">
        <v>594</v>
      </c>
      <c r="AT230" s="13" t="s">
        <v>594</v>
      </c>
      <c r="AU230" s="13" t="s">
        <v>594</v>
      </c>
      <c r="AV230" s="13" t="s">
        <v>594</v>
      </c>
      <c r="AW230" s="13" t="s">
        <v>594</v>
      </c>
    </row>
    <row r="231" spans="1:49" s="13" customFormat="1" ht="42.75" x14ac:dyDescent="0.45">
      <c r="A231" s="10" t="s">
        <v>596</v>
      </c>
      <c r="B231" s="10" t="s">
        <v>1098</v>
      </c>
      <c r="C231" s="10" t="s">
        <v>596</v>
      </c>
      <c r="D231" s="32" t="s">
        <v>1351</v>
      </c>
      <c r="E231" s="26" t="s">
        <v>8721</v>
      </c>
      <c r="F231" s="7" t="s">
        <v>596</v>
      </c>
      <c r="G231" s="26" t="s">
        <v>1586</v>
      </c>
      <c r="H231" s="10" t="s">
        <v>1098</v>
      </c>
      <c r="I231" s="10" t="s">
        <v>1098</v>
      </c>
      <c r="J231" s="10" t="s">
        <v>7475</v>
      </c>
      <c r="K231" s="10" t="s">
        <v>6862</v>
      </c>
      <c r="L231" s="32" t="s">
        <v>2582</v>
      </c>
      <c r="M231" s="32" t="s">
        <v>1351</v>
      </c>
      <c r="N231" s="10" t="s">
        <v>8141</v>
      </c>
      <c r="O231" s="32" t="s">
        <v>1936</v>
      </c>
      <c r="P231" s="10" t="s">
        <v>8437</v>
      </c>
      <c r="Q231" s="10" t="s">
        <v>5286</v>
      </c>
      <c r="R231" s="10" t="s">
        <v>596</v>
      </c>
      <c r="S231" s="26" t="s">
        <v>6240</v>
      </c>
      <c r="T231" s="26" t="s">
        <v>8968</v>
      </c>
      <c r="U231" s="32" t="s">
        <v>3225</v>
      </c>
      <c r="V231" s="32" t="s">
        <v>1098</v>
      </c>
      <c r="W231" s="26" t="s">
        <v>9190</v>
      </c>
      <c r="X231" s="32" t="e">
        <f>VLOOKUP(#REF!,#REF!,MATCH(VLOOKUP($X$1,'Language &amp; Currency Data'!$A$1:$B$41,2),#REF!,),FALSE)</f>
        <v>#REF!</v>
      </c>
      <c r="Y231" s="32" t="s">
        <v>597</v>
      </c>
      <c r="Z231" s="32" t="s">
        <v>4013</v>
      </c>
      <c r="AA231" s="32" t="s">
        <v>3530</v>
      </c>
      <c r="AB231" s="32" t="s">
        <v>3765</v>
      </c>
      <c r="AC231" s="26" t="s">
        <v>8721</v>
      </c>
      <c r="AD231" s="32" t="s">
        <v>4982</v>
      </c>
      <c r="AE231" s="10" t="s">
        <v>5591</v>
      </c>
      <c r="AF231" s="10" t="s">
        <v>7129</v>
      </c>
      <c r="AG231" s="10" t="s">
        <v>5900</v>
      </c>
      <c r="AH231" s="32" t="s">
        <v>1098</v>
      </c>
      <c r="AI231" s="32" t="s">
        <v>4585</v>
      </c>
      <c r="AJ231" s="10" t="s">
        <v>7780</v>
      </c>
      <c r="AK231" s="32" t="s">
        <v>4283</v>
      </c>
      <c r="AL231" s="10" t="s">
        <v>6553</v>
      </c>
      <c r="AM231" s="10" t="s">
        <v>596</v>
      </c>
      <c r="AN231" s="10" t="s">
        <v>596</v>
      </c>
      <c r="AO231" s="32" t="s">
        <v>2909</v>
      </c>
      <c r="AP231" s="13" t="s">
        <v>596</v>
      </c>
      <c r="AQ231" s="13" t="s">
        <v>596</v>
      </c>
      <c r="AR231" s="13" t="s">
        <v>596</v>
      </c>
      <c r="AS231" s="13" t="s">
        <v>596</v>
      </c>
      <c r="AT231" s="13" t="s">
        <v>596</v>
      </c>
      <c r="AU231" s="13" t="s">
        <v>596</v>
      </c>
      <c r="AV231" s="13" t="s">
        <v>596</v>
      </c>
      <c r="AW231" s="13" t="s">
        <v>596</v>
      </c>
    </row>
    <row r="232" spans="1:49" s="13" customFormat="1" ht="28.5" x14ac:dyDescent="0.45">
      <c r="A232" s="10" t="s">
        <v>598</v>
      </c>
      <c r="B232" s="10" t="s">
        <v>3729</v>
      </c>
      <c r="C232" s="10" t="s">
        <v>598</v>
      </c>
      <c r="D232" s="32" t="s">
        <v>1352</v>
      </c>
      <c r="E232" s="26" t="s">
        <v>9467</v>
      </c>
      <c r="F232" s="7" t="s">
        <v>598</v>
      </c>
      <c r="G232" s="26" t="s">
        <v>1587</v>
      </c>
      <c r="H232" s="10" t="s">
        <v>3729</v>
      </c>
      <c r="I232" s="10" t="s">
        <v>3729</v>
      </c>
      <c r="J232" s="10" t="s">
        <v>7476</v>
      </c>
      <c r="K232" s="10" t="s">
        <v>6863</v>
      </c>
      <c r="L232" s="32" t="s">
        <v>2583</v>
      </c>
      <c r="M232" s="32" t="s">
        <v>1352</v>
      </c>
      <c r="N232" s="10" t="s">
        <v>8142</v>
      </c>
      <c r="O232" s="32" t="s">
        <v>1937</v>
      </c>
      <c r="P232" s="10" t="s">
        <v>8438</v>
      </c>
      <c r="Q232" s="10" t="s">
        <v>5287</v>
      </c>
      <c r="R232" s="10" t="s">
        <v>598</v>
      </c>
      <c r="S232" s="26" t="s">
        <v>6241</v>
      </c>
      <c r="T232" s="26" t="s">
        <v>9558</v>
      </c>
      <c r="U232" s="32" t="s">
        <v>3226</v>
      </c>
      <c r="V232" s="32" t="s">
        <v>3729</v>
      </c>
      <c r="W232" s="26" t="s">
        <v>9191</v>
      </c>
      <c r="X232" s="32" t="e">
        <f>VLOOKUP(#REF!,#REF!,MATCH(VLOOKUP($X$1,'Language &amp; Currency Data'!$A$1:$B$41,2),#REF!,),FALSE)</f>
        <v>#REF!</v>
      </c>
      <c r="Y232" s="32" t="s">
        <v>599</v>
      </c>
      <c r="Z232" s="32" t="s">
        <v>4014</v>
      </c>
      <c r="AA232" s="32" t="s">
        <v>3531</v>
      </c>
      <c r="AB232" s="32" t="s">
        <v>2289</v>
      </c>
      <c r="AC232" s="26" t="s">
        <v>8722</v>
      </c>
      <c r="AD232" s="32" t="s">
        <v>4983</v>
      </c>
      <c r="AE232" s="10" t="s">
        <v>5592</v>
      </c>
      <c r="AF232" s="10" t="s">
        <v>7130</v>
      </c>
      <c r="AG232" s="10" t="s">
        <v>5901</v>
      </c>
      <c r="AH232" s="32" t="s">
        <v>3729</v>
      </c>
      <c r="AI232" s="32" t="s">
        <v>4586</v>
      </c>
      <c r="AJ232" s="10" t="s">
        <v>7781</v>
      </c>
      <c r="AK232" s="32" t="s">
        <v>4284</v>
      </c>
      <c r="AL232" s="10" t="s">
        <v>6554</v>
      </c>
      <c r="AM232" s="10" t="s">
        <v>598</v>
      </c>
      <c r="AN232" s="10" t="s">
        <v>598</v>
      </c>
      <c r="AO232" s="32" t="s">
        <v>2910</v>
      </c>
      <c r="AP232" s="13" t="s">
        <v>598</v>
      </c>
      <c r="AQ232" s="13" t="s">
        <v>598</v>
      </c>
      <c r="AR232" s="13" t="s">
        <v>598</v>
      </c>
      <c r="AS232" s="13" t="s">
        <v>598</v>
      </c>
      <c r="AT232" s="13" t="s">
        <v>598</v>
      </c>
      <c r="AU232" s="13" t="s">
        <v>598</v>
      </c>
      <c r="AV232" s="13" t="s">
        <v>598</v>
      </c>
      <c r="AW232" s="13" t="s">
        <v>598</v>
      </c>
    </row>
    <row r="233" spans="1:49" s="13" customFormat="1" ht="57" x14ac:dyDescent="0.45">
      <c r="A233" s="10" t="s">
        <v>600</v>
      </c>
      <c r="B233" s="10" t="s">
        <v>1099</v>
      </c>
      <c r="C233" s="10" t="s">
        <v>600</v>
      </c>
      <c r="D233" s="32" t="s">
        <v>4765</v>
      </c>
      <c r="E233" s="26" t="s">
        <v>9563</v>
      </c>
      <c r="F233" s="7" t="s">
        <v>600</v>
      </c>
      <c r="G233" s="26" t="s">
        <v>1588</v>
      </c>
      <c r="H233" s="10" t="s">
        <v>1099</v>
      </c>
      <c r="I233" s="10" t="s">
        <v>1099</v>
      </c>
      <c r="J233" s="10" t="s">
        <v>7477</v>
      </c>
      <c r="K233" s="10" t="s">
        <v>6864</v>
      </c>
      <c r="L233" s="32" t="s">
        <v>2584</v>
      </c>
      <c r="M233" s="32" t="s">
        <v>4765</v>
      </c>
      <c r="N233" s="10" t="s">
        <v>8143</v>
      </c>
      <c r="O233" s="32" t="s">
        <v>1938</v>
      </c>
      <c r="P233" s="10" t="s">
        <v>8439</v>
      </c>
      <c r="Q233" s="10" t="s">
        <v>5288</v>
      </c>
      <c r="R233" s="10" t="s">
        <v>600</v>
      </c>
      <c r="S233" s="26" t="s">
        <v>6242</v>
      </c>
      <c r="T233" s="26" t="s">
        <v>9501</v>
      </c>
      <c r="U233" s="32" t="s">
        <v>3227</v>
      </c>
      <c r="V233" s="32" t="s">
        <v>1099</v>
      </c>
      <c r="W233" s="26" t="s">
        <v>9192</v>
      </c>
      <c r="X233" s="32" t="e">
        <f>VLOOKUP(#REF!,#REF!,MATCH(VLOOKUP($X$1,'Language &amp; Currency Data'!$A$1:$B$41,2),#REF!,),FALSE)</f>
        <v>#REF!</v>
      </c>
      <c r="Y233" s="32" t="s">
        <v>601</v>
      </c>
      <c r="Z233" s="32" t="s">
        <v>4015</v>
      </c>
      <c r="AA233" s="32" t="s">
        <v>3532</v>
      </c>
      <c r="AB233" s="32" t="s">
        <v>2290</v>
      </c>
      <c r="AC233" s="26" t="s">
        <v>8723</v>
      </c>
      <c r="AD233" s="32" t="s">
        <v>4984</v>
      </c>
      <c r="AE233" s="10" t="s">
        <v>5593</v>
      </c>
      <c r="AF233" s="10" t="s">
        <v>7131</v>
      </c>
      <c r="AG233" s="10" t="s">
        <v>5902</v>
      </c>
      <c r="AH233" s="32" t="s">
        <v>1099</v>
      </c>
      <c r="AI233" s="32" t="s">
        <v>4587</v>
      </c>
      <c r="AJ233" s="10" t="s">
        <v>7782</v>
      </c>
      <c r="AK233" s="32" t="s">
        <v>4285</v>
      </c>
      <c r="AL233" s="10" t="s">
        <v>6555</v>
      </c>
      <c r="AM233" s="10" t="s">
        <v>600</v>
      </c>
      <c r="AN233" s="10" t="s">
        <v>600</v>
      </c>
      <c r="AO233" s="32" t="s">
        <v>2911</v>
      </c>
      <c r="AP233" s="13" t="s">
        <v>600</v>
      </c>
      <c r="AQ233" s="13" t="s">
        <v>600</v>
      </c>
      <c r="AR233" s="13" t="s">
        <v>600</v>
      </c>
      <c r="AS233" s="13" t="s">
        <v>600</v>
      </c>
      <c r="AT233" s="13" t="s">
        <v>600</v>
      </c>
      <c r="AU233" s="13" t="s">
        <v>600</v>
      </c>
      <c r="AV233" s="13" t="s">
        <v>600</v>
      </c>
      <c r="AW233" s="13" t="s">
        <v>600</v>
      </c>
    </row>
    <row r="234" spans="1:49" s="13" customFormat="1" ht="57" x14ac:dyDescent="0.45">
      <c r="A234" s="10" t="s">
        <v>602</v>
      </c>
      <c r="B234" s="10" t="s">
        <v>1100</v>
      </c>
      <c r="C234" s="10" t="s">
        <v>602</v>
      </c>
      <c r="D234" s="32" t="s">
        <v>3818</v>
      </c>
      <c r="E234" s="26" t="s">
        <v>9564</v>
      </c>
      <c r="F234" s="7" t="s">
        <v>602</v>
      </c>
      <c r="G234" s="26" t="s">
        <v>1589</v>
      </c>
      <c r="H234" s="10" t="s">
        <v>1100</v>
      </c>
      <c r="I234" s="10" t="s">
        <v>1100</v>
      </c>
      <c r="J234" s="10" t="s">
        <v>7945</v>
      </c>
      <c r="K234" s="10" t="s">
        <v>6865</v>
      </c>
      <c r="L234" s="32" t="s">
        <v>2585</v>
      </c>
      <c r="M234" s="32" t="s">
        <v>3818</v>
      </c>
      <c r="N234" s="10" t="s">
        <v>8144</v>
      </c>
      <c r="O234" s="32" t="s">
        <v>1939</v>
      </c>
      <c r="P234" s="10" t="s">
        <v>8440</v>
      </c>
      <c r="Q234" s="10" t="s">
        <v>5289</v>
      </c>
      <c r="R234" s="10" t="s">
        <v>602</v>
      </c>
      <c r="S234" s="26" t="s">
        <v>6243</v>
      </c>
      <c r="T234" s="26" t="s">
        <v>9502</v>
      </c>
      <c r="U234" s="32" t="s">
        <v>3228</v>
      </c>
      <c r="V234" s="32" t="s">
        <v>1100</v>
      </c>
      <c r="W234" s="26" t="s">
        <v>9193</v>
      </c>
      <c r="X234" s="32" t="e">
        <f>VLOOKUP(#REF!,#REF!,MATCH(VLOOKUP($X$1,'Language &amp; Currency Data'!$A$1:$B$41,2),#REF!,),FALSE)</f>
        <v>#REF!</v>
      </c>
      <c r="Y234" s="32" t="s">
        <v>603</v>
      </c>
      <c r="Z234" s="32" t="s">
        <v>4016</v>
      </c>
      <c r="AA234" s="32" t="s">
        <v>3533</v>
      </c>
      <c r="AB234" s="32" t="s">
        <v>2291</v>
      </c>
      <c r="AC234" s="26" t="s">
        <v>8724</v>
      </c>
      <c r="AD234" s="32" t="s">
        <v>4985</v>
      </c>
      <c r="AE234" s="10" t="s">
        <v>5594</v>
      </c>
      <c r="AF234" s="10" t="s">
        <v>7132</v>
      </c>
      <c r="AG234" s="10" t="s">
        <v>5903</v>
      </c>
      <c r="AH234" s="32" t="s">
        <v>1100</v>
      </c>
      <c r="AI234" s="32" t="s">
        <v>4588</v>
      </c>
      <c r="AJ234" s="10" t="s">
        <v>7783</v>
      </c>
      <c r="AK234" s="32" t="s">
        <v>4286</v>
      </c>
      <c r="AL234" s="10" t="s">
        <v>6556</v>
      </c>
      <c r="AM234" s="10" t="s">
        <v>602</v>
      </c>
      <c r="AN234" s="10" t="s">
        <v>602</v>
      </c>
      <c r="AO234" s="32" t="s">
        <v>2912</v>
      </c>
      <c r="AP234" s="13" t="s">
        <v>602</v>
      </c>
      <c r="AQ234" s="13" t="s">
        <v>602</v>
      </c>
      <c r="AR234" s="13" t="s">
        <v>602</v>
      </c>
      <c r="AS234" s="13" t="s">
        <v>602</v>
      </c>
      <c r="AT234" s="13" t="s">
        <v>602</v>
      </c>
      <c r="AU234" s="13" t="s">
        <v>602</v>
      </c>
      <c r="AV234" s="13" t="s">
        <v>602</v>
      </c>
      <c r="AW234" s="13" t="s">
        <v>602</v>
      </c>
    </row>
    <row r="235" spans="1:49" s="13" customFormat="1" ht="71.25" x14ac:dyDescent="0.45">
      <c r="A235" s="10" t="s">
        <v>604</v>
      </c>
      <c r="B235" s="10" t="s">
        <v>3730</v>
      </c>
      <c r="C235" s="10" t="s">
        <v>604</v>
      </c>
      <c r="D235" s="32" t="s">
        <v>4766</v>
      </c>
      <c r="E235" s="26" t="s">
        <v>9565</v>
      </c>
      <c r="F235" s="7" t="s">
        <v>604</v>
      </c>
      <c r="G235" s="26" t="s">
        <v>1590</v>
      </c>
      <c r="H235" s="10" t="s">
        <v>3730</v>
      </c>
      <c r="I235" s="10" t="s">
        <v>3730</v>
      </c>
      <c r="J235" s="10" t="s">
        <v>7478</v>
      </c>
      <c r="K235" s="10" t="s">
        <v>6866</v>
      </c>
      <c r="L235" s="32" t="s">
        <v>2586</v>
      </c>
      <c r="M235" s="32" t="s">
        <v>4766</v>
      </c>
      <c r="N235" s="10" t="s">
        <v>8145</v>
      </c>
      <c r="O235" s="32" t="s">
        <v>1940</v>
      </c>
      <c r="P235" s="10" t="s">
        <v>8441</v>
      </c>
      <c r="Q235" s="10" t="s">
        <v>5290</v>
      </c>
      <c r="R235" s="10" t="s">
        <v>604</v>
      </c>
      <c r="S235" s="26" t="s">
        <v>6244</v>
      </c>
      <c r="T235" s="26" t="s">
        <v>9503</v>
      </c>
      <c r="U235" s="32" t="s">
        <v>3229</v>
      </c>
      <c r="V235" s="32" t="s">
        <v>3730</v>
      </c>
      <c r="W235" s="26" t="s">
        <v>9194</v>
      </c>
      <c r="X235" s="32" t="e">
        <f>VLOOKUP(#REF!,#REF!,MATCH(VLOOKUP($X$1,'Language &amp; Currency Data'!$A$1:$B$41,2),#REF!,),FALSE)</f>
        <v>#REF!</v>
      </c>
      <c r="Y235" s="32" t="s">
        <v>605</v>
      </c>
      <c r="Z235" s="32" t="s">
        <v>4017</v>
      </c>
      <c r="AA235" s="32" t="s">
        <v>3534</v>
      </c>
      <c r="AB235" s="32" t="s">
        <v>2292</v>
      </c>
      <c r="AC235" s="26" t="s">
        <v>8725</v>
      </c>
      <c r="AD235" s="32" t="s">
        <v>4986</v>
      </c>
      <c r="AE235" s="10" t="s">
        <v>5595</v>
      </c>
      <c r="AF235" s="10" t="s">
        <v>7133</v>
      </c>
      <c r="AG235" s="10" t="s">
        <v>5904</v>
      </c>
      <c r="AH235" s="32" t="s">
        <v>3730</v>
      </c>
      <c r="AI235" s="32" t="s">
        <v>4589</v>
      </c>
      <c r="AJ235" s="10" t="s">
        <v>7784</v>
      </c>
      <c r="AK235" s="32" t="s">
        <v>4287</v>
      </c>
      <c r="AL235" s="10" t="s">
        <v>6557</v>
      </c>
      <c r="AM235" s="10" t="s">
        <v>604</v>
      </c>
      <c r="AN235" s="10" t="s">
        <v>604</v>
      </c>
      <c r="AO235" s="32" t="s">
        <v>2913</v>
      </c>
      <c r="AP235" s="13" t="s">
        <v>604</v>
      </c>
      <c r="AQ235" s="13" t="s">
        <v>604</v>
      </c>
      <c r="AR235" s="13" t="s">
        <v>604</v>
      </c>
      <c r="AS235" s="13" t="s">
        <v>604</v>
      </c>
      <c r="AT235" s="13" t="s">
        <v>604</v>
      </c>
      <c r="AU235" s="13" t="s">
        <v>604</v>
      </c>
      <c r="AV235" s="13" t="s">
        <v>604</v>
      </c>
      <c r="AW235" s="13" t="s">
        <v>604</v>
      </c>
    </row>
    <row r="236" spans="1:49" s="13" customFormat="1" ht="42.75" x14ac:dyDescent="0.45">
      <c r="A236" s="10" t="s">
        <v>606</v>
      </c>
      <c r="B236" s="10" t="s">
        <v>1209</v>
      </c>
      <c r="C236" s="10" t="s">
        <v>606</v>
      </c>
      <c r="D236" s="32" t="s">
        <v>4767</v>
      </c>
      <c r="E236" s="26" t="s">
        <v>9566</v>
      </c>
      <c r="F236" s="7" t="s">
        <v>606</v>
      </c>
      <c r="G236" s="26" t="s">
        <v>1710</v>
      </c>
      <c r="H236" s="10" t="s">
        <v>1209</v>
      </c>
      <c r="I236" s="10" t="s">
        <v>1209</v>
      </c>
      <c r="J236" s="10" t="s">
        <v>7479</v>
      </c>
      <c r="K236" s="10" t="s">
        <v>6867</v>
      </c>
      <c r="L236" s="32" t="s">
        <v>2587</v>
      </c>
      <c r="M236" s="32" t="s">
        <v>4767</v>
      </c>
      <c r="N236" s="10" t="s">
        <v>8146</v>
      </c>
      <c r="O236" s="32" t="s">
        <v>3674</v>
      </c>
      <c r="P236" s="10" t="s">
        <v>8442</v>
      </c>
      <c r="Q236" s="10" t="s">
        <v>5291</v>
      </c>
      <c r="R236" s="10" t="s">
        <v>606</v>
      </c>
      <c r="S236" s="26" t="s">
        <v>6245</v>
      </c>
      <c r="T236" s="26" t="s">
        <v>9504</v>
      </c>
      <c r="U236" s="32" t="s">
        <v>3230</v>
      </c>
      <c r="V236" s="32" t="s">
        <v>1209</v>
      </c>
      <c r="W236" s="26" t="s">
        <v>9195</v>
      </c>
      <c r="X236" s="32" t="e">
        <f>VLOOKUP(#REF!,#REF!,MATCH(VLOOKUP($X$1,'Language &amp; Currency Data'!$A$1:$B$41,2),#REF!,),FALSE)</f>
        <v>#REF!</v>
      </c>
      <c r="Y236" s="32" t="s">
        <v>949</v>
      </c>
      <c r="Z236" s="32" t="s">
        <v>4018</v>
      </c>
      <c r="AA236" s="32" t="s">
        <v>3535</v>
      </c>
      <c r="AB236" s="32" t="s">
        <v>2293</v>
      </c>
      <c r="AC236" s="26" t="s">
        <v>8726</v>
      </c>
      <c r="AD236" s="32" t="s">
        <v>4987</v>
      </c>
      <c r="AE236" s="10" t="s">
        <v>5596</v>
      </c>
      <c r="AF236" s="10" t="s">
        <v>7261</v>
      </c>
      <c r="AG236" s="10" t="s">
        <v>5905</v>
      </c>
      <c r="AH236" s="32" t="s">
        <v>1209</v>
      </c>
      <c r="AI236" s="32" t="s">
        <v>4590</v>
      </c>
      <c r="AJ236" s="10" t="s">
        <v>7785</v>
      </c>
      <c r="AK236" s="32" t="s">
        <v>4288</v>
      </c>
      <c r="AL236" s="10" t="s">
        <v>6558</v>
      </c>
      <c r="AM236" s="10" t="s">
        <v>606</v>
      </c>
      <c r="AN236" s="10" t="s">
        <v>606</v>
      </c>
      <c r="AO236" s="32" t="s">
        <v>2914</v>
      </c>
      <c r="AP236" s="13" t="s">
        <v>606</v>
      </c>
      <c r="AQ236" s="13" t="s">
        <v>606</v>
      </c>
      <c r="AR236" s="13" t="s">
        <v>606</v>
      </c>
      <c r="AS236" s="13" t="s">
        <v>606</v>
      </c>
      <c r="AT236" s="13" t="s">
        <v>606</v>
      </c>
      <c r="AU236" s="13" t="s">
        <v>606</v>
      </c>
      <c r="AV236" s="13" t="s">
        <v>606</v>
      </c>
      <c r="AW236" s="13" t="s">
        <v>606</v>
      </c>
    </row>
    <row r="237" spans="1:49" s="13" customFormat="1" ht="42.75" x14ac:dyDescent="0.45">
      <c r="A237" s="10" t="s">
        <v>607</v>
      </c>
      <c r="B237" s="10" t="s">
        <v>1210</v>
      </c>
      <c r="C237" s="10" t="s">
        <v>607</v>
      </c>
      <c r="D237" s="32" t="s">
        <v>4768</v>
      </c>
      <c r="E237" s="26" t="s">
        <v>9620</v>
      </c>
      <c r="F237" s="7" t="s">
        <v>607</v>
      </c>
      <c r="G237" s="26" t="s">
        <v>1711</v>
      </c>
      <c r="H237" s="10" t="s">
        <v>1210</v>
      </c>
      <c r="I237" s="10" t="s">
        <v>1210</v>
      </c>
      <c r="J237" s="10" t="s">
        <v>7480</v>
      </c>
      <c r="K237" s="10" t="s">
        <v>6868</v>
      </c>
      <c r="L237" s="32" t="s">
        <v>2588</v>
      </c>
      <c r="M237" s="32" t="s">
        <v>4768</v>
      </c>
      <c r="N237" s="10" t="s">
        <v>8147</v>
      </c>
      <c r="O237" s="32" t="s">
        <v>2053</v>
      </c>
      <c r="P237" s="10" t="s">
        <v>8443</v>
      </c>
      <c r="Q237" s="10" t="s">
        <v>5292</v>
      </c>
      <c r="R237" s="10" t="s">
        <v>607</v>
      </c>
      <c r="S237" s="26" t="s">
        <v>6246</v>
      </c>
      <c r="T237" s="26" t="s">
        <v>9505</v>
      </c>
      <c r="U237" s="32" t="s">
        <v>3231</v>
      </c>
      <c r="V237" s="32" t="s">
        <v>1210</v>
      </c>
      <c r="W237" s="26" t="s">
        <v>9600</v>
      </c>
      <c r="X237" s="32" t="e">
        <f>VLOOKUP(#REF!,#REF!,MATCH(VLOOKUP($X$1,'Language &amp; Currency Data'!$A$1:$B$41,2),#REF!,),FALSE)</f>
        <v>#REF!</v>
      </c>
      <c r="Y237" s="32" t="s">
        <v>950</v>
      </c>
      <c r="Z237" s="32" t="s">
        <v>4019</v>
      </c>
      <c r="AA237" s="32" t="s">
        <v>7958</v>
      </c>
      <c r="AB237" s="32" t="s">
        <v>2294</v>
      </c>
      <c r="AC237" s="26" t="s">
        <v>9621</v>
      </c>
      <c r="AD237" s="32" t="s">
        <v>4988</v>
      </c>
      <c r="AE237" s="10" t="s">
        <v>5597</v>
      </c>
      <c r="AF237" s="10" t="s">
        <v>7262</v>
      </c>
      <c r="AG237" s="10" t="s">
        <v>5906</v>
      </c>
      <c r="AH237" s="32" t="s">
        <v>1210</v>
      </c>
      <c r="AI237" s="32" t="s">
        <v>4591</v>
      </c>
      <c r="AJ237" s="10" t="s">
        <v>7786</v>
      </c>
      <c r="AK237" s="32" t="s">
        <v>4289</v>
      </c>
      <c r="AL237" s="10" t="s">
        <v>6559</v>
      </c>
      <c r="AM237" s="10" t="s">
        <v>607</v>
      </c>
      <c r="AN237" s="10" t="s">
        <v>607</v>
      </c>
      <c r="AO237" s="32" t="s">
        <v>2915</v>
      </c>
      <c r="AP237" s="13" t="s">
        <v>607</v>
      </c>
      <c r="AQ237" s="13" t="s">
        <v>607</v>
      </c>
      <c r="AR237" s="13" t="s">
        <v>607</v>
      </c>
      <c r="AS237" s="13" t="s">
        <v>607</v>
      </c>
      <c r="AT237" s="13" t="s">
        <v>607</v>
      </c>
      <c r="AU237" s="13" t="s">
        <v>607</v>
      </c>
      <c r="AV237" s="13" t="s">
        <v>607</v>
      </c>
      <c r="AW237" s="13" t="s">
        <v>607</v>
      </c>
    </row>
    <row r="238" spans="1:49" s="13" customFormat="1" ht="71.25" x14ac:dyDescent="0.45">
      <c r="A238" s="10" t="s">
        <v>608</v>
      </c>
      <c r="B238" s="10" t="s">
        <v>1211</v>
      </c>
      <c r="C238" s="10" t="s">
        <v>608</v>
      </c>
      <c r="D238" s="32" t="s">
        <v>4769</v>
      </c>
      <c r="E238" s="26" t="s">
        <v>9567</v>
      </c>
      <c r="F238" s="7" t="s">
        <v>608</v>
      </c>
      <c r="G238" s="26" t="s">
        <v>1712</v>
      </c>
      <c r="H238" s="10" t="s">
        <v>1211</v>
      </c>
      <c r="I238" s="10" t="s">
        <v>1211</v>
      </c>
      <c r="J238" s="10" t="s">
        <v>7481</v>
      </c>
      <c r="K238" s="10" t="s">
        <v>6869</v>
      </c>
      <c r="L238" s="32" t="s">
        <v>2589</v>
      </c>
      <c r="M238" s="32" t="s">
        <v>4769</v>
      </c>
      <c r="N238" s="10" t="s">
        <v>8148</v>
      </c>
      <c r="O238" s="32" t="s">
        <v>2054</v>
      </c>
      <c r="P238" s="10" t="s">
        <v>8444</v>
      </c>
      <c r="Q238" s="10" t="s">
        <v>5293</v>
      </c>
      <c r="R238" s="10" t="s">
        <v>608</v>
      </c>
      <c r="S238" s="26" t="s">
        <v>6247</v>
      </c>
      <c r="T238" s="26" t="s">
        <v>9506</v>
      </c>
      <c r="U238" s="32" t="s">
        <v>3232</v>
      </c>
      <c r="V238" s="32" t="s">
        <v>1211</v>
      </c>
      <c r="W238" s="26" t="s">
        <v>9196</v>
      </c>
      <c r="X238" s="32" t="e">
        <f>VLOOKUP(#REF!,#REF!,MATCH(VLOOKUP($X$1,'Language &amp; Currency Data'!$A$1:$B$41,2),#REF!,),FALSE)</f>
        <v>#REF!</v>
      </c>
      <c r="Y238" s="32" t="s">
        <v>951</v>
      </c>
      <c r="Z238" s="32" t="s">
        <v>4020</v>
      </c>
      <c r="AA238" s="32" t="s">
        <v>7959</v>
      </c>
      <c r="AB238" s="32" t="s">
        <v>2295</v>
      </c>
      <c r="AC238" s="26" t="s">
        <v>9615</v>
      </c>
      <c r="AD238" s="32" t="s">
        <v>4989</v>
      </c>
      <c r="AE238" s="10" t="s">
        <v>5598</v>
      </c>
      <c r="AF238" s="10" t="s">
        <v>7263</v>
      </c>
      <c r="AG238" s="10" t="s">
        <v>5907</v>
      </c>
      <c r="AH238" s="32" t="s">
        <v>1211</v>
      </c>
      <c r="AI238" s="32" t="s">
        <v>4592</v>
      </c>
      <c r="AJ238" s="10" t="s">
        <v>7787</v>
      </c>
      <c r="AK238" s="32" t="s">
        <v>4290</v>
      </c>
      <c r="AL238" s="10" t="s">
        <v>6560</v>
      </c>
      <c r="AM238" s="10" t="s">
        <v>608</v>
      </c>
      <c r="AN238" s="10" t="s">
        <v>608</v>
      </c>
      <c r="AO238" s="32" t="s">
        <v>2916</v>
      </c>
      <c r="AP238" s="13" t="s">
        <v>608</v>
      </c>
      <c r="AQ238" s="13" t="s">
        <v>608</v>
      </c>
      <c r="AR238" s="13" t="s">
        <v>608</v>
      </c>
      <c r="AS238" s="13" t="s">
        <v>608</v>
      </c>
      <c r="AT238" s="13" t="s">
        <v>608</v>
      </c>
      <c r="AU238" s="13" t="s">
        <v>608</v>
      </c>
      <c r="AV238" s="13" t="s">
        <v>608</v>
      </c>
      <c r="AW238" s="13" t="s">
        <v>608</v>
      </c>
    </row>
    <row r="239" spans="1:49" s="13" customFormat="1" ht="71.25" x14ac:dyDescent="0.45">
      <c r="A239" s="10" t="s">
        <v>609</v>
      </c>
      <c r="B239" s="10" t="s">
        <v>1212</v>
      </c>
      <c r="C239" s="10" t="s">
        <v>609</v>
      </c>
      <c r="D239" s="32" t="s">
        <v>4770</v>
      </c>
      <c r="E239" s="26" t="s">
        <v>9568</v>
      </c>
      <c r="F239" s="7" t="s">
        <v>609</v>
      </c>
      <c r="G239" s="26" t="s">
        <v>1713</v>
      </c>
      <c r="H239" s="10" t="s">
        <v>1212</v>
      </c>
      <c r="I239" s="10" t="s">
        <v>1212</v>
      </c>
      <c r="J239" s="10" t="s">
        <v>7482</v>
      </c>
      <c r="K239" s="10" t="s">
        <v>6870</v>
      </c>
      <c r="L239" s="32" t="s">
        <v>2590</v>
      </c>
      <c r="M239" s="32" t="s">
        <v>4770</v>
      </c>
      <c r="N239" s="10" t="s">
        <v>8149</v>
      </c>
      <c r="O239" s="32" t="s">
        <v>2055</v>
      </c>
      <c r="P239" s="10" t="s">
        <v>8445</v>
      </c>
      <c r="Q239" s="10" t="s">
        <v>5294</v>
      </c>
      <c r="R239" s="10" t="s">
        <v>609</v>
      </c>
      <c r="S239" s="26" t="s">
        <v>6248</v>
      </c>
      <c r="T239" s="26" t="s">
        <v>9507</v>
      </c>
      <c r="U239" s="32" t="s">
        <v>3233</v>
      </c>
      <c r="V239" s="32" t="s">
        <v>1212</v>
      </c>
      <c r="W239" s="26" t="s">
        <v>9601</v>
      </c>
      <c r="X239" s="32" t="e">
        <f>VLOOKUP(#REF!,#REF!,MATCH(VLOOKUP($X$1,'Language &amp; Currency Data'!$A$1:$B$41,2),#REF!,),FALSE)</f>
        <v>#REF!</v>
      </c>
      <c r="Y239" s="32" t="s">
        <v>952</v>
      </c>
      <c r="Z239" s="32" t="s">
        <v>4021</v>
      </c>
      <c r="AA239" s="32" t="s">
        <v>7960</v>
      </c>
      <c r="AB239" s="32" t="s">
        <v>2296</v>
      </c>
      <c r="AC239" s="26" t="s">
        <v>8727</v>
      </c>
      <c r="AD239" s="32" t="s">
        <v>4990</v>
      </c>
      <c r="AE239" s="10" t="s">
        <v>5599</v>
      </c>
      <c r="AF239" s="10" t="s">
        <v>7264</v>
      </c>
      <c r="AG239" s="10" t="s">
        <v>5908</v>
      </c>
      <c r="AH239" s="32" t="s">
        <v>1212</v>
      </c>
      <c r="AI239" s="32" t="s">
        <v>4593</v>
      </c>
      <c r="AJ239" s="10" t="s">
        <v>7788</v>
      </c>
      <c r="AK239" s="32" t="s">
        <v>4291</v>
      </c>
      <c r="AL239" s="10" t="s">
        <v>6561</v>
      </c>
      <c r="AM239" s="10" t="s">
        <v>609</v>
      </c>
      <c r="AN239" s="10" t="s">
        <v>609</v>
      </c>
      <c r="AO239" s="32" t="s">
        <v>2917</v>
      </c>
      <c r="AP239" s="13" t="s">
        <v>609</v>
      </c>
      <c r="AQ239" s="13" t="s">
        <v>609</v>
      </c>
      <c r="AR239" s="13" t="s">
        <v>609</v>
      </c>
      <c r="AS239" s="13" t="s">
        <v>609</v>
      </c>
      <c r="AT239" s="13" t="s">
        <v>609</v>
      </c>
      <c r="AU239" s="13" t="s">
        <v>609</v>
      </c>
      <c r="AV239" s="13" t="s">
        <v>609</v>
      </c>
      <c r="AW239" s="13" t="s">
        <v>609</v>
      </c>
    </row>
    <row r="240" spans="1:49" s="13" customFormat="1" ht="42.75" x14ac:dyDescent="0.45">
      <c r="A240" s="10" t="s">
        <v>610</v>
      </c>
      <c r="B240" s="10" t="s">
        <v>1213</v>
      </c>
      <c r="C240" s="10" t="s">
        <v>610</v>
      </c>
      <c r="D240" s="32" t="s">
        <v>4771</v>
      </c>
      <c r="E240" s="26" t="s">
        <v>9569</v>
      </c>
      <c r="F240" s="7" t="s">
        <v>610</v>
      </c>
      <c r="G240" s="26" t="s">
        <v>1714</v>
      </c>
      <c r="H240" s="10" t="s">
        <v>1213</v>
      </c>
      <c r="I240" s="10" t="s">
        <v>1213</v>
      </c>
      <c r="J240" s="10" t="s">
        <v>7483</v>
      </c>
      <c r="K240" s="10" t="s">
        <v>6871</v>
      </c>
      <c r="L240" s="32" t="s">
        <v>2591</v>
      </c>
      <c r="M240" s="32" t="s">
        <v>4771</v>
      </c>
      <c r="N240" s="10" t="s">
        <v>8150</v>
      </c>
      <c r="O240" s="32" t="s">
        <v>2056</v>
      </c>
      <c r="P240" s="10" t="s">
        <v>8446</v>
      </c>
      <c r="Q240" s="10" t="s">
        <v>5295</v>
      </c>
      <c r="R240" s="10" t="s">
        <v>610</v>
      </c>
      <c r="S240" s="26" t="s">
        <v>6249</v>
      </c>
      <c r="T240" s="26" t="s">
        <v>9508</v>
      </c>
      <c r="U240" s="32" t="s">
        <v>3234</v>
      </c>
      <c r="V240" s="32" t="s">
        <v>1213</v>
      </c>
      <c r="W240" s="26" t="s">
        <v>9197</v>
      </c>
      <c r="X240" s="32" t="e">
        <f>VLOOKUP(#REF!,#REF!,MATCH(VLOOKUP($X$1,'Language &amp; Currency Data'!$A$1:$B$41,2),#REF!,),FALSE)</f>
        <v>#REF!</v>
      </c>
      <c r="Y240" s="32" t="s">
        <v>953</v>
      </c>
      <c r="Z240" s="32" t="s">
        <v>4022</v>
      </c>
      <c r="AA240" s="32" t="s">
        <v>3537</v>
      </c>
      <c r="AB240" s="32" t="s">
        <v>2297</v>
      </c>
      <c r="AC240" s="26" t="s">
        <v>8728</v>
      </c>
      <c r="AD240" s="32" t="s">
        <v>4991</v>
      </c>
      <c r="AE240" s="10" t="s">
        <v>5600</v>
      </c>
      <c r="AF240" s="10" t="s">
        <v>7265</v>
      </c>
      <c r="AG240" s="10" t="s">
        <v>5909</v>
      </c>
      <c r="AH240" s="32" t="s">
        <v>1213</v>
      </c>
      <c r="AI240" s="32" t="s">
        <v>4594</v>
      </c>
      <c r="AJ240" s="10" t="s">
        <v>7789</v>
      </c>
      <c r="AK240" s="32" t="s">
        <v>4292</v>
      </c>
      <c r="AL240" s="10" t="s">
        <v>6562</v>
      </c>
      <c r="AM240" s="10" t="s">
        <v>610</v>
      </c>
      <c r="AN240" s="10" t="s">
        <v>610</v>
      </c>
      <c r="AO240" s="32" t="s">
        <v>2918</v>
      </c>
      <c r="AP240" s="13" t="s">
        <v>610</v>
      </c>
      <c r="AQ240" s="13" t="s">
        <v>610</v>
      </c>
      <c r="AR240" s="13" t="s">
        <v>610</v>
      </c>
      <c r="AS240" s="13" t="s">
        <v>610</v>
      </c>
      <c r="AT240" s="13" t="s">
        <v>610</v>
      </c>
      <c r="AU240" s="13" t="s">
        <v>610</v>
      </c>
      <c r="AV240" s="13" t="s">
        <v>610</v>
      </c>
      <c r="AW240" s="13" t="s">
        <v>610</v>
      </c>
    </row>
    <row r="241" spans="1:49" s="13" customFormat="1" ht="42.75" x14ac:dyDescent="0.45">
      <c r="A241" s="10" t="s">
        <v>611</v>
      </c>
      <c r="B241" s="10" t="s">
        <v>1214</v>
      </c>
      <c r="C241" s="10" t="s">
        <v>611</v>
      </c>
      <c r="D241" s="32" t="s">
        <v>4772</v>
      </c>
      <c r="E241" s="26" t="s">
        <v>9622</v>
      </c>
      <c r="F241" s="7" t="s">
        <v>611</v>
      </c>
      <c r="G241" s="26" t="s">
        <v>1715</v>
      </c>
      <c r="H241" s="10" t="s">
        <v>1214</v>
      </c>
      <c r="I241" s="10" t="s">
        <v>1214</v>
      </c>
      <c r="J241" s="10" t="s">
        <v>7484</v>
      </c>
      <c r="K241" s="10" t="s">
        <v>6872</v>
      </c>
      <c r="L241" s="32" t="s">
        <v>2592</v>
      </c>
      <c r="M241" s="32" t="s">
        <v>4772</v>
      </c>
      <c r="N241" s="10" t="s">
        <v>8151</v>
      </c>
      <c r="O241" s="32" t="s">
        <v>2057</v>
      </c>
      <c r="P241" s="10" t="s">
        <v>8447</v>
      </c>
      <c r="Q241" s="10" t="s">
        <v>5296</v>
      </c>
      <c r="R241" s="10" t="s">
        <v>611</v>
      </c>
      <c r="S241" s="26" t="s">
        <v>6250</v>
      </c>
      <c r="T241" s="26" t="s">
        <v>9509</v>
      </c>
      <c r="U241" s="32" t="s">
        <v>3235</v>
      </c>
      <c r="V241" s="32" t="s">
        <v>1214</v>
      </c>
      <c r="W241" s="26" t="s">
        <v>9602</v>
      </c>
      <c r="X241" s="32" t="e">
        <f>VLOOKUP(#REF!,#REF!,MATCH(VLOOKUP($X$1,'Language &amp; Currency Data'!$A$1:$B$41,2),#REF!,),FALSE)</f>
        <v>#REF!</v>
      </c>
      <c r="Y241" s="32" t="s">
        <v>954</v>
      </c>
      <c r="Z241" s="32" t="s">
        <v>4023</v>
      </c>
      <c r="AA241" s="32" t="s">
        <v>7961</v>
      </c>
      <c r="AB241" s="32" t="s">
        <v>2298</v>
      </c>
      <c r="AC241" s="26" t="s">
        <v>9623</v>
      </c>
      <c r="AD241" s="32" t="s">
        <v>4992</v>
      </c>
      <c r="AE241" s="10" t="s">
        <v>5601</v>
      </c>
      <c r="AF241" s="10" t="s">
        <v>7245</v>
      </c>
      <c r="AG241" s="10" t="s">
        <v>5910</v>
      </c>
      <c r="AH241" s="32" t="s">
        <v>1214</v>
      </c>
      <c r="AI241" s="32" t="s">
        <v>4595</v>
      </c>
      <c r="AJ241" s="10" t="s">
        <v>7790</v>
      </c>
      <c r="AK241" s="32" t="s">
        <v>4293</v>
      </c>
      <c r="AL241" s="10" t="s">
        <v>6563</v>
      </c>
      <c r="AM241" s="10" t="s">
        <v>611</v>
      </c>
      <c r="AN241" s="10" t="s">
        <v>611</v>
      </c>
      <c r="AO241" s="32" t="s">
        <v>2919</v>
      </c>
      <c r="AP241" s="13" t="s">
        <v>611</v>
      </c>
      <c r="AQ241" s="13" t="s">
        <v>611</v>
      </c>
      <c r="AR241" s="13" t="s">
        <v>611</v>
      </c>
      <c r="AS241" s="13" t="s">
        <v>611</v>
      </c>
      <c r="AT241" s="13" t="s">
        <v>611</v>
      </c>
      <c r="AU241" s="13" t="s">
        <v>611</v>
      </c>
      <c r="AV241" s="13" t="s">
        <v>611</v>
      </c>
      <c r="AW241" s="13" t="s">
        <v>611</v>
      </c>
    </row>
    <row r="242" spans="1:49" s="13" customFormat="1" ht="71.25" x14ac:dyDescent="0.45">
      <c r="A242" s="10" t="s">
        <v>612</v>
      </c>
      <c r="B242" s="10" t="s">
        <v>1215</v>
      </c>
      <c r="C242" s="10" t="s">
        <v>612</v>
      </c>
      <c r="D242" s="32" t="s">
        <v>4773</v>
      </c>
      <c r="E242" s="26" t="s">
        <v>9570</v>
      </c>
      <c r="F242" s="7" t="s">
        <v>612</v>
      </c>
      <c r="G242" s="26" t="s">
        <v>1716</v>
      </c>
      <c r="H242" s="10" t="s">
        <v>1215</v>
      </c>
      <c r="I242" s="10" t="s">
        <v>1215</v>
      </c>
      <c r="J242" s="10" t="s">
        <v>7485</v>
      </c>
      <c r="K242" s="10" t="s">
        <v>6873</v>
      </c>
      <c r="L242" s="32" t="s">
        <v>2593</v>
      </c>
      <c r="M242" s="32" t="s">
        <v>4773</v>
      </c>
      <c r="N242" s="10" t="s">
        <v>8152</v>
      </c>
      <c r="O242" s="32" t="s">
        <v>2058</v>
      </c>
      <c r="P242" s="10" t="s">
        <v>8448</v>
      </c>
      <c r="Q242" s="10" t="s">
        <v>5297</v>
      </c>
      <c r="R242" s="10" t="s">
        <v>612</v>
      </c>
      <c r="S242" s="26" t="s">
        <v>6251</v>
      </c>
      <c r="T242" s="26" t="s">
        <v>9510</v>
      </c>
      <c r="U242" s="32" t="s">
        <v>3236</v>
      </c>
      <c r="V242" s="32" t="s">
        <v>1215</v>
      </c>
      <c r="W242" s="26" t="s">
        <v>9198</v>
      </c>
      <c r="X242" s="32" t="e">
        <f>VLOOKUP(#REF!,#REF!,MATCH(VLOOKUP($X$1,'Language &amp; Currency Data'!$A$1:$B$41,2),#REF!,),FALSE)</f>
        <v>#REF!</v>
      </c>
      <c r="Y242" s="32" t="s">
        <v>955</v>
      </c>
      <c r="Z242" s="32" t="s">
        <v>4024</v>
      </c>
      <c r="AA242" s="32" t="s">
        <v>7962</v>
      </c>
      <c r="AB242" s="32" t="s">
        <v>2299</v>
      </c>
      <c r="AC242" s="26" t="s">
        <v>9616</v>
      </c>
      <c r="AD242" s="32" t="s">
        <v>4993</v>
      </c>
      <c r="AE242" s="10" t="s">
        <v>5602</v>
      </c>
      <c r="AF242" s="10" t="s">
        <v>7266</v>
      </c>
      <c r="AG242" s="10" t="s">
        <v>5911</v>
      </c>
      <c r="AH242" s="32" t="s">
        <v>1215</v>
      </c>
      <c r="AI242" s="32" t="s">
        <v>4596</v>
      </c>
      <c r="AJ242" s="10" t="s">
        <v>7791</v>
      </c>
      <c r="AK242" s="32" t="s">
        <v>4294</v>
      </c>
      <c r="AL242" s="10" t="s">
        <v>6564</v>
      </c>
      <c r="AM242" s="10" t="s">
        <v>612</v>
      </c>
      <c r="AN242" s="10" t="s">
        <v>612</v>
      </c>
      <c r="AO242" s="32" t="s">
        <v>2920</v>
      </c>
      <c r="AP242" s="13" t="s">
        <v>612</v>
      </c>
      <c r="AQ242" s="13" t="s">
        <v>612</v>
      </c>
      <c r="AR242" s="13" t="s">
        <v>612</v>
      </c>
      <c r="AS242" s="13" t="s">
        <v>612</v>
      </c>
      <c r="AT242" s="13" t="s">
        <v>612</v>
      </c>
      <c r="AU242" s="13" t="s">
        <v>612</v>
      </c>
      <c r="AV242" s="13" t="s">
        <v>612</v>
      </c>
      <c r="AW242" s="13" t="s">
        <v>612</v>
      </c>
    </row>
    <row r="243" spans="1:49" s="13" customFormat="1" ht="71.25" x14ac:dyDescent="0.45">
      <c r="A243" s="10" t="s">
        <v>613</v>
      </c>
      <c r="B243" s="10" t="s">
        <v>1216</v>
      </c>
      <c r="C243" s="10" t="s">
        <v>613</v>
      </c>
      <c r="D243" s="32" t="s">
        <v>4774</v>
      </c>
      <c r="E243" s="26" t="s">
        <v>9571</v>
      </c>
      <c r="F243" s="7" t="s">
        <v>613</v>
      </c>
      <c r="G243" s="26" t="s">
        <v>1717</v>
      </c>
      <c r="H243" s="10" t="s">
        <v>1216</v>
      </c>
      <c r="I243" s="10" t="s">
        <v>1216</v>
      </c>
      <c r="J243" s="10" t="s">
        <v>7486</v>
      </c>
      <c r="K243" s="10" t="s">
        <v>6874</v>
      </c>
      <c r="L243" s="32" t="s">
        <v>2594</v>
      </c>
      <c r="M243" s="32" t="s">
        <v>4774</v>
      </c>
      <c r="N243" s="10" t="s">
        <v>8153</v>
      </c>
      <c r="O243" s="32" t="s">
        <v>2059</v>
      </c>
      <c r="P243" s="10" t="s">
        <v>8449</v>
      </c>
      <c r="Q243" s="10" t="s">
        <v>5298</v>
      </c>
      <c r="R243" s="10" t="s">
        <v>613</v>
      </c>
      <c r="S243" s="26" t="s">
        <v>6252</v>
      </c>
      <c r="T243" s="26" t="s">
        <v>9511</v>
      </c>
      <c r="U243" s="32" t="s">
        <v>3237</v>
      </c>
      <c r="V243" s="32" t="s">
        <v>1216</v>
      </c>
      <c r="W243" s="26" t="s">
        <v>9603</v>
      </c>
      <c r="X243" s="32" t="e">
        <f>VLOOKUP(#REF!,#REF!,MATCH(VLOOKUP($X$1,'Language &amp; Currency Data'!$A$1:$B$41,2),#REF!,),FALSE)</f>
        <v>#REF!</v>
      </c>
      <c r="Y243" s="32" t="s">
        <v>956</v>
      </c>
      <c r="Z243" s="32" t="s">
        <v>4025</v>
      </c>
      <c r="AA243" s="32" t="s">
        <v>7963</v>
      </c>
      <c r="AB243" s="32" t="s">
        <v>2300</v>
      </c>
      <c r="AC243" s="26" t="s">
        <v>8729</v>
      </c>
      <c r="AD243" s="32" t="s">
        <v>4994</v>
      </c>
      <c r="AE243" s="10" t="s">
        <v>5603</v>
      </c>
      <c r="AF243" s="10" t="s">
        <v>7936</v>
      </c>
      <c r="AG243" s="10" t="s">
        <v>5912</v>
      </c>
      <c r="AH243" s="32" t="s">
        <v>1216</v>
      </c>
      <c r="AI243" s="32" t="s">
        <v>4597</v>
      </c>
      <c r="AJ243" s="10" t="s">
        <v>7792</v>
      </c>
      <c r="AK243" s="32" t="s">
        <v>4295</v>
      </c>
      <c r="AL243" s="10" t="s">
        <v>6565</v>
      </c>
      <c r="AM243" s="10" t="s">
        <v>613</v>
      </c>
      <c r="AN243" s="10" t="s">
        <v>613</v>
      </c>
      <c r="AO243" s="32" t="s">
        <v>2921</v>
      </c>
      <c r="AP243" s="13" t="s">
        <v>613</v>
      </c>
      <c r="AQ243" s="13" t="s">
        <v>613</v>
      </c>
      <c r="AR243" s="13" t="s">
        <v>613</v>
      </c>
      <c r="AS243" s="13" t="s">
        <v>613</v>
      </c>
      <c r="AT243" s="13" t="s">
        <v>613</v>
      </c>
      <c r="AU243" s="13" t="s">
        <v>613</v>
      </c>
      <c r="AV243" s="13" t="s">
        <v>613</v>
      </c>
      <c r="AW243" s="13" t="s">
        <v>613</v>
      </c>
    </row>
    <row r="244" spans="1:49" s="13" customFormat="1" ht="42.75" x14ac:dyDescent="0.45">
      <c r="A244" s="10" t="s">
        <v>614</v>
      </c>
      <c r="B244" s="10" t="s">
        <v>1217</v>
      </c>
      <c r="C244" s="10" t="s">
        <v>614</v>
      </c>
      <c r="D244" s="32" t="s">
        <v>4775</v>
      </c>
      <c r="E244" s="26" t="s">
        <v>9572</v>
      </c>
      <c r="F244" s="7" t="s">
        <v>614</v>
      </c>
      <c r="G244" s="26" t="s">
        <v>1718</v>
      </c>
      <c r="H244" s="10" t="s">
        <v>1217</v>
      </c>
      <c r="I244" s="10" t="s">
        <v>1217</v>
      </c>
      <c r="J244" s="10" t="s">
        <v>7487</v>
      </c>
      <c r="K244" s="10" t="s">
        <v>6875</v>
      </c>
      <c r="L244" s="32" t="s">
        <v>2595</v>
      </c>
      <c r="M244" s="32" t="s">
        <v>4775</v>
      </c>
      <c r="N244" s="10" t="s">
        <v>8154</v>
      </c>
      <c r="O244" s="32" t="s">
        <v>2060</v>
      </c>
      <c r="P244" s="10" t="s">
        <v>8450</v>
      </c>
      <c r="Q244" s="10" t="s">
        <v>5299</v>
      </c>
      <c r="R244" s="10" t="s">
        <v>614</v>
      </c>
      <c r="S244" s="26" t="s">
        <v>6253</v>
      </c>
      <c r="T244" s="26" t="s">
        <v>9512</v>
      </c>
      <c r="U244" s="32" t="s">
        <v>3238</v>
      </c>
      <c r="V244" s="32" t="s">
        <v>1217</v>
      </c>
      <c r="W244" s="26" t="s">
        <v>9199</v>
      </c>
      <c r="X244" s="32" t="e">
        <f>VLOOKUP(#REF!,#REF!,MATCH(VLOOKUP($X$1,'Language &amp; Currency Data'!$A$1:$B$41,2),#REF!,),FALSE)</f>
        <v>#REF!</v>
      </c>
      <c r="Y244" s="32" t="s">
        <v>957</v>
      </c>
      <c r="Z244" s="32" t="s">
        <v>4026</v>
      </c>
      <c r="AA244" s="32" t="s">
        <v>3539</v>
      </c>
      <c r="AB244" s="32" t="s">
        <v>2301</v>
      </c>
      <c r="AC244" s="26" t="s">
        <v>8730</v>
      </c>
      <c r="AD244" s="32" t="s">
        <v>4995</v>
      </c>
      <c r="AE244" s="10" t="s">
        <v>5604</v>
      </c>
      <c r="AF244" s="10" t="s">
        <v>7267</v>
      </c>
      <c r="AG244" s="10" t="s">
        <v>5913</v>
      </c>
      <c r="AH244" s="32" t="s">
        <v>1217</v>
      </c>
      <c r="AI244" s="32" t="s">
        <v>4598</v>
      </c>
      <c r="AJ244" s="10" t="s">
        <v>7793</v>
      </c>
      <c r="AK244" s="32" t="s">
        <v>4296</v>
      </c>
      <c r="AL244" s="10" t="s">
        <v>6566</v>
      </c>
      <c r="AM244" s="10" t="s">
        <v>614</v>
      </c>
      <c r="AN244" s="10" t="s">
        <v>614</v>
      </c>
      <c r="AO244" s="32" t="s">
        <v>2922</v>
      </c>
      <c r="AP244" s="13" t="s">
        <v>614</v>
      </c>
      <c r="AQ244" s="13" t="s">
        <v>614</v>
      </c>
      <c r="AR244" s="13" t="s">
        <v>614</v>
      </c>
      <c r="AS244" s="13" t="s">
        <v>614</v>
      </c>
      <c r="AT244" s="13" t="s">
        <v>614</v>
      </c>
      <c r="AU244" s="13" t="s">
        <v>614</v>
      </c>
      <c r="AV244" s="13" t="s">
        <v>614</v>
      </c>
      <c r="AW244" s="13" t="s">
        <v>614</v>
      </c>
    </row>
    <row r="245" spans="1:49" s="13" customFormat="1" ht="42.75" x14ac:dyDescent="0.45">
      <c r="A245" s="10" t="s">
        <v>615</v>
      </c>
      <c r="B245" s="10" t="s">
        <v>1218</v>
      </c>
      <c r="C245" s="10" t="s">
        <v>615</v>
      </c>
      <c r="D245" s="32" t="s">
        <v>4776</v>
      </c>
      <c r="E245" s="26" t="s">
        <v>9624</v>
      </c>
      <c r="F245" s="7" t="s">
        <v>615</v>
      </c>
      <c r="G245" s="26" t="s">
        <v>1719</v>
      </c>
      <c r="H245" s="10" t="s">
        <v>1218</v>
      </c>
      <c r="I245" s="10" t="s">
        <v>1218</v>
      </c>
      <c r="J245" s="10" t="s">
        <v>7488</v>
      </c>
      <c r="K245" s="10" t="s">
        <v>6876</v>
      </c>
      <c r="L245" s="32" t="s">
        <v>2596</v>
      </c>
      <c r="M245" s="32" t="s">
        <v>4776</v>
      </c>
      <c r="N245" s="10" t="s">
        <v>8155</v>
      </c>
      <c r="O245" s="32" t="s">
        <v>2061</v>
      </c>
      <c r="P245" s="10" t="s">
        <v>8451</v>
      </c>
      <c r="Q245" s="10" t="s">
        <v>5300</v>
      </c>
      <c r="R245" s="10" t="s">
        <v>615</v>
      </c>
      <c r="S245" s="26" t="s">
        <v>6254</v>
      </c>
      <c r="T245" s="26" t="s">
        <v>9513</v>
      </c>
      <c r="U245" s="32" t="s">
        <v>3239</v>
      </c>
      <c r="V245" s="32" t="s">
        <v>1218</v>
      </c>
      <c r="W245" s="26" t="s">
        <v>9604</v>
      </c>
      <c r="X245" s="32" t="e">
        <f>VLOOKUP(#REF!,#REF!,MATCH(VLOOKUP($X$1,'Language &amp; Currency Data'!$A$1:$B$41,2),#REF!,),FALSE)</f>
        <v>#REF!</v>
      </c>
      <c r="Y245" s="32" t="s">
        <v>958</v>
      </c>
      <c r="Z245" s="32" t="s">
        <v>4027</v>
      </c>
      <c r="AA245" s="32" t="s">
        <v>7964</v>
      </c>
      <c r="AB245" s="32" t="s">
        <v>2302</v>
      </c>
      <c r="AC245" s="26" t="s">
        <v>9625</v>
      </c>
      <c r="AD245" s="32" t="s">
        <v>4996</v>
      </c>
      <c r="AE245" s="10" t="s">
        <v>5605</v>
      </c>
      <c r="AF245" s="10" t="s">
        <v>7249</v>
      </c>
      <c r="AG245" s="10" t="s">
        <v>5914</v>
      </c>
      <c r="AH245" s="32" t="s">
        <v>1218</v>
      </c>
      <c r="AI245" s="32" t="s">
        <v>4599</v>
      </c>
      <c r="AJ245" s="10" t="s">
        <v>7794</v>
      </c>
      <c r="AK245" s="32" t="s">
        <v>4297</v>
      </c>
      <c r="AL245" s="10" t="s">
        <v>6567</v>
      </c>
      <c r="AM245" s="10" t="s">
        <v>615</v>
      </c>
      <c r="AN245" s="10" t="s">
        <v>615</v>
      </c>
      <c r="AO245" s="32" t="s">
        <v>2923</v>
      </c>
      <c r="AP245" s="13" t="s">
        <v>615</v>
      </c>
      <c r="AQ245" s="13" t="s">
        <v>615</v>
      </c>
      <c r="AR245" s="13" t="s">
        <v>615</v>
      </c>
      <c r="AS245" s="13" t="s">
        <v>615</v>
      </c>
      <c r="AT245" s="13" t="s">
        <v>615</v>
      </c>
      <c r="AU245" s="13" t="s">
        <v>615</v>
      </c>
      <c r="AV245" s="13" t="s">
        <v>615</v>
      </c>
      <c r="AW245" s="13" t="s">
        <v>615</v>
      </c>
    </row>
    <row r="246" spans="1:49" s="13" customFormat="1" ht="71.25" x14ac:dyDescent="0.45">
      <c r="A246" s="10" t="s">
        <v>616</v>
      </c>
      <c r="B246" s="10" t="s">
        <v>1219</v>
      </c>
      <c r="C246" s="10" t="s">
        <v>616</v>
      </c>
      <c r="D246" s="32" t="s">
        <v>4777</v>
      </c>
      <c r="E246" s="26" t="s">
        <v>9573</v>
      </c>
      <c r="F246" s="7" t="s">
        <v>616</v>
      </c>
      <c r="G246" s="26" t="s">
        <v>1720</v>
      </c>
      <c r="H246" s="10" t="s">
        <v>1219</v>
      </c>
      <c r="I246" s="10" t="s">
        <v>1219</v>
      </c>
      <c r="J246" s="10" t="s">
        <v>7489</v>
      </c>
      <c r="K246" s="10" t="s">
        <v>6877</v>
      </c>
      <c r="L246" s="32" t="s">
        <v>2597</v>
      </c>
      <c r="M246" s="32" t="s">
        <v>4777</v>
      </c>
      <c r="N246" s="10" t="s">
        <v>8156</v>
      </c>
      <c r="O246" s="32" t="s">
        <v>2062</v>
      </c>
      <c r="P246" s="10" t="s">
        <v>8452</v>
      </c>
      <c r="Q246" s="10" t="s">
        <v>5301</v>
      </c>
      <c r="R246" s="10" t="s">
        <v>616</v>
      </c>
      <c r="S246" s="26" t="s">
        <v>6255</v>
      </c>
      <c r="T246" s="26" t="s">
        <v>9514</v>
      </c>
      <c r="U246" s="32" t="s">
        <v>3240</v>
      </c>
      <c r="V246" s="32" t="s">
        <v>1219</v>
      </c>
      <c r="W246" s="26" t="s">
        <v>9200</v>
      </c>
      <c r="X246" s="32" t="e">
        <f>VLOOKUP(#REF!,#REF!,MATCH(VLOOKUP($X$1,'Language &amp; Currency Data'!$A$1:$B$41,2),#REF!,),FALSE)</f>
        <v>#REF!</v>
      </c>
      <c r="Y246" s="32" t="s">
        <v>959</v>
      </c>
      <c r="Z246" s="32" t="s">
        <v>4028</v>
      </c>
      <c r="AA246" s="32" t="s">
        <v>7965</v>
      </c>
      <c r="AB246" s="32" t="s">
        <v>2303</v>
      </c>
      <c r="AC246" s="26" t="s">
        <v>9617</v>
      </c>
      <c r="AD246" s="32" t="s">
        <v>4997</v>
      </c>
      <c r="AE246" s="10" t="s">
        <v>5606</v>
      </c>
      <c r="AF246" s="10" t="s">
        <v>7268</v>
      </c>
      <c r="AG246" s="10" t="s">
        <v>5915</v>
      </c>
      <c r="AH246" s="32" t="s">
        <v>1219</v>
      </c>
      <c r="AI246" s="32" t="s">
        <v>4600</v>
      </c>
      <c r="AJ246" s="10" t="s">
        <v>7795</v>
      </c>
      <c r="AK246" s="32" t="s">
        <v>4298</v>
      </c>
      <c r="AL246" s="10" t="s">
        <v>6568</v>
      </c>
      <c r="AM246" s="10" t="s">
        <v>616</v>
      </c>
      <c r="AN246" s="10" t="s">
        <v>616</v>
      </c>
      <c r="AO246" s="32" t="s">
        <v>2924</v>
      </c>
      <c r="AP246" s="13" t="s">
        <v>616</v>
      </c>
      <c r="AQ246" s="13" t="s">
        <v>616</v>
      </c>
      <c r="AR246" s="13" t="s">
        <v>616</v>
      </c>
      <c r="AS246" s="13" t="s">
        <v>616</v>
      </c>
      <c r="AT246" s="13" t="s">
        <v>616</v>
      </c>
      <c r="AU246" s="13" t="s">
        <v>616</v>
      </c>
      <c r="AV246" s="13" t="s">
        <v>616</v>
      </c>
      <c r="AW246" s="13" t="s">
        <v>616</v>
      </c>
    </row>
    <row r="247" spans="1:49" s="13" customFormat="1" ht="71.25" x14ac:dyDescent="0.45">
      <c r="A247" s="10" t="s">
        <v>617</v>
      </c>
      <c r="B247" s="10" t="s">
        <v>1220</v>
      </c>
      <c r="C247" s="10" t="s">
        <v>617</v>
      </c>
      <c r="D247" s="32" t="s">
        <v>4778</v>
      </c>
      <c r="E247" s="26" t="s">
        <v>9574</v>
      </c>
      <c r="F247" s="7" t="s">
        <v>617</v>
      </c>
      <c r="G247" s="26" t="s">
        <v>1721</v>
      </c>
      <c r="H247" s="10" t="s">
        <v>1220</v>
      </c>
      <c r="I247" s="10" t="s">
        <v>1220</v>
      </c>
      <c r="J247" s="10" t="s">
        <v>7490</v>
      </c>
      <c r="K247" s="10" t="s">
        <v>6878</v>
      </c>
      <c r="L247" s="32" t="s">
        <v>2598</v>
      </c>
      <c r="M247" s="32" t="s">
        <v>4778</v>
      </c>
      <c r="N247" s="10" t="s">
        <v>8157</v>
      </c>
      <c r="O247" s="32" t="s">
        <v>2063</v>
      </c>
      <c r="P247" s="10" t="s">
        <v>8453</v>
      </c>
      <c r="Q247" s="10" t="s">
        <v>5302</v>
      </c>
      <c r="R247" s="10" t="s">
        <v>617</v>
      </c>
      <c r="S247" s="26" t="s">
        <v>6256</v>
      </c>
      <c r="T247" s="26" t="s">
        <v>9515</v>
      </c>
      <c r="U247" s="32" t="s">
        <v>3241</v>
      </c>
      <c r="V247" s="32" t="s">
        <v>1220</v>
      </c>
      <c r="W247" s="26" t="s">
        <v>9605</v>
      </c>
      <c r="X247" s="32" t="e">
        <f>VLOOKUP(#REF!,#REF!,MATCH(VLOOKUP($X$1,'Language &amp; Currency Data'!$A$1:$B$41,2),#REF!,),FALSE)</f>
        <v>#REF!</v>
      </c>
      <c r="Y247" s="32" t="s">
        <v>960</v>
      </c>
      <c r="Z247" s="32" t="s">
        <v>4029</v>
      </c>
      <c r="AA247" s="32" t="s">
        <v>7966</v>
      </c>
      <c r="AB247" s="32" t="s">
        <v>2304</v>
      </c>
      <c r="AC247" s="26" t="s">
        <v>8731</v>
      </c>
      <c r="AD247" s="32" t="s">
        <v>4998</v>
      </c>
      <c r="AE247" s="10" t="s">
        <v>5607</v>
      </c>
      <c r="AF247" s="10" t="s">
        <v>7269</v>
      </c>
      <c r="AG247" s="10" t="s">
        <v>5916</v>
      </c>
      <c r="AH247" s="32" t="s">
        <v>1220</v>
      </c>
      <c r="AI247" s="32" t="s">
        <v>4601</v>
      </c>
      <c r="AJ247" s="10" t="s">
        <v>7796</v>
      </c>
      <c r="AK247" s="32" t="s">
        <v>4299</v>
      </c>
      <c r="AL247" s="10" t="s">
        <v>6569</v>
      </c>
      <c r="AM247" s="10" t="s">
        <v>617</v>
      </c>
      <c r="AN247" s="10" t="s">
        <v>617</v>
      </c>
      <c r="AO247" s="32" t="s">
        <v>2925</v>
      </c>
      <c r="AP247" s="13" t="s">
        <v>617</v>
      </c>
      <c r="AQ247" s="13" t="s">
        <v>617</v>
      </c>
      <c r="AR247" s="13" t="s">
        <v>617</v>
      </c>
      <c r="AS247" s="13" t="s">
        <v>617</v>
      </c>
      <c r="AT247" s="13" t="s">
        <v>617</v>
      </c>
      <c r="AU247" s="13" t="s">
        <v>617</v>
      </c>
      <c r="AV247" s="13" t="s">
        <v>617</v>
      </c>
      <c r="AW247" s="13" t="s">
        <v>617</v>
      </c>
    </row>
    <row r="248" spans="1:49" s="13" customFormat="1" ht="42.75" x14ac:dyDescent="0.45">
      <c r="A248" s="10" t="s">
        <v>618</v>
      </c>
      <c r="B248" s="10" t="s">
        <v>1221</v>
      </c>
      <c r="C248" s="10" t="s">
        <v>618</v>
      </c>
      <c r="D248" s="32" t="s">
        <v>4779</v>
      </c>
      <c r="E248" s="26" t="s">
        <v>9575</v>
      </c>
      <c r="F248" s="7" t="s">
        <v>618</v>
      </c>
      <c r="G248" s="26" t="s">
        <v>1722</v>
      </c>
      <c r="H248" s="10" t="s">
        <v>1221</v>
      </c>
      <c r="I248" s="10" t="s">
        <v>1221</v>
      </c>
      <c r="J248" s="10" t="s">
        <v>7491</v>
      </c>
      <c r="K248" s="10" t="s">
        <v>6879</v>
      </c>
      <c r="L248" s="32" t="s">
        <v>2599</v>
      </c>
      <c r="M248" s="32" t="s">
        <v>4779</v>
      </c>
      <c r="N248" s="10" t="s">
        <v>8158</v>
      </c>
      <c r="O248" s="32" t="s">
        <v>2064</v>
      </c>
      <c r="P248" s="10" t="s">
        <v>8454</v>
      </c>
      <c r="Q248" s="10" t="s">
        <v>5303</v>
      </c>
      <c r="R248" s="10" t="s">
        <v>618</v>
      </c>
      <c r="S248" s="26" t="s">
        <v>6257</v>
      </c>
      <c r="T248" s="26" t="s">
        <v>9516</v>
      </c>
      <c r="U248" s="32" t="s">
        <v>3242</v>
      </c>
      <c r="V248" s="32" t="s">
        <v>1221</v>
      </c>
      <c r="W248" s="26" t="s">
        <v>9201</v>
      </c>
      <c r="X248" s="32" t="e">
        <f>VLOOKUP(#REF!,#REF!,MATCH(VLOOKUP($X$1,'Language &amp; Currency Data'!$A$1:$B$41,2),#REF!,),FALSE)</f>
        <v>#REF!</v>
      </c>
      <c r="Y248" s="32" t="s">
        <v>961</v>
      </c>
      <c r="Z248" s="32" t="s">
        <v>4030</v>
      </c>
      <c r="AA248" s="32" t="s">
        <v>3538</v>
      </c>
      <c r="AB248" s="32" t="s">
        <v>2305</v>
      </c>
      <c r="AC248" s="26" t="s">
        <v>8732</v>
      </c>
      <c r="AD248" s="32" t="s">
        <v>4999</v>
      </c>
      <c r="AE248" s="10" t="s">
        <v>5608</v>
      </c>
      <c r="AF248" s="10" t="s">
        <v>7270</v>
      </c>
      <c r="AG248" s="10" t="s">
        <v>5917</v>
      </c>
      <c r="AH248" s="32" t="s">
        <v>1221</v>
      </c>
      <c r="AI248" s="32" t="s">
        <v>4602</v>
      </c>
      <c r="AJ248" s="10" t="s">
        <v>7797</v>
      </c>
      <c r="AK248" s="32" t="s">
        <v>4300</v>
      </c>
      <c r="AL248" s="10" t="s">
        <v>6570</v>
      </c>
      <c r="AM248" s="10" t="s">
        <v>618</v>
      </c>
      <c r="AN248" s="10" t="s">
        <v>618</v>
      </c>
      <c r="AO248" s="32" t="s">
        <v>2926</v>
      </c>
      <c r="AP248" s="13" t="s">
        <v>618</v>
      </c>
      <c r="AQ248" s="13" t="s">
        <v>618</v>
      </c>
      <c r="AR248" s="13" t="s">
        <v>618</v>
      </c>
      <c r="AS248" s="13" t="s">
        <v>618</v>
      </c>
      <c r="AT248" s="13" t="s">
        <v>618</v>
      </c>
      <c r="AU248" s="13" t="s">
        <v>618</v>
      </c>
      <c r="AV248" s="13" t="s">
        <v>618</v>
      </c>
      <c r="AW248" s="13" t="s">
        <v>618</v>
      </c>
    </row>
    <row r="249" spans="1:49" s="13" customFormat="1" ht="42.75" x14ac:dyDescent="0.45">
      <c r="A249" s="10" t="s">
        <v>619</v>
      </c>
      <c r="B249" s="10" t="s">
        <v>1222</v>
      </c>
      <c r="C249" s="10" t="s">
        <v>619</v>
      </c>
      <c r="D249" s="32" t="s">
        <v>4780</v>
      </c>
      <c r="E249" s="26" t="s">
        <v>9626</v>
      </c>
      <c r="F249" s="7" t="s">
        <v>619</v>
      </c>
      <c r="G249" s="26" t="s">
        <v>1723</v>
      </c>
      <c r="H249" s="10" t="s">
        <v>1222</v>
      </c>
      <c r="I249" s="10" t="s">
        <v>1222</v>
      </c>
      <c r="J249" s="10" t="s">
        <v>7492</v>
      </c>
      <c r="K249" s="10" t="s">
        <v>6880</v>
      </c>
      <c r="L249" s="32" t="s">
        <v>2600</v>
      </c>
      <c r="M249" s="32" t="s">
        <v>4780</v>
      </c>
      <c r="N249" s="10" t="s">
        <v>8159</v>
      </c>
      <c r="O249" s="32" t="s">
        <v>2065</v>
      </c>
      <c r="P249" s="10" t="s">
        <v>8455</v>
      </c>
      <c r="Q249" s="10" t="s">
        <v>5304</v>
      </c>
      <c r="R249" s="10" t="s">
        <v>619</v>
      </c>
      <c r="S249" s="26" t="s">
        <v>6258</v>
      </c>
      <c r="T249" s="26" t="s">
        <v>9517</v>
      </c>
      <c r="U249" s="32" t="s">
        <v>3243</v>
      </c>
      <c r="V249" s="32" t="s">
        <v>1222</v>
      </c>
      <c r="W249" s="26" t="s">
        <v>9606</v>
      </c>
      <c r="X249" s="32" t="e">
        <f>VLOOKUP(#REF!,#REF!,MATCH(VLOOKUP($X$1,'Language &amp; Currency Data'!$A$1:$B$41,2),#REF!,),FALSE)</f>
        <v>#REF!</v>
      </c>
      <c r="Y249" s="32" t="s">
        <v>962</v>
      </c>
      <c r="Z249" s="32" t="s">
        <v>4031</v>
      </c>
      <c r="AA249" s="32" t="s">
        <v>7967</v>
      </c>
      <c r="AB249" s="32" t="s">
        <v>2306</v>
      </c>
      <c r="AC249" s="26" t="s">
        <v>9627</v>
      </c>
      <c r="AD249" s="32" t="s">
        <v>5000</v>
      </c>
      <c r="AE249" s="10" t="s">
        <v>5609</v>
      </c>
      <c r="AF249" s="10" t="s">
        <v>7253</v>
      </c>
      <c r="AG249" s="10" t="s">
        <v>5918</v>
      </c>
      <c r="AH249" s="32" t="s">
        <v>1222</v>
      </c>
      <c r="AI249" s="32" t="s">
        <v>4603</v>
      </c>
      <c r="AJ249" s="10" t="s">
        <v>7798</v>
      </c>
      <c r="AK249" s="32" t="s">
        <v>4301</v>
      </c>
      <c r="AL249" s="10" t="s">
        <v>6571</v>
      </c>
      <c r="AM249" s="10" t="s">
        <v>619</v>
      </c>
      <c r="AN249" s="10" t="s">
        <v>619</v>
      </c>
      <c r="AO249" s="32" t="s">
        <v>2927</v>
      </c>
      <c r="AP249" s="13" t="s">
        <v>619</v>
      </c>
      <c r="AQ249" s="13" t="s">
        <v>619</v>
      </c>
      <c r="AR249" s="13" t="s">
        <v>619</v>
      </c>
      <c r="AS249" s="13" t="s">
        <v>619</v>
      </c>
      <c r="AT249" s="13" t="s">
        <v>619</v>
      </c>
      <c r="AU249" s="13" t="s">
        <v>619</v>
      </c>
      <c r="AV249" s="13" t="s">
        <v>619</v>
      </c>
      <c r="AW249" s="13" t="s">
        <v>619</v>
      </c>
    </row>
    <row r="250" spans="1:49" s="13" customFormat="1" ht="71.25" x14ac:dyDescent="0.45">
      <c r="A250" s="10" t="s">
        <v>620</v>
      </c>
      <c r="B250" s="10" t="s">
        <v>1223</v>
      </c>
      <c r="C250" s="10" t="s">
        <v>620</v>
      </c>
      <c r="D250" s="32" t="s">
        <v>4781</v>
      </c>
      <c r="E250" s="26" t="s">
        <v>9576</v>
      </c>
      <c r="F250" s="7" t="s">
        <v>620</v>
      </c>
      <c r="G250" s="26" t="s">
        <v>1724</v>
      </c>
      <c r="H250" s="10" t="s">
        <v>1223</v>
      </c>
      <c r="I250" s="10" t="s">
        <v>1223</v>
      </c>
      <c r="J250" s="10" t="s">
        <v>7493</v>
      </c>
      <c r="K250" s="10" t="s">
        <v>6881</v>
      </c>
      <c r="L250" s="32" t="s">
        <v>2601</v>
      </c>
      <c r="M250" s="32" t="s">
        <v>4781</v>
      </c>
      <c r="N250" s="10" t="s">
        <v>8280</v>
      </c>
      <c r="O250" s="32" t="s">
        <v>2066</v>
      </c>
      <c r="P250" s="10" t="s">
        <v>8456</v>
      </c>
      <c r="Q250" s="10" t="s">
        <v>5305</v>
      </c>
      <c r="R250" s="10" t="s">
        <v>620</v>
      </c>
      <c r="S250" s="26" t="s">
        <v>6259</v>
      </c>
      <c r="T250" s="26" t="s">
        <v>9518</v>
      </c>
      <c r="U250" s="32" t="s">
        <v>3244</v>
      </c>
      <c r="V250" s="32" t="s">
        <v>1223</v>
      </c>
      <c r="W250" s="26" t="s">
        <v>9202</v>
      </c>
      <c r="X250" s="32" t="e">
        <f>VLOOKUP(#REF!,#REF!,MATCH(VLOOKUP($X$1,'Language &amp; Currency Data'!$A$1:$B$41,2),#REF!,),FALSE)</f>
        <v>#REF!</v>
      </c>
      <c r="Y250" s="32" t="s">
        <v>963</v>
      </c>
      <c r="Z250" s="32" t="s">
        <v>4032</v>
      </c>
      <c r="AA250" s="32" t="s">
        <v>7968</v>
      </c>
      <c r="AB250" s="32" t="s">
        <v>2307</v>
      </c>
      <c r="AC250" s="26" t="s">
        <v>9618</v>
      </c>
      <c r="AD250" s="32" t="s">
        <v>5001</v>
      </c>
      <c r="AE250" s="10" t="s">
        <v>5610</v>
      </c>
      <c r="AF250" s="10" t="s">
        <v>7271</v>
      </c>
      <c r="AG250" s="10" t="s">
        <v>5919</v>
      </c>
      <c r="AH250" s="32" t="s">
        <v>1223</v>
      </c>
      <c r="AI250" s="32" t="s">
        <v>4604</v>
      </c>
      <c r="AJ250" s="10" t="s">
        <v>7799</v>
      </c>
      <c r="AK250" s="32" t="s">
        <v>4302</v>
      </c>
      <c r="AL250" s="10" t="s">
        <v>6572</v>
      </c>
      <c r="AM250" s="10" t="s">
        <v>620</v>
      </c>
      <c r="AN250" s="10" t="s">
        <v>620</v>
      </c>
      <c r="AO250" s="32" t="s">
        <v>2928</v>
      </c>
      <c r="AP250" s="13" t="s">
        <v>620</v>
      </c>
      <c r="AQ250" s="13" t="s">
        <v>620</v>
      </c>
      <c r="AR250" s="13" t="s">
        <v>620</v>
      </c>
      <c r="AS250" s="13" t="s">
        <v>620</v>
      </c>
      <c r="AT250" s="13" t="s">
        <v>620</v>
      </c>
      <c r="AU250" s="13" t="s">
        <v>620</v>
      </c>
      <c r="AV250" s="13" t="s">
        <v>620</v>
      </c>
      <c r="AW250" s="13" t="s">
        <v>620</v>
      </c>
    </row>
    <row r="251" spans="1:49" s="13" customFormat="1" ht="71.25" x14ac:dyDescent="0.45">
      <c r="A251" s="10" t="s">
        <v>621</v>
      </c>
      <c r="B251" s="10" t="s">
        <v>1224</v>
      </c>
      <c r="C251" s="10" t="s">
        <v>621</v>
      </c>
      <c r="D251" s="32" t="s">
        <v>4782</v>
      </c>
      <c r="E251" s="26" t="s">
        <v>9577</v>
      </c>
      <c r="F251" s="7" t="s">
        <v>621</v>
      </c>
      <c r="G251" s="26" t="s">
        <v>1725</v>
      </c>
      <c r="H251" s="10" t="s">
        <v>1224</v>
      </c>
      <c r="I251" s="10" t="s">
        <v>1224</v>
      </c>
      <c r="J251" s="10" t="s">
        <v>7494</v>
      </c>
      <c r="K251" s="10" t="s">
        <v>6882</v>
      </c>
      <c r="L251" s="32" t="s">
        <v>2602</v>
      </c>
      <c r="M251" s="32" t="s">
        <v>4782</v>
      </c>
      <c r="N251" s="10" t="s">
        <v>8160</v>
      </c>
      <c r="O251" s="32" t="s">
        <v>2067</v>
      </c>
      <c r="P251" s="10" t="s">
        <v>8457</v>
      </c>
      <c r="Q251" s="10" t="s">
        <v>5306</v>
      </c>
      <c r="R251" s="10" t="s">
        <v>621</v>
      </c>
      <c r="S251" s="26" t="s">
        <v>6260</v>
      </c>
      <c r="T251" s="26" t="s">
        <v>9519</v>
      </c>
      <c r="U251" s="32" t="s">
        <v>3245</v>
      </c>
      <c r="V251" s="32" t="s">
        <v>1224</v>
      </c>
      <c r="W251" s="26" t="s">
        <v>9607</v>
      </c>
      <c r="X251" s="32" t="e">
        <f>VLOOKUP(#REF!,#REF!,MATCH(VLOOKUP($X$1,'Language &amp; Currency Data'!$A$1:$B$41,2),#REF!,),FALSE)</f>
        <v>#REF!</v>
      </c>
      <c r="Y251" s="32" t="s">
        <v>964</v>
      </c>
      <c r="Z251" s="32" t="s">
        <v>4033</v>
      </c>
      <c r="AA251" s="32" t="s">
        <v>7969</v>
      </c>
      <c r="AB251" s="32" t="s">
        <v>2308</v>
      </c>
      <c r="AC251" s="26" t="s">
        <v>8733</v>
      </c>
      <c r="AD251" s="32" t="s">
        <v>5002</v>
      </c>
      <c r="AE251" s="10" t="s">
        <v>5611</v>
      </c>
      <c r="AF251" s="10" t="s">
        <v>7272</v>
      </c>
      <c r="AG251" s="10" t="s">
        <v>5920</v>
      </c>
      <c r="AH251" s="32" t="s">
        <v>1224</v>
      </c>
      <c r="AI251" s="32" t="s">
        <v>4605</v>
      </c>
      <c r="AJ251" s="10" t="s">
        <v>7800</v>
      </c>
      <c r="AK251" s="32" t="s">
        <v>4303</v>
      </c>
      <c r="AL251" s="10" t="s">
        <v>6573</v>
      </c>
      <c r="AM251" s="10" t="s">
        <v>621</v>
      </c>
      <c r="AN251" s="10" t="s">
        <v>621</v>
      </c>
      <c r="AO251" s="32" t="s">
        <v>2929</v>
      </c>
      <c r="AP251" s="13" t="s">
        <v>621</v>
      </c>
      <c r="AQ251" s="13" t="s">
        <v>621</v>
      </c>
      <c r="AR251" s="13" t="s">
        <v>621</v>
      </c>
      <c r="AS251" s="13" t="s">
        <v>621</v>
      </c>
      <c r="AT251" s="13" t="s">
        <v>621</v>
      </c>
      <c r="AU251" s="13" t="s">
        <v>621</v>
      </c>
      <c r="AV251" s="13" t="s">
        <v>621</v>
      </c>
      <c r="AW251" s="13" t="s">
        <v>621</v>
      </c>
    </row>
    <row r="252" spans="1:49" s="13" customFormat="1" ht="42.75" x14ac:dyDescent="0.45">
      <c r="A252" s="10" t="s">
        <v>622</v>
      </c>
      <c r="B252" s="10" t="s">
        <v>1225</v>
      </c>
      <c r="C252" s="10" t="s">
        <v>622</v>
      </c>
      <c r="D252" s="32" t="s">
        <v>4783</v>
      </c>
      <c r="E252" s="26" t="s">
        <v>9578</v>
      </c>
      <c r="F252" s="7" t="s">
        <v>622</v>
      </c>
      <c r="G252" s="26" t="s">
        <v>1726</v>
      </c>
      <c r="H252" s="10" t="s">
        <v>1225</v>
      </c>
      <c r="I252" s="10" t="s">
        <v>1225</v>
      </c>
      <c r="J252" s="10" t="s">
        <v>7495</v>
      </c>
      <c r="K252" s="10" t="s">
        <v>6883</v>
      </c>
      <c r="L252" s="32" t="s">
        <v>2603</v>
      </c>
      <c r="M252" s="32" t="s">
        <v>4783</v>
      </c>
      <c r="N252" s="10" t="s">
        <v>8161</v>
      </c>
      <c r="O252" s="32" t="s">
        <v>2068</v>
      </c>
      <c r="P252" s="10" t="s">
        <v>8458</v>
      </c>
      <c r="Q252" s="10" t="s">
        <v>5307</v>
      </c>
      <c r="R252" s="10" t="s">
        <v>622</v>
      </c>
      <c r="S252" s="26" t="s">
        <v>6261</v>
      </c>
      <c r="T252" s="26" t="s">
        <v>9520</v>
      </c>
      <c r="U252" s="32" t="s">
        <v>3246</v>
      </c>
      <c r="V252" s="32" t="s">
        <v>1225</v>
      </c>
      <c r="W252" s="26" t="s">
        <v>9203</v>
      </c>
      <c r="X252" s="32" t="e">
        <f>VLOOKUP(#REF!,#REF!,MATCH(VLOOKUP($X$1,'Language &amp; Currency Data'!$A$1:$B$41,2),#REF!,),FALSE)</f>
        <v>#REF!</v>
      </c>
      <c r="Y252" s="32" t="s">
        <v>965</v>
      </c>
      <c r="Z252" s="32" t="s">
        <v>4034</v>
      </c>
      <c r="AA252" s="32" t="s">
        <v>3536</v>
      </c>
      <c r="AB252" s="32" t="s">
        <v>2309</v>
      </c>
      <c r="AC252" s="26" t="s">
        <v>8734</v>
      </c>
      <c r="AD252" s="32" t="s">
        <v>5003</v>
      </c>
      <c r="AE252" s="10" t="s">
        <v>5612</v>
      </c>
      <c r="AF252" s="10" t="s">
        <v>7273</v>
      </c>
      <c r="AG252" s="10" t="s">
        <v>5921</v>
      </c>
      <c r="AH252" s="32" t="s">
        <v>1225</v>
      </c>
      <c r="AI252" s="32" t="s">
        <v>4606</v>
      </c>
      <c r="AJ252" s="10" t="s">
        <v>7801</v>
      </c>
      <c r="AK252" s="32" t="s">
        <v>4304</v>
      </c>
      <c r="AL252" s="10" t="s">
        <v>6574</v>
      </c>
      <c r="AM252" s="10" t="s">
        <v>622</v>
      </c>
      <c r="AN252" s="10" t="s">
        <v>622</v>
      </c>
      <c r="AO252" s="32" t="s">
        <v>2930</v>
      </c>
      <c r="AP252" s="13" t="s">
        <v>622</v>
      </c>
      <c r="AQ252" s="13" t="s">
        <v>622</v>
      </c>
      <c r="AR252" s="13" t="s">
        <v>622</v>
      </c>
      <c r="AS252" s="13" t="s">
        <v>622</v>
      </c>
      <c r="AT252" s="13" t="s">
        <v>622</v>
      </c>
      <c r="AU252" s="13" t="s">
        <v>622</v>
      </c>
      <c r="AV252" s="13" t="s">
        <v>622</v>
      </c>
      <c r="AW252" s="13" t="s">
        <v>622</v>
      </c>
    </row>
    <row r="253" spans="1:49" s="13" customFormat="1" ht="42.75" x14ac:dyDescent="0.45">
      <c r="A253" s="10" t="s">
        <v>623</v>
      </c>
      <c r="B253" s="10" t="s">
        <v>1226</v>
      </c>
      <c r="C253" s="10" t="s">
        <v>623</v>
      </c>
      <c r="D253" s="32" t="s">
        <v>4784</v>
      </c>
      <c r="E253" s="26" t="s">
        <v>9628</v>
      </c>
      <c r="F253" s="7" t="s">
        <v>623</v>
      </c>
      <c r="G253" s="26" t="s">
        <v>1727</v>
      </c>
      <c r="H253" s="10" t="s">
        <v>1226</v>
      </c>
      <c r="I253" s="10" t="s">
        <v>1226</v>
      </c>
      <c r="J253" s="10" t="s">
        <v>7496</v>
      </c>
      <c r="K253" s="10" t="s">
        <v>6884</v>
      </c>
      <c r="L253" s="32" t="s">
        <v>2604</v>
      </c>
      <c r="M253" s="32" t="s">
        <v>4784</v>
      </c>
      <c r="N253" s="10" t="s">
        <v>8162</v>
      </c>
      <c r="O253" s="32" t="s">
        <v>2069</v>
      </c>
      <c r="P253" s="10" t="s">
        <v>8459</v>
      </c>
      <c r="Q253" s="10" t="s">
        <v>5308</v>
      </c>
      <c r="R253" s="10" t="s">
        <v>623</v>
      </c>
      <c r="S253" s="26" t="s">
        <v>6262</v>
      </c>
      <c r="T253" s="26" t="s">
        <v>9521</v>
      </c>
      <c r="U253" s="32" t="s">
        <v>3247</v>
      </c>
      <c r="V253" s="32" t="s">
        <v>1226</v>
      </c>
      <c r="W253" s="26" t="s">
        <v>9608</v>
      </c>
      <c r="X253" s="32" t="e">
        <f>VLOOKUP(#REF!,#REF!,MATCH(VLOOKUP($X$1,'Language &amp; Currency Data'!$A$1:$B$41,2),#REF!,),FALSE)</f>
        <v>#REF!</v>
      </c>
      <c r="Y253" s="32" t="s">
        <v>966</v>
      </c>
      <c r="Z253" s="32" t="s">
        <v>4035</v>
      </c>
      <c r="AA253" s="32" t="s">
        <v>7970</v>
      </c>
      <c r="AB253" s="32" t="s">
        <v>2310</v>
      </c>
      <c r="AC253" s="26" t="s">
        <v>9629</v>
      </c>
      <c r="AD253" s="32" t="s">
        <v>5004</v>
      </c>
      <c r="AE253" s="10" t="s">
        <v>5613</v>
      </c>
      <c r="AF253" s="10" t="s">
        <v>7257</v>
      </c>
      <c r="AG253" s="10" t="s">
        <v>5922</v>
      </c>
      <c r="AH253" s="32" t="s">
        <v>1226</v>
      </c>
      <c r="AI253" s="32" t="s">
        <v>4607</v>
      </c>
      <c r="AJ253" s="10" t="s">
        <v>7802</v>
      </c>
      <c r="AK253" s="32" t="s">
        <v>4305</v>
      </c>
      <c r="AL253" s="10" t="s">
        <v>6575</v>
      </c>
      <c r="AM253" s="10" t="s">
        <v>623</v>
      </c>
      <c r="AN253" s="10" t="s">
        <v>623</v>
      </c>
      <c r="AO253" s="32" t="s">
        <v>2931</v>
      </c>
      <c r="AP253" s="13" t="s">
        <v>623</v>
      </c>
      <c r="AQ253" s="13" t="s">
        <v>623</v>
      </c>
      <c r="AR253" s="13" t="s">
        <v>623</v>
      </c>
      <c r="AS253" s="13" t="s">
        <v>623</v>
      </c>
      <c r="AT253" s="13" t="s">
        <v>623</v>
      </c>
      <c r="AU253" s="13" t="s">
        <v>623</v>
      </c>
      <c r="AV253" s="13" t="s">
        <v>623</v>
      </c>
      <c r="AW253" s="13" t="s">
        <v>623</v>
      </c>
    </row>
    <row r="254" spans="1:49" s="13" customFormat="1" ht="71.25" x14ac:dyDescent="0.45">
      <c r="A254" s="10" t="s">
        <v>624</v>
      </c>
      <c r="B254" s="10" t="s">
        <v>1227</v>
      </c>
      <c r="C254" s="10" t="s">
        <v>624</v>
      </c>
      <c r="D254" s="32" t="s">
        <v>4785</v>
      </c>
      <c r="E254" s="26" t="s">
        <v>9579</v>
      </c>
      <c r="F254" s="7" t="s">
        <v>624</v>
      </c>
      <c r="G254" s="26" t="s">
        <v>1728</v>
      </c>
      <c r="H254" s="10" t="s">
        <v>1227</v>
      </c>
      <c r="I254" s="10" t="s">
        <v>1227</v>
      </c>
      <c r="J254" s="10" t="s">
        <v>7497</v>
      </c>
      <c r="K254" s="10" t="s">
        <v>6885</v>
      </c>
      <c r="L254" s="32" t="s">
        <v>2605</v>
      </c>
      <c r="M254" s="32" t="s">
        <v>4785</v>
      </c>
      <c r="N254" s="10" t="s">
        <v>8287</v>
      </c>
      <c r="O254" s="32" t="s">
        <v>2070</v>
      </c>
      <c r="P254" s="10" t="s">
        <v>8460</v>
      </c>
      <c r="Q254" s="10" t="s">
        <v>5309</v>
      </c>
      <c r="R254" s="10" t="s">
        <v>624</v>
      </c>
      <c r="S254" s="26" t="s">
        <v>6263</v>
      </c>
      <c r="T254" s="26" t="s">
        <v>9522</v>
      </c>
      <c r="U254" s="32" t="s">
        <v>3248</v>
      </c>
      <c r="V254" s="32" t="s">
        <v>1227</v>
      </c>
      <c r="W254" s="26" t="s">
        <v>9204</v>
      </c>
      <c r="X254" s="32" t="e">
        <f>VLOOKUP(#REF!,#REF!,MATCH(VLOOKUP($X$1,'Language &amp; Currency Data'!$A$1:$B$41,2),#REF!,),FALSE)</f>
        <v>#REF!</v>
      </c>
      <c r="Y254" s="32" t="s">
        <v>967</v>
      </c>
      <c r="Z254" s="32" t="s">
        <v>4036</v>
      </c>
      <c r="AA254" s="32" t="s">
        <v>7971</v>
      </c>
      <c r="AB254" s="32" t="s">
        <v>2311</v>
      </c>
      <c r="AC254" s="26" t="s">
        <v>9619</v>
      </c>
      <c r="AD254" s="32" t="s">
        <v>5005</v>
      </c>
      <c r="AE254" s="10" t="s">
        <v>5614</v>
      </c>
      <c r="AF254" s="10" t="s">
        <v>7274</v>
      </c>
      <c r="AG254" s="10" t="s">
        <v>5923</v>
      </c>
      <c r="AH254" s="32" t="s">
        <v>1227</v>
      </c>
      <c r="AI254" s="32" t="s">
        <v>4608</v>
      </c>
      <c r="AJ254" s="10" t="s">
        <v>7803</v>
      </c>
      <c r="AK254" s="32" t="s">
        <v>4306</v>
      </c>
      <c r="AL254" s="10" t="s">
        <v>6576</v>
      </c>
      <c r="AM254" s="10" t="s">
        <v>624</v>
      </c>
      <c r="AN254" s="10" t="s">
        <v>624</v>
      </c>
      <c r="AO254" s="32" t="s">
        <v>2932</v>
      </c>
      <c r="AP254" s="13" t="s">
        <v>624</v>
      </c>
      <c r="AQ254" s="13" t="s">
        <v>624</v>
      </c>
      <c r="AR254" s="13" t="s">
        <v>624</v>
      </c>
      <c r="AS254" s="13" t="s">
        <v>624</v>
      </c>
      <c r="AT254" s="13" t="s">
        <v>624</v>
      </c>
      <c r="AU254" s="13" t="s">
        <v>624</v>
      </c>
      <c r="AV254" s="13" t="s">
        <v>624</v>
      </c>
      <c r="AW254" s="13" t="s">
        <v>624</v>
      </c>
    </row>
    <row r="255" spans="1:49" s="13" customFormat="1" ht="71.25" x14ac:dyDescent="0.45">
      <c r="A255" s="10" t="s">
        <v>625</v>
      </c>
      <c r="B255" s="10" t="s">
        <v>1228</v>
      </c>
      <c r="C255" s="10" t="s">
        <v>625</v>
      </c>
      <c r="D255" s="32" t="s">
        <v>4786</v>
      </c>
      <c r="E255" s="26" t="s">
        <v>9580</v>
      </c>
      <c r="F255" s="7" t="s">
        <v>625</v>
      </c>
      <c r="G255" s="26" t="s">
        <v>1729</v>
      </c>
      <c r="H255" s="10" t="s">
        <v>1228</v>
      </c>
      <c r="I255" s="10" t="s">
        <v>1228</v>
      </c>
      <c r="J255" s="10" t="s">
        <v>7498</v>
      </c>
      <c r="K255" s="10" t="s">
        <v>6886</v>
      </c>
      <c r="L255" s="32" t="s">
        <v>2606</v>
      </c>
      <c r="M255" s="32" t="s">
        <v>4786</v>
      </c>
      <c r="N255" s="10" t="s">
        <v>8163</v>
      </c>
      <c r="O255" s="32" t="s">
        <v>2071</v>
      </c>
      <c r="P255" s="10" t="s">
        <v>8461</v>
      </c>
      <c r="Q255" s="10" t="s">
        <v>5310</v>
      </c>
      <c r="R255" s="10" t="s">
        <v>625</v>
      </c>
      <c r="S255" s="26" t="s">
        <v>6264</v>
      </c>
      <c r="T255" s="26" t="s">
        <v>9523</v>
      </c>
      <c r="U255" s="32" t="s">
        <v>3249</v>
      </c>
      <c r="V255" s="32" t="s">
        <v>1228</v>
      </c>
      <c r="W255" s="26" t="s">
        <v>9609</v>
      </c>
      <c r="X255" s="32" t="e">
        <f>VLOOKUP(#REF!,#REF!,MATCH(VLOOKUP($X$1,'Language &amp; Currency Data'!$A$1:$B$41,2),#REF!,),FALSE)</f>
        <v>#REF!</v>
      </c>
      <c r="Y255" s="32" t="s">
        <v>968</v>
      </c>
      <c r="Z255" s="32" t="s">
        <v>4037</v>
      </c>
      <c r="AA255" s="32" t="s">
        <v>7972</v>
      </c>
      <c r="AB255" s="32" t="s">
        <v>3843</v>
      </c>
      <c r="AC255" s="26" t="s">
        <v>8735</v>
      </c>
      <c r="AD255" s="32" t="s">
        <v>5006</v>
      </c>
      <c r="AE255" s="10" t="s">
        <v>5615</v>
      </c>
      <c r="AF255" s="10" t="s">
        <v>7275</v>
      </c>
      <c r="AG255" s="10" t="s">
        <v>5924</v>
      </c>
      <c r="AH255" s="32" t="s">
        <v>1228</v>
      </c>
      <c r="AI255" s="32" t="s">
        <v>4609</v>
      </c>
      <c r="AJ255" s="10" t="s">
        <v>7804</v>
      </c>
      <c r="AK255" s="32" t="s">
        <v>4307</v>
      </c>
      <c r="AL255" s="10" t="s">
        <v>6577</v>
      </c>
      <c r="AM255" s="10" t="s">
        <v>625</v>
      </c>
      <c r="AN255" s="10" t="s">
        <v>625</v>
      </c>
      <c r="AO255" s="32" t="s">
        <v>2933</v>
      </c>
      <c r="AP255" s="13" t="s">
        <v>625</v>
      </c>
      <c r="AQ255" s="13" t="s">
        <v>625</v>
      </c>
      <c r="AR255" s="13" t="s">
        <v>625</v>
      </c>
      <c r="AS255" s="13" t="s">
        <v>625</v>
      </c>
      <c r="AT255" s="13" t="s">
        <v>625</v>
      </c>
      <c r="AU255" s="13" t="s">
        <v>625</v>
      </c>
      <c r="AV255" s="13" t="s">
        <v>625</v>
      </c>
      <c r="AW255" s="13" t="s">
        <v>625</v>
      </c>
    </row>
    <row r="256" spans="1:49" s="13" customFormat="1" ht="42.75" x14ac:dyDescent="0.45">
      <c r="A256" s="10" t="s">
        <v>1467</v>
      </c>
      <c r="B256" s="10" t="s">
        <v>1101</v>
      </c>
      <c r="C256" s="10" t="s">
        <v>1467</v>
      </c>
      <c r="D256" s="32" t="s">
        <v>4787</v>
      </c>
      <c r="E256" s="26" t="s">
        <v>9581</v>
      </c>
      <c r="F256" s="7" t="s">
        <v>1467</v>
      </c>
      <c r="G256" s="26" t="s">
        <v>1591</v>
      </c>
      <c r="H256" s="10" t="s">
        <v>1101</v>
      </c>
      <c r="I256" s="10" t="s">
        <v>1101</v>
      </c>
      <c r="J256" s="10" t="s">
        <v>7499</v>
      </c>
      <c r="K256" s="10" t="s">
        <v>6887</v>
      </c>
      <c r="L256" s="32" t="s">
        <v>2607</v>
      </c>
      <c r="M256" s="32" t="s">
        <v>4787</v>
      </c>
      <c r="N256" s="10" t="s">
        <v>8164</v>
      </c>
      <c r="O256" s="32" t="s">
        <v>1941</v>
      </c>
      <c r="P256" s="10" t="s">
        <v>8462</v>
      </c>
      <c r="Q256" s="10" t="s">
        <v>5311</v>
      </c>
      <c r="R256" s="10" t="s">
        <v>1467</v>
      </c>
      <c r="S256" s="26" t="s">
        <v>6265</v>
      </c>
      <c r="T256" s="26" t="s">
        <v>9524</v>
      </c>
      <c r="U256" s="32" t="s">
        <v>3250</v>
      </c>
      <c r="V256" s="32" t="s">
        <v>1101</v>
      </c>
      <c r="W256" s="26" t="s">
        <v>9205</v>
      </c>
      <c r="X256" s="32" t="e">
        <f>VLOOKUP(#REF!,#REF!,MATCH(VLOOKUP($X$1,'Language &amp; Currency Data'!$A$1:$B$41,2),#REF!,),FALSE)</f>
        <v>#REF!</v>
      </c>
      <c r="Y256" s="32" t="s">
        <v>626</v>
      </c>
      <c r="Z256" s="32" t="s">
        <v>4038</v>
      </c>
      <c r="AA256" s="32" t="s">
        <v>3540</v>
      </c>
      <c r="AB256" s="32" t="s">
        <v>2312</v>
      </c>
      <c r="AC256" s="26" t="s">
        <v>8736</v>
      </c>
      <c r="AD256" s="32" t="s">
        <v>5007</v>
      </c>
      <c r="AE256" s="10" t="s">
        <v>5616</v>
      </c>
      <c r="AF256" s="10" t="s">
        <v>7134</v>
      </c>
      <c r="AG256" s="10" t="s">
        <v>5925</v>
      </c>
      <c r="AH256" s="32" t="s">
        <v>1101</v>
      </c>
      <c r="AI256" s="32" t="s">
        <v>4610</v>
      </c>
      <c r="AJ256" s="10" t="s">
        <v>7805</v>
      </c>
      <c r="AK256" s="32" t="s">
        <v>4308</v>
      </c>
      <c r="AL256" s="10" t="s">
        <v>6578</v>
      </c>
      <c r="AM256" s="10" t="s">
        <v>1467</v>
      </c>
      <c r="AN256" s="10" t="s">
        <v>1467</v>
      </c>
      <c r="AO256" s="32" t="s">
        <v>2934</v>
      </c>
      <c r="AP256" s="13" t="s">
        <v>1467</v>
      </c>
      <c r="AQ256" s="13" t="s">
        <v>1467</v>
      </c>
      <c r="AR256" s="13" t="s">
        <v>1467</v>
      </c>
      <c r="AS256" s="13" t="s">
        <v>1467</v>
      </c>
      <c r="AT256" s="13" t="s">
        <v>1467</v>
      </c>
      <c r="AU256" s="13" t="s">
        <v>1467</v>
      </c>
      <c r="AV256" s="13" t="s">
        <v>1467</v>
      </c>
      <c r="AW256" s="13" t="s">
        <v>1467</v>
      </c>
    </row>
    <row r="257" spans="1:49" s="13" customFormat="1" ht="57" x14ac:dyDescent="0.45">
      <c r="A257" s="10" t="s">
        <v>627</v>
      </c>
      <c r="B257" s="10" t="s">
        <v>3731</v>
      </c>
      <c r="C257" s="10" t="s">
        <v>627</v>
      </c>
      <c r="D257" s="32" t="s">
        <v>4788</v>
      </c>
      <c r="E257" s="26" t="s">
        <v>9582</v>
      </c>
      <c r="F257" s="7" t="s">
        <v>627</v>
      </c>
      <c r="G257" s="26" t="s">
        <v>1592</v>
      </c>
      <c r="H257" s="10" t="s">
        <v>3731</v>
      </c>
      <c r="I257" s="10" t="s">
        <v>3731</v>
      </c>
      <c r="J257" s="10" t="s">
        <v>7500</v>
      </c>
      <c r="K257" s="10" t="s">
        <v>6888</v>
      </c>
      <c r="L257" s="32" t="s">
        <v>2608</v>
      </c>
      <c r="M257" s="32" t="s">
        <v>4788</v>
      </c>
      <c r="N257" s="10" t="s">
        <v>8165</v>
      </c>
      <c r="O257" s="32" t="s">
        <v>1942</v>
      </c>
      <c r="P257" s="10" t="s">
        <v>8463</v>
      </c>
      <c r="Q257" s="10" t="s">
        <v>5312</v>
      </c>
      <c r="R257" s="10" t="s">
        <v>627</v>
      </c>
      <c r="S257" s="26" t="s">
        <v>6266</v>
      </c>
      <c r="T257" s="26" t="s">
        <v>9525</v>
      </c>
      <c r="U257" s="32" t="s">
        <v>3251</v>
      </c>
      <c r="V257" s="32" t="s">
        <v>3731</v>
      </c>
      <c r="W257" s="26" t="s">
        <v>9206</v>
      </c>
      <c r="X257" s="32" t="e">
        <f>VLOOKUP(#REF!,#REF!,MATCH(VLOOKUP($X$1,'Language &amp; Currency Data'!$A$1:$B$41,2),#REF!,),FALSE)</f>
        <v>#REF!</v>
      </c>
      <c r="Y257" s="32" t="s">
        <v>628</v>
      </c>
      <c r="Z257" s="32" t="s">
        <v>4039</v>
      </c>
      <c r="AA257" s="32" t="s">
        <v>3541</v>
      </c>
      <c r="AB257" s="32" t="s">
        <v>2313</v>
      </c>
      <c r="AC257" s="26" t="s">
        <v>8737</v>
      </c>
      <c r="AD257" s="32" t="s">
        <v>5008</v>
      </c>
      <c r="AE257" s="10" t="s">
        <v>5617</v>
      </c>
      <c r="AF257" s="10" t="s">
        <v>7135</v>
      </c>
      <c r="AG257" s="10" t="s">
        <v>5926</v>
      </c>
      <c r="AH257" s="32" t="s">
        <v>3731</v>
      </c>
      <c r="AI257" s="32" t="s">
        <v>4611</v>
      </c>
      <c r="AJ257" s="10" t="s">
        <v>7806</v>
      </c>
      <c r="AK257" s="32" t="s">
        <v>4309</v>
      </c>
      <c r="AL257" s="10" t="s">
        <v>6579</v>
      </c>
      <c r="AM257" s="10" t="s">
        <v>627</v>
      </c>
      <c r="AN257" s="10" t="s">
        <v>627</v>
      </c>
      <c r="AO257" s="32" t="s">
        <v>2935</v>
      </c>
      <c r="AP257" s="13" t="s">
        <v>627</v>
      </c>
      <c r="AQ257" s="13" t="s">
        <v>627</v>
      </c>
      <c r="AR257" s="13" t="s">
        <v>627</v>
      </c>
      <c r="AS257" s="13" t="s">
        <v>627</v>
      </c>
      <c r="AT257" s="13" t="s">
        <v>627</v>
      </c>
      <c r="AU257" s="13" t="s">
        <v>627</v>
      </c>
      <c r="AV257" s="13" t="s">
        <v>627</v>
      </c>
      <c r="AW257" s="13" t="s">
        <v>627</v>
      </c>
    </row>
    <row r="258" spans="1:49" s="13" customFormat="1" ht="42.75" x14ac:dyDescent="0.45">
      <c r="A258" s="10" t="s">
        <v>629</v>
      </c>
      <c r="B258" s="10" t="s">
        <v>1102</v>
      </c>
      <c r="C258" s="10" t="s">
        <v>629</v>
      </c>
      <c r="D258" s="32" t="s">
        <v>4789</v>
      </c>
      <c r="E258" s="26" t="s">
        <v>8738</v>
      </c>
      <c r="F258" s="7" t="s">
        <v>629</v>
      </c>
      <c r="G258" s="26" t="s">
        <v>1593</v>
      </c>
      <c r="H258" s="10" t="s">
        <v>1102</v>
      </c>
      <c r="I258" s="10" t="s">
        <v>1102</v>
      </c>
      <c r="J258" s="10" t="s">
        <v>7501</v>
      </c>
      <c r="K258" s="10" t="s">
        <v>6889</v>
      </c>
      <c r="L258" s="32" t="s">
        <v>2609</v>
      </c>
      <c r="M258" s="32" t="s">
        <v>4789</v>
      </c>
      <c r="N258" s="10" t="s">
        <v>8166</v>
      </c>
      <c r="O258" s="32" t="s">
        <v>1943</v>
      </c>
      <c r="P258" s="10" t="s">
        <v>8464</v>
      </c>
      <c r="Q258" s="10" t="s">
        <v>5313</v>
      </c>
      <c r="R258" s="10" t="s">
        <v>629</v>
      </c>
      <c r="S258" s="26" t="s">
        <v>6267</v>
      </c>
      <c r="T258" s="26" t="s">
        <v>8969</v>
      </c>
      <c r="U258" s="32" t="s">
        <v>3252</v>
      </c>
      <c r="V258" s="32" t="s">
        <v>1102</v>
      </c>
      <c r="W258" s="26" t="s">
        <v>9207</v>
      </c>
      <c r="X258" s="32" t="e">
        <f>VLOOKUP(#REF!,#REF!,MATCH(VLOOKUP($X$1,'Language &amp; Currency Data'!$A$1:$B$41,2),#REF!,),FALSE)</f>
        <v>#REF!</v>
      </c>
      <c r="Y258" s="32" t="s">
        <v>630</v>
      </c>
      <c r="Z258" s="32" t="s">
        <v>4040</v>
      </c>
      <c r="AA258" s="32" t="s">
        <v>3542</v>
      </c>
      <c r="AB258" s="32" t="s">
        <v>2314</v>
      </c>
      <c r="AC258" s="26" t="s">
        <v>8738</v>
      </c>
      <c r="AD258" s="32" t="s">
        <v>5009</v>
      </c>
      <c r="AE258" s="10" t="s">
        <v>5618</v>
      </c>
      <c r="AF258" s="10" t="s">
        <v>7136</v>
      </c>
      <c r="AG258" s="10" t="s">
        <v>5927</v>
      </c>
      <c r="AH258" s="32" t="s">
        <v>1102</v>
      </c>
      <c r="AI258" s="32" t="s">
        <v>4612</v>
      </c>
      <c r="AJ258" s="10" t="s">
        <v>7807</v>
      </c>
      <c r="AK258" s="32" t="s">
        <v>4310</v>
      </c>
      <c r="AL258" s="10" t="s">
        <v>6580</v>
      </c>
      <c r="AM258" s="10" t="s">
        <v>629</v>
      </c>
      <c r="AN258" s="10" t="s">
        <v>629</v>
      </c>
      <c r="AO258" s="32" t="s">
        <v>2936</v>
      </c>
      <c r="AP258" s="13" t="s">
        <v>629</v>
      </c>
      <c r="AQ258" s="13" t="s">
        <v>629</v>
      </c>
      <c r="AR258" s="13" t="s">
        <v>629</v>
      </c>
      <c r="AS258" s="13" t="s">
        <v>629</v>
      </c>
      <c r="AT258" s="13" t="s">
        <v>629</v>
      </c>
      <c r="AU258" s="13" t="s">
        <v>629</v>
      </c>
      <c r="AV258" s="13" t="s">
        <v>629</v>
      </c>
      <c r="AW258" s="13" t="s">
        <v>629</v>
      </c>
    </row>
    <row r="259" spans="1:49" s="13" customFormat="1" ht="28.5" x14ac:dyDescent="0.45">
      <c r="A259" s="10" t="s">
        <v>631</v>
      </c>
      <c r="B259" s="10" t="s">
        <v>3732</v>
      </c>
      <c r="C259" s="10" t="s">
        <v>631</v>
      </c>
      <c r="D259" s="32" t="s">
        <v>3819</v>
      </c>
      <c r="E259" s="26" t="s">
        <v>9583</v>
      </c>
      <c r="F259" s="7" t="s">
        <v>631</v>
      </c>
      <c r="G259" s="26" t="s">
        <v>1594</v>
      </c>
      <c r="H259" s="10" t="s">
        <v>3732</v>
      </c>
      <c r="I259" s="10" t="s">
        <v>3732</v>
      </c>
      <c r="J259" s="10" t="s">
        <v>7502</v>
      </c>
      <c r="K259" s="10" t="s">
        <v>6890</v>
      </c>
      <c r="L259" s="32" t="s">
        <v>2610</v>
      </c>
      <c r="M259" s="32" t="s">
        <v>3819</v>
      </c>
      <c r="N259" s="10" t="s">
        <v>8167</v>
      </c>
      <c r="O259" s="32" t="s">
        <v>1944</v>
      </c>
      <c r="P259" s="10" t="s">
        <v>8465</v>
      </c>
      <c r="Q259" s="10" t="s">
        <v>5314</v>
      </c>
      <c r="R259" s="10" t="s">
        <v>631</v>
      </c>
      <c r="S259" s="26" t="s">
        <v>6268</v>
      </c>
      <c r="T259" s="26" t="s">
        <v>9526</v>
      </c>
      <c r="U259" s="32" t="s">
        <v>3253</v>
      </c>
      <c r="V259" s="32" t="s">
        <v>3732</v>
      </c>
      <c r="W259" s="26" t="s">
        <v>9208</v>
      </c>
      <c r="X259" s="32" t="e">
        <f>VLOOKUP(#REF!,#REF!,MATCH(VLOOKUP($X$1,'Language &amp; Currency Data'!$A$1:$B$41,2),#REF!,),FALSE)</f>
        <v>#REF!</v>
      </c>
      <c r="Y259" s="32" t="s">
        <v>632</v>
      </c>
      <c r="Z259" s="32" t="s">
        <v>4041</v>
      </c>
      <c r="AA259" s="32" t="s">
        <v>3543</v>
      </c>
      <c r="AB259" s="32" t="s">
        <v>2315</v>
      </c>
      <c r="AC259" s="26" t="s">
        <v>8739</v>
      </c>
      <c r="AD259" s="32" t="s">
        <v>5010</v>
      </c>
      <c r="AE259" s="10" t="s">
        <v>5619</v>
      </c>
      <c r="AF259" s="10" t="s">
        <v>7137</v>
      </c>
      <c r="AG259" s="10" t="s">
        <v>5928</v>
      </c>
      <c r="AH259" s="32" t="s">
        <v>3732</v>
      </c>
      <c r="AI259" s="32" t="s">
        <v>4613</v>
      </c>
      <c r="AJ259" s="10" t="s">
        <v>7808</v>
      </c>
      <c r="AK259" s="32" t="s">
        <v>4311</v>
      </c>
      <c r="AL259" s="10" t="s">
        <v>6581</v>
      </c>
      <c r="AM259" s="10" t="s">
        <v>631</v>
      </c>
      <c r="AN259" s="10" t="s">
        <v>631</v>
      </c>
      <c r="AO259" s="32" t="s">
        <v>2937</v>
      </c>
      <c r="AP259" s="13" t="s">
        <v>631</v>
      </c>
      <c r="AQ259" s="13" t="s">
        <v>631</v>
      </c>
      <c r="AR259" s="13" t="s">
        <v>631</v>
      </c>
      <c r="AS259" s="13" t="s">
        <v>631</v>
      </c>
      <c r="AT259" s="13" t="s">
        <v>631</v>
      </c>
      <c r="AU259" s="13" t="s">
        <v>631</v>
      </c>
      <c r="AV259" s="13" t="s">
        <v>631</v>
      </c>
      <c r="AW259" s="13" t="s">
        <v>631</v>
      </c>
    </row>
    <row r="260" spans="1:49" s="13" customFormat="1" ht="28.5" x14ac:dyDescent="0.45">
      <c r="A260" s="10" t="s">
        <v>633</v>
      </c>
      <c r="B260" s="10" t="s">
        <v>1103</v>
      </c>
      <c r="C260" s="10" t="s">
        <v>633</v>
      </c>
      <c r="D260" s="32" t="s">
        <v>3820</v>
      </c>
      <c r="E260" s="26" t="s">
        <v>9584</v>
      </c>
      <c r="F260" s="7" t="s">
        <v>633</v>
      </c>
      <c r="G260" s="26" t="s">
        <v>1595</v>
      </c>
      <c r="H260" s="10" t="s">
        <v>1103</v>
      </c>
      <c r="I260" s="10" t="s">
        <v>1103</v>
      </c>
      <c r="J260" s="10" t="s">
        <v>7503</v>
      </c>
      <c r="K260" s="10" t="s">
        <v>6891</v>
      </c>
      <c r="L260" s="32" t="s">
        <v>2611</v>
      </c>
      <c r="M260" s="32" t="s">
        <v>3820</v>
      </c>
      <c r="N260" s="10" t="s">
        <v>8168</v>
      </c>
      <c r="O260" s="32" t="s">
        <v>1945</v>
      </c>
      <c r="P260" s="10" t="s">
        <v>8466</v>
      </c>
      <c r="Q260" s="10" t="s">
        <v>5315</v>
      </c>
      <c r="R260" s="10" t="s">
        <v>633</v>
      </c>
      <c r="S260" s="26" t="s">
        <v>6269</v>
      </c>
      <c r="T260" s="26" t="s">
        <v>9527</v>
      </c>
      <c r="U260" s="32" t="s">
        <v>3254</v>
      </c>
      <c r="V260" s="32" t="s">
        <v>1103</v>
      </c>
      <c r="W260" s="26" t="s">
        <v>9209</v>
      </c>
      <c r="X260" s="32" t="e">
        <f>VLOOKUP(#REF!,#REF!,MATCH(VLOOKUP($X$1,'Language &amp; Currency Data'!$A$1:$B$41,2),#REF!,),FALSE)</f>
        <v>#REF!</v>
      </c>
      <c r="Y260" s="32" t="s">
        <v>634</v>
      </c>
      <c r="Z260" s="32" t="s">
        <v>4042</v>
      </c>
      <c r="AA260" s="32" t="s">
        <v>3544</v>
      </c>
      <c r="AB260" s="32" t="s">
        <v>2316</v>
      </c>
      <c r="AC260" s="26" t="s">
        <v>8740</v>
      </c>
      <c r="AD260" s="32" t="s">
        <v>5011</v>
      </c>
      <c r="AE260" s="10" t="s">
        <v>5620</v>
      </c>
      <c r="AF260" s="10" t="s">
        <v>7138</v>
      </c>
      <c r="AG260" s="10" t="s">
        <v>5929</v>
      </c>
      <c r="AH260" s="32" t="s">
        <v>1103</v>
      </c>
      <c r="AI260" s="32" t="s">
        <v>4614</v>
      </c>
      <c r="AJ260" s="10" t="s">
        <v>7809</v>
      </c>
      <c r="AK260" s="32" t="s">
        <v>4312</v>
      </c>
      <c r="AL260" s="10" t="s">
        <v>6582</v>
      </c>
      <c r="AM260" s="10" t="s">
        <v>633</v>
      </c>
      <c r="AN260" s="10" t="s">
        <v>633</v>
      </c>
      <c r="AO260" s="32" t="s">
        <v>2938</v>
      </c>
      <c r="AP260" s="13" t="s">
        <v>633</v>
      </c>
      <c r="AQ260" s="13" t="s">
        <v>633</v>
      </c>
      <c r="AR260" s="13" t="s">
        <v>633</v>
      </c>
      <c r="AS260" s="13" t="s">
        <v>633</v>
      </c>
      <c r="AT260" s="13" t="s">
        <v>633</v>
      </c>
      <c r="AU260" s="13" t="s">
        <v>633</v>
      </c>
      <c r="AV260" s="13" t="s">
        <v>633</v>
      </c>
      <c r="AW260" s="13" t="s">
        <v>633</v>
      </c>
    </row>
    <row r="261" spans="1:49" s="13" customFormat="1" ht="42.75" x14ac:dyDescent="0.45">
      <c r="A261" s="10" t="s">
        <v>635</v>
      </c>
      <c r="B261" s="10" t="s">
        <v>3733</v>
      </c>
      <c r="C261" s="10" t="s">
        <v>635</v>
      </c>
      <c r="D261" s="32" t="s">
        <v>1353</v>
      </c>
      <c r="E261" s="26" t="s">
        <v>8741</v>
      </c>
      <c r="F261" s="7" t="s">
        <v>635</v>
      </c>
      <c r="G261" s="26" t="s">
        <v>1596</v>
      </c>
      <c r="H261" s="10" t="s">
        <v>3733</v>
      </c>
      <c r="I261" s="10" t="s">
        <v>3733</v>
      </c>
      <c r="J261" s="10" t="s">
        <v>7504</v>
      </c>
      <c r="K261" s="10" t="s">
        <v>6892</v>
      </c>
      <c r="L261" s="32" t="s">
        <v>2612</v>
      </c>
      <c r="M261" s="32" t="s">
        <v>1353</v>
      </c>
      <c r="N261" s="10" t="s">
        <v>8169</v>
      </c>
      <c r="O261" s="32" t="s">
        <v>1946</v>
      </c>
      <c r="P261" s="10" t="s">
        <v>8467</v>
      </c>
      <c r="Q261" s="10" t="s">
        <v>5316</v>
      </c>
      <c r="R261" s="10" t="s">
        <v>635</v>
      </c>
      <c r="S261" s="26" t="s">
        <v>6270</v>
      </c>
      <c r="T261" s="26" t="s">
        <v>8970</v>
      </c>
      <c r="U261" s="32" t="s">
        <v>3255</v>
      </c>
      <c r="V261" s="32" t="s">
        <v>3733</v>
      </c>
      <c r="W261" s="26" t="s">
        <v>9210</v>
      </c>
      <c r="X261" s="32" t="e">
        <f>VLOOKUP(#REF!,#REF!,MATCH(VLOOKUP($X$1,'Language &amp; Currency Data'!$A$1:$B$41,2),#REF!,),FALSE)</f>
        <v>#REF!</v>
      </c>
      <c r="Y261" s="32" t="s">
        <v>636</v>
      </c>
      <c r="Z261" s="32" t="s">
        <v>4043</v>
      </c>
      <c r="AA261" s="32" t="s">
        <v>3545</v>
      </c>
      <c r="AB261" s="32" t="s">
        <v>2317</v>
      </c>
      <c r="AC261" s="26" t="s">
        <v>8741</v>
      </c>
      <c r="AD261" s="32" t="s">
        <v>5012</v>
      </c>
      <c r="AE261" s="10" t="s">
        <v>5621</v>
      </c>
      <c r="AF261" s="10" t="s">
        <v>7139</v>
      </c>
      <c r="AG261" s="10" t="s">
        <v>5930</v>
      </c>
      <c r="AH261" s="32" t="s">
        <v>3733</v>
      </c>
      <c r="AI261" s="32" t="s">
        <v>4615</v>
      </c>
      <c r="AJ261" s="10" t="s">
        <v>7810</v>
      </c>
      <c r="AK261" s="32" t="s">
        <v>4313</v>
      </c>
      <c r="AL261" s="10" t="s">
        <v>6583</v>
      </c>
      <c r="AM261" s="10" t="s">
        <v>635</v>
      </c>
      <c r="AN261" s="10" t="s">
        <v>635</v>
      </c>
      <c r="AO261" s="32" t="s">
        <v>2939</v>
      </c>
      <c r="AP261" s="13" t="s">
        <v>635</v>
      </c>
      <c r="AQ261" s="13" t="s">
        <v>635</v>
      </c>
      <c r="AR261" s="13" t="s">
        <v>635</v>
      </c>
      <c r="AS261" s="13" t="s">
        <v>635</v>
      </c>
      <c r="AT261" s="13" t="s">
        <v>635</v>
      </c>
      <c r="AU261" s="13" t="s">
        <v>635</v>
      </c>
      <c r="AV261" s="13" t="s">
        <v>635</v>
      </c>
      <c r="AW261" s="13" t="s">
        <v>635</v>
      </c>
    </row>
    <row r="262" spans="1:49" s="13" customFormat="1" ht="28.5" x14ac:dyDescent="0.45">
      <c r="A262" s="10" t="s">
        <v>637</v>
      </c>
      <c r="B262" s="10" t="s">
        <v>1104</v>
      </c>
      <c r="C262" s="10" t="s">
        <v>637</v>
      </c>
      <c r="D262" s="32" t="s">
        <v>3821</v>
      </c>
      <c r="E262" s="26" t="s">
        <v>9585</v>
      </c>
      <c r="F262" s="7" t="s">
        <v>637</v>
      </c>
      <c r="G262" s="26" t="s">
        <v>1597</v>
      </c>
      <c r="H262" s="10" t="s">
        <v>1104</v>
      </c>
      <c r="I262" s="10" t="s">
        <v>1104</v>
      </c>
      <c r="J262" s="10" t="s">
        <v>7505</v>
      </c>
      <c r="K262" s="10" t="s">
        <v>6893</v>
      </c>
      <c r="L262" s="32" t="s">
        <v>2613</v>
      </c>
      <c r="M262" s="32" t="s">
        <v>3821</v>
      </c>
      <c r="N262" s="10" t="s">
        <v>8170</v>
      </c>
      <c r="O262" s="32" t="s">
        <v>1947</v>
      </c>
      <c r="P262" s="10" t="s">
        <v>8468</v>
      </c>
      <c r="Q262" s="10" t="s">
        <v>5317</v>
      </c>
      <c r="R262" s="10" t="s">
        <v>637</v>
      </c>
      <c r="S262" s="26" t="s">
        <v>6271</v>
      </c>
      <c r="T262" s="26" t="s">
        <v>9528</v>
      </c>
      <c r="U262" s="32" t="s">
        <v>3256</v>
      </c>
      <c r="V262" s="32" t="s">
        <v>1104</v>
      </c>
      <c r="W262" s="26" t="s">
        <v>9211</v>
      </c>
      <c r="X262" s="32" t="e">
        <f>VLOOKUP(#REF!,#REF!,MATCH(VLOOKUP($X$1,'Language &amp; Currency Data'!$A$1:$B$41,2),#REF!,),FALSE)</f>
        <v>#REF!</v>
      </c>
      <c r="Y262" s="32" t="s">
        <v>638</v>
      </c>
      <c r="Z262" s="32" t="s">
        <v>4044</v>
      </c>
      <c r="AA262" s="32" t="s">
        <v>3546</v>
      </c>
      <c r="AB262" s="32" t="s">
        <v>2318</v>
      </c>
      <c r="AC262" s="26" t="s">
        <v>8742</v>
      </c>
      <c r="AD262" s="32" t="s">
        <v>5013</v>
      </c>
      <c r="AE262" s="10" t="s">
        <v>5622</v>
      </c>
      <c r="AF262" s="10" t="s">
        <v>7140</v>
      </c>
      <c r="AG262" s="10" t="s">
        <v>5931</v>
      </c>
      <c r="AH262" s="32" t="s">
        <v>1104</v>
      </c>
      <c r="AI262" s="32" t="s">
        <v>4616</v>
      </c>
      <c r="AJ262" s="10" t="s">
        <v>7811</v>
      </c>
      <c r="AK262" s="32" t="s">
        <v>4314</v>
      </c>
      <c r="AL262" s="10" t="s">
        <v>6584</v>
      </c>
      <c r="AM262" s="10" t="s">
        <v>637</v>
      </c>
      <c r="AN262" s="10" t="s">
        <v>637</v>
      </c>
      <c r="AO262" s="32" t="s">
        <v>2940</v>
      </c>
      <c r="AP262" s="13" t="s">
        <v>637</v>
      </c>
      <c r="AQ262" s="13" t="s">
        <v>637</v>
      </c>
      <c r="AR262" s="13" t="s">
        <v>637</v>
      </c>
      <c r="AS262" s="13" t="s">
        <v>637</v>
      </c>
      <c r="AT262" s="13" t="s">
        <v>637</v>
      </c>
      <c r="AU262" s="13" t="s">
        <v>637</v>
      </c>
      <c r="AV262" s="13" t="s">
        <v>637</v>
      </c>
      <c r="AW262" s="13" t="s">
        <v>637</v>
      </c>
    </row>
    <row r="263" spans="1:49" s="13" customFormat="1" ht="42.75" x14ac:dyDescent="0.45">
      <c r="A263" s="10" t="s">
        <v>639</v>
      </c>
      <c r="B263" s="10" t="s">
        <v>1105</v>
      </c>
      <c r="C263" s="10" t="s">
        <v>639</v>
      </c>
      <c r="D263" s="32" t="s">
        <v>1354</v>
      </c>
      <c r="E263" s="26" t="s">
        <v>8743</v>
      </c>
      <c r="F263" s="7" t="s">
        <v>639</v>
      </c>
      <c r="G263" s="26" t="s">
        <v>1598</v>
      </c>
      <c r="H263" s="10" t="s">
        <v>1105</v>
      </c>
      <c r="I263" s="10" t="s">
        <v>1105</v>
      </c>
      <c r="J263" s="10" t="s">
        <v>7506</v>
      </c>
      <c r="K263" s="10" t="s">
        <v>6894</v>
      </c>
      <c r="L263" s="32" t="s">
        <v>2614</v>
      </c>
      <c r="M263" s="32" t="s">
        <v>1354</v>
      </c>
      <c r="N263" s="10" t="s">
        <v>8171</v>
      </c>
      <c r="O263" s="32" t="s">
        <v>1948</v>
      </c>
      <c r="P263" s="10" t="s">
        <v>8469</v>
      </c>
      <c r="Q263" s="10" t="s">
        <v>5318</v>
      </c>
      <c r="R263" s="10" t="s">
        <v>639</v>
      </c>
      <c r="S263" s="26" t="s">
        <v>6272</v>
      </c>
      <c r="T263" s="26" t="s">
        <v>8971</v>
      </c>
      <c r="U263" s="32" t="s">
        <v>3257</v>
      </c>
      <c r="V263" s="32" t="s">
        <v>1105</v>
      </c>
      <c r="W263" s="26" t="s">
        <v>9212</v>
      </c>
      <c r="X263" s="32" t="e">
        <f>VLOOKUP(#REF!,#REF!,MATCH(VLOOKUP($X$1,'Language &amp; Currency Data'!$A$1:$B$41,2),#REF!,),FALSE)</f>
        <v>#REF!</v>
      </c>
      <c r="Y263" s="32" t="s">
        <v>640</v>
      </c>
      <c r="Z263" s="32" t="s">
        <v>4045</v>
      </c>
      <c r="AA263" s="32" t="s">
        <v>3547</v>
      </c>
      <c r="AB263" s="32" t="s">
        <v>2319</v>
      </c>
      <c r="AC263" s="26" t="s">
        <v>8743</v>
      </c>
      <c r="AD263" s="32" t="s">
        <v>5014</v>
      </c>
      <c r="AE263" s="10" t="s">
        <v>5623</v>
      </c>
      <c r="AF263" s="10" t="s">
        <v>7141</v>
      </c>
      <c r="AG263" s="10" t="s">
        <v>5932</v>
      </c>
      <c r="AH263" s="32" t="s">
        <v>1105</v>
      </c>
      <c r="AI263" s="32" t="s">
        <v>4617</v>
      </c>
      <c r="AJ263" s="10" t="s">
        <v>7812</v>
      </c>
      <c r="AK263" s="32" t="s">
        <v>4315</v>
      </c>
      <c r="AL263" s="10" t="s">
        <v>6585</v>
      </c>
      <c r="AM263" s="10" t="s">
        <v>639</v>
      </c>
      <c r="AN263" s="10" t="s">
        <v>639</v>
      </c>
      <c r="AO263" s="32" t="s">
        <v>2941</v>
      </c>
      <c r="AP263" s="13" t="s">
        <v>639</v>
      </c>
      <c r="AQ263" s="13" t="s">
        <v>639</v>
      </c>
      <c r="AR263" s="13" t="s">
        <v>639</v>
      </c>
      <c r="AS263" s="13" t="s">
        <v>639</v>
      </c>
      <c r="AT263" s="13" t="s">
        <v>639</v>
      </c>
      <c r="AU263" s="13" t="s">
        <v>639</v>
      </c>
      <c r="AV263" s="13" t="s">
        <v>639</v>
      </c>
      <c r="AW263" s="13" t="s">
        <v>639</v>
      </c>
    </row>
    <row r="264" spans="1:49" s="13" customFormat="1" ht="28.5" x14ac:dyDescent="0.45">
      <c r="A264" s="10" t="s">
        <v>641</v>
      </c>
      <c r="B264" s="10" t="s">
        <v>3734</v>
      </c>
      <c r="C264" s="10" t="s">
        <v>641</v>
      </c>
      <c r="D264" s="32" t="s">
        <v>1355</v>
      </c>
      <c r="E264" s="26" t="s">
        <v>8744</v>
      </c>
      <c r="F264" s="7" t="s">
        <v>641</v>
      </c>
      <c r="G264" s="26" t="s">
        <v>1599</v>
      </c>
      <c r="H264" s="10" t="s">
        <v>3734</v>
      </c>
      <c r="I264" s="10" t="s">
        <v>3734</v>
      </c>
      <c r="J264" s="10" t="s">
        <v>7507</v>
      </c>
      <c r="K264" s="10" t="s">
        <v>6895</v>
      </c>
      <c r="L264" s="32" t="s">
        <v>2615</v>
      </c>
      <c r="M264" s="32" t="s">
        <v>1355</v>
      </c>
      <c r="N264" s="10" t="s">
        <v>8172</v>
      </c>
      <c r="O264" s="32" t="s">
        <v>1949</v>
      </c>
      <c r="P264" s="10" t="s">
        <v>8470</v>
      </c>
      <c r="Q264" s="10" t="s">
        <v>5319</v>
      </c>
      <c r="R264" s="10" t="s">
        <v>641</v>
      </c>
      <c r="S264" s="26" t="s">
        <v>6273</v>
      </c>
      <c r="T264" s="26" t="s">
        <v>8972</v>
      </c>
      <c r="U264" s="32" t="s">
        <v>3258</v>
      </c>
      <c r="V264" s="32" t="s">
        <v>3734</v>
      </c>
      <c r="W264" s="26" t="s">
        <v>9213</v>
      </c>
      <c r="X264" s="32" t="e">
        <f>VLOOKUP(#REF!,#REF!,MATCH(VLOOKUP($X$1,'Language &amp; Currency Data'!$A$1:$B$41,2),#REF!,),FALSE)</f>
        <v>#REF!</v>
      </c>
      <c r="Y264" s="32" t="s">
        <v>642</v>
      </c>
      <c r="Z264" s="32" t="s">
        <v>4046</v>
      </c>
      <c r="AA264" s="32" t="s">
        <v>3548</v>
      </c>
      <c r="AB264" s="32" t="s">
        <v>2320</v>
      </c>
      <c r="AC264" s="26" t="s">
        <v>8744</v>
      </c>
      <c r="AD264" s="32" t="s">
        <v>5015</v>
      </c>
      <c r="AE264" s="10" t="s">
        <v>5624</v>
      </c>
      <c r="AF264" s="10" t="s">
        <v>7142</v>
      </c>
      <c r="AG264" s="10" t="s">
        <v>5933</v>
      </c>
      <c r="AH264" s="32" t="s">
        <v>3734</v>
      </c>
      <c r="AI264" s="32" t="s">
        <v>4618</v>
      </c>
      <c r="AJ264" s="10" t="s">
        <v>7813</v>
      </c>
      <c r="AK264" s="32" t="s">
        <v>4316</v>
      </c>
      <c r="AL264" s="10" t="s">
        <v>6586</v>
      </c>
      <c r="AM264" s="10" t="s">
        <v>641</v>
      </c>
      <c r="AN264" s="10" t="s">
        <v>641</v>
      </c>
      <c r="AO264" s="32" t="s">
        <v>2942</v>
      </c>
      <c r="AP264" s="13" t="s">
        <v>641</v>
      </c>
      <c r="AQ264" s="13" t="s">
        <v>641</v>
      </c>
      <c r="AR264" s="13" t="s">
        <v>641</v>
      </c>
      <c r="AS264" s="13" t="s">
        <v>641</v>
      </c>
      <c r="AT264" s="13" t="s">
        <v>641</v>
      </c>
      <c r="AU264" s="13" t="s">
        <v>641</v>
      </c>
      <c r="AV264" s="13" t="s">
        <v>641</v>
      </c>
      <c r="AW264" s="13" t="s">
        <v>641</v>
      </c>
    </row>
    <row r="265" spans="1:49" s="13" customFormat="1" ht="28.5" x14ac:dyDescent="0.45">
      <c r="A265" s="10" t="s">
        <v>643</v>
      </c>
      <c r="B265" s="10" t="s">
        <v>1106</v>
      </c>
      <c r="C265" s="10" t="s">
        <v>643</v>
      </c>
      <c r="D265" s="32" t="s">
        <v>1356</v>
      </c>
      <c r="E265" s="26" t="s">
        <v>8745</v>
      </c>
      <c r="F265" s="7" t="s">
        <v>643</v>
      </c>
      <c r="G265" s="26" t="s">
        <v>1600</v>
      </c>
      <c r="H265" s="10" t="s">
        <v>1106</v>
      </c>
      <c r="I265" s="10" t="s">
        <v>1106</v>
      </c>
      <c r="J265" s="10" t="s">
        <v>7508</v>
      </c>
      <c r="K265" s="10" t="s">
        <v>6896</v>
      </c>
      <c r="L265" s="32" t="s">
        <v>2616</v>
      </c>
      <c r="M265" s="32" t="s">
        <v>1356</v>
      </c>
      <c r="N265" s="10" t="s">
        <v>8173</v>
      </c>
      <c r="O265" s="32" t="s">
        <v>1950</v>
      </c>
      <c r="P265" s="10" t="s">
        <v>8471</v>
      </c>
      <c r="Q265" s="10" t="s">
        <v>5320</v>
      </c>
      <c r="R265" s="10" t="s">
        <v>643</v>
      </c>
      <c r="S265" s="26" t="s">
        <v>6274</v>
      </c>
      <c r="T265" s="26" t="s">
        <v>8973</v>
      </c>
      <c r="U265" s="32" t="s">
        <v>3259</v>
      </c>
      <c r="V265" s="32" t="s">
        <v>1106</v>
      </c>
      <c r="W265" s="26" t="s">
        <v>9214</v>
      </c>
      <c r="X265" s="32" t="e">
        <f>VLOOKUP(#REF!,#REF!,MATCH(VLOOKUP($X$1,'Language &amp; Currency Data'!$A$1:$B$41,2),#REF!,),FALSE)</f>
        <v>#REF!</v>
      </c>
      <c r="Y265" s="32" t="s">
        <v>644</v>
      </c>
      <c r="Z265" s="32" t="s">
        <v>4047</v>
      </c>
      <c r="AA265" s="32" t="s">
        <v>3549</v>
      </c>
      <c r="AB265" s="32" t="s">
        <v>2321</v>
      </c>
      <c r="AC265" s="26" t="s">
        <v>8745</v>
      </c>
      <c r="AD265" s="32" t="s">
        <v>5016</v>
      </c>
      <c r="AE265" s="10" t="s">
        <v>5625</v>
      </c>
      <c r="AF265" s="10" t="s">
        <v>7143</v>
      </c>
      <c r="AG265" s="10" t="s">
        <v>5934</v>
      </c>
      <c r="AH265" s="32" t="s">
        <v>1106</v>
      </c>
      <c r="AI265" s="32" t="s">
        <v>4810</v>
      </c>
      <c r="AJ265" s="10" t="s">
        <v>7814</v>
      </c>
      <c r="AK265" s="32" t="s">
        <v>4317</v>
      </c>
      <c r="AL265" s="10" t="s">
        <v>6587</v>
      </c>
      <c r="AM265" s="10" t="s">
        <v>643</v>
      </c>
      <c r="AN265" s="10" t="s">
        <v>643</v>
      </c>
      <c r="AO265" s="32" t="s">
        <v>2943</v>
      </c>
      <c r="AP265" s="13" t="s">
        <v>643</v>
      </c>
      <c r="AQ265" s="13" t="s">
        <v>643</v>
      </c>
      <c r="AR265" s="13" t="s">
        <v>643</v>
      </c>
      <c r="AS265" s="13" t="s">
        <v>643</v>
      </c>
      <c r="AT265" s="13" t="s">
        <v>643</v>
      </c>
      <c r="AU265" s="13" t="s">
        <v>643</v>
      </c>
      <c r="AV265" s="13" t="s">
        <v>643</v>
      </c>
      <c r="AW265" s="13" t="s">
        <v>643</v>
      </c>
    </row>
    <row r="266" spans="1:49" s="13" customFormat="1" ht="57" x14ac:dyDescent="0.45">
      <c r="A266" s="10" t="s">
        <v>645</v>
      </c>
      <c r="B266" s="10" t="s">
        <v>3735</v>
      </c>
      <c r="C266" s="10" t="s">
        <v>645</v>
      </c>
      <c r="D266" s="32" t="s">
        <v>4790</v>
      </c>
      <c r="E266" s="26" t="s">
        <v>9468</v>
      </c>
      <c r="F266" s="7" t="s">
        <v>645</v>
      </c>
      <c r="G266" s="26" t="s">
        <v>1730</v>
      </c>
      <c r="H266" s="10" t="s">
        <v>3735</v>
      </c>
      <c r="I266" s="10" t="s">
        <v>3735</v>
      </c>
      <c r="J266" s="10" t="s">
        <v>7509</v>
      </c>
      <c r="K266" s="10" t="s">
        <v>6897</v>
      </c>
      <c r="L266" s="32" t="s">
        <v>2617</v>
      </c>
      <c r="M266" s="32" t="s">
        <v>4790</v>
      </c>
      <c r="N266" s="10" t="s">
        <v>8174</v>
      </c>
      <c r="O266" s="32" t="s">
        <v>2072</v>
      </c>
      <c r="P266" s="10" t="s">
        <v>8472</v>
      </c>
      <c r="Q266" s="10" t="s">
        <v>5321</v>
      </c>
      <c r="R266" s="10" t="s">
        <v>645</v>
      </c>
      <c r="S266" s="26" t="s">
        <v>6275</v>
      </c>
      <c r="T266" s="26" t="s">
        <v>9351</v>
      </c>
      <c r="U266" s="32" t="s">
        <v>3260</v>
      </c>
      <c r="V266" s="32" t="s">
        <v>3735</v>
      </c>
      <c r="W266" s="26" t="s">
        <v>9215</v>
      </c>
      <c r="X266" s="32" t="e">
        <f>VLOOKUP(#REF!,#REF!,MATCH(VLOOKUP($X$1,'Language &amp; Currency Data'!$A$1:$B$41,2),#REF!,),FALSE)</f>
        <v>#REF!</v>
      </c>
      <c r="Y266" s="32" t="s">
        <v>3840</v>
      </c>
      <c r="Z266" s="32" t="s">
        <v>4048</v>
      </c>
      <c r="AA266" s="32" t="s">
        <v>3550</v>
      </c>
      <c r="AB266" s="32" t="s">
        <v>2322</v>
      </c>
      <c r="AC266" s="26" t="s">
        <v>8746</v>
      </c>
      <c r="AD266" s="32" t="s">
        <v>5017</v>
      </c>
      <c r="AE266" s="10" t="s">
        <v>5626</v>
      </c>
      <c r="AF266" s="10" t="s">
        <v>7276</v>
      </c>
      <c r="AG266" s="10" t="s">
        <v>5935</v>
      </c>
      <c r="AH266" s="32" t="s">
        <v>3735</v>
      </c>
      <c r="AI266" s="32" t="s">
        <v>4619</v>
      </c>
      <c r="AJ266" s="10" t="s">
        <v>7815</v>
      </c>
      <c r="AK266" s="32" t="s">
        <v>4318</v>
      </c>
      <c r="AL266" s="10" t="s">
        <v>6588</v>
      </c>
      <c r="AM266" s="10" t="s">
        <v>645</v>
      </c>
      <c r="AN266" s="10" t="s">
        <v>645</v>
      </c>
      <c r="AO266" s="32" t="s">
        <v>2944</v>
      </c>
      <c r="AP266" s="13" t="s">
        <v>645</v>
      </c>
      <c r="AQ266" s="13" t="s">
        <v>645</v>
      </c>
      <c r="AR266" s="13" t="s">
        <v>645</v>
      </c>
      <c r="AS266" s="13" t="s">
        <v>645</v>
      </c>
      <c r="AT266" s="13" t="s">
        <v>645</v>
      </c>
      <c r="AU266" s="13" t="s">
        <v>645</v>
      </c>
      <c r="AV266" s="13" t="s">
        <v>645</v>
      </c>
      <c r="AW266" s="13" t="s">
        <v>645</v>
      </c>
    </row>
    <row r="267" spans="1:49" s="13" customFormat="1" ht="57" x14ac:dyDescent="0.45">
      <c r="A267" s="10" t="s">
        <v>646</v>
      </c>
      <c r="B267" s="10" t="s">
        <v>3736</v>
      </c>
      <c r="C267" s="10" t="s">
        <v>646</v>
      </c>
      <c r="D267" s="32" t="s">
        <v>4791</v>
      </c>
      <c r="E267" s="26" t="s">
        <v>9469</v>
      </c>
      <c r="F267" s="7" t="s">
        <v>646</v>
      </c>
      <c r="G267" s="26" t="s">
        <v>1601</v>
      </c>
      <c r="H267" s="10" t="s">
        <v>3736</v>
      </c>
      <c r="I267" s="10" t="s">
        <v>3736</v>
      </c>
      <c r="J267" s="10" t="s">
        <v>7510</v>
      </c>
      <c r="K267" s="10" t="s">
        <v>6898</v>
      </c>
      <c r="L267" s="32" t="s">
        <v>2618</v>
      </c>
      <c r="M267" s="32" t="s">
        <v>4791</v>
      </c>
      <c r="N267" s="10" t="s">
        <v>8175</v>
      </c>
      <c r="O267" s="32" t="s">
        <v>1951</v>
      </c>
      <c r="P267" s="10" t="s">
        <v>8473</v>
      </c>
      <c r="Q267" s="10" t="s">
        <v>5322</v>
      </c>
      <c r="R267" s="10" t="s">
        <v>646</v>
      </c>
      <c r="S267" s="26" t="s">
        <v>6276</v>
      </c>
      <c r="T267" s="26" t="s">
        <v>8974</v>
      </c>
      <c r="U267" s="32" t="s">
        <v>3261</v>
      </c>
      <c r="V267" s="32" t="s">
        <v>3736</v>
      </c>
      <c r="W267" s="26" t="s">
        <v>9216</v>
      </c>
      <c r="X267" s="32" t="e">
        <f>VLOOKUP(#REF!,#REF!,MATCH(VLOOKUP($X$1,'Language &amp; Currency Data'!$A$1:$B$41,2),#REF!,),FALSE)</f>
        <v>#REF!</v>
      </c>
      <c r="Y267" s="32" t="s">
        <v>647</v>
      </c>
      <c r="Z267" s="32" t="s">
        <v>4049</v>
      </c>
      <c r="AA267" s="32" t="s">
        <v>3551</v>
      </c>
      <c r="AB267" s="32" t="s">
        <v>2323</v>
      </c>
      <c r="AC267" s="26" t="s">
        <v>8747</v>
      </c>
      <c r="AD267" s="32" t="s">
        <v>5018</v>
      </c>
      <c r="AE267" s="10" t="s">
        <v>5627</v>
      </c>
      <c r="AF267" s="10" t="s">
        <v>7144</v>
      </c>
      <c r="AG267" s="10" t="s">
        <v>5936</v>
      </c>
      <c r="AH267" s="32" t="s">
        <v>3736</v>
      </c>
      <c r="AI267" s="32" t="s">
        <v>4620</v>
      </c>
      <c r="AJ267" s="10" t="s">
        <v>7816</v>
      </c>
      <c r="AK267" s="32" t="s">
        <v>4319</v>
      </c>
      <c r="AL267" s="10" t="s">
        <v>6589</v>
      </c>
      <c r="AM267" s="10" t="s">
        <v>646</v>
      </c>
      <c r="AN267" s="10" t="s">
        <v>646</v>
      </c>
      <c r="AO267" s="32" t="s">
        <v>2945</v>
      </c>
      <c r="AP267" s="13" t="s">
        <v>646</v>
      </c>
      <c r="AQ267" s="13" t="s">
        <v>646</v>
      </c>
      <c r="AR267" s="13" t="s">
        <v>646</v>
      </c>
      <c r="AS267" s="13" t="s">
        <v>646</v>
      </c>
      <c r="AT267" s="13" t="s">
        <v>646</v>
      </c>
      <c r="AU267" s="13" t="s">
        <v>646</v>
      </c>
      <c r="AV267" s="13" t="s">
        <v>646</v>
      </c>
      <c r="AW267" s="13" t="s">
        <v>646</v>
      </c>
    </row>
    <row r="268" spans="1:49" s="13" customFormat="1" ht="42.75" x14ac:dyDescent="0.45">
      <c r="A268" s="10" t="s">
        <v>648</v>
      </c>
      <c r="B268" s="10" t="s">
        <v>1107</v>
      </c>
      <c r="C268" s="10" t="s">
        <v>648</v>
      </c>
      <c r="D268" s="32" t="s">
        <v>4792</v>
      </c>
      <c r="E268" s="26" t="s">
        <v>8748</v>
      </c>
      <c r="F268" s="7" t="s">
        <v>648</v>
      </c>
      <c r="G268" s="26" t="s">
        <v>1602</v>
      </c>
      <c r="H268" s="10" t="s">
        <v>1107</v>
      </c>
      <c r="I268" s="10" t="s">
        <v>1107</v>
      </c>
      <c r="J268" s="10" t="s">
        <v>7511</v>
      </c>
      <c r="K268" s="10" t="s">
        <v>6899</v>
      </c>
      <c r="L268" s="32" t="s">
        <v>2619</v>
      </c>
      <c r="M268" s="32" t="s">
        <v>4792</v>
      </c>
      <c r="N268" s="10" t="s">
        <v>8176</v>
      </c>
      <c r="O268" s="32" t="s">
        <v>1952</v>
      </c>
      <c r="P268" s="10" t="s">
        <v>8474</v>
      </c>
      <c r="Q268" s="10" t="s">
        <v>5323</v>
      </c>
      <c r="R268" s="10" t="s">
        <v>648</v>
      </c>
      <c r="S268" s="26" t="s">
        <v>6277</v>
      </c>
      <c r="T268" s="26" t="s">
        <v>8975</v>
      </c>
      <c r="U268" s="32" t="s">
        <v>3262</v>
      </c>
      <c r="V268" s="32" t="s">
        <v>1107</v>
      </c>
      <c r="W268" s="26" t="s">
        <v>9217</v>
      </c>
      <c r="X268" s="32" t="e">
        <f>VLOOKUP(#REF!,#REF!,MATCH(VLOOKUP($X$1,'Language &amp; Currency Data'!$A$1:$B$41,2),#REF!,),FALSE)</f>
        <v>#REF!</v>
      </c>
      <c r="Y268" s="32" t="s">
        <v>649</v>
      </c>
      <c r="Z268" s="32" t="s">
        <v>4050</v>
      </c>
      <c r="AA268" s="32" t="s">
        <v>3552</v>
      </c>
      <c r="AB268" s="32" t="s">
        <v>2324</v>
      </c>
      <c r="AC268" s="26" t="s">
        <v>8748</v>
      </c>
      <c r="AD268" s="32" t="s">
        <v>5019</v>
      </c>
      <c r="AE268" s="10" t="s">
        <v>5628</v>
      </c>
      <c r="AF268" s="10" t="s">
        <v>7145</v>
      </c>
      <c r="AG268" s="10" t="s">
        <v>5937</v>
      </c>
      <c r="AH268" s="32" t="s">
        <v>1107</v>
      </c>
      <c r="AI268" s="32" t="s">
        <v>4621</v>
      </c>
      <c r="AJ268" s="10" t="s">
        <v>7817</v>
      </c>
      <c r="AK268" s="32" t="s">
        <v>4320</v>
      </c>
      <c r="AL268" s="10" t="s">
        <v>6590</v>
      </c>
      <c r="AM268" s="10" t="s">
        <v>648</v>
      </c>
      <c r="AN268" s="10" t="s">
        <v>648</v>
      </c>
      <c r="AO268" s="32" t="s">
        <v>2946</v>
      </c>
      <c r="AP268" s="13" t="s">
        <v>648</v>
      </c>
      <c r="AQ268" s="13" t="s">
        <v>648</v>
      </c>
      <c r="AR268" s="13" t="s">
        <v>648</v>
      </c>
      <c r="AS268" s="13" t="s">
        <v>648</v>
      </c>
      <c r="AT268" s="13" t="s">
        <v>648</v>
      </c>
      <c r="AU268" s="13" t="s">
        <v>648</v>
      </c>
      <c r="AV268" s="13" t="s">
        <v>648</v>
      </c>
      <c r="AW268" s="13" t="s">
        <v>648</v>
      </c>
    </row>
    <row r="269" spans="1:49" s="13" customFormat="1" ht="28.5" x14ac:dyDescent="0.45">
      <c r="A269" s="10" t="s">
        <v>650</v>
      </c>
      <c r="B269" s="10" t="s">
        <v>1108</v>
      </c>
      <c r="C269" s="10" t="s">
        <v>650</v>
      </c>
      <c r="D269" s="32" t="s">
        <v>1357</v>
      </c>
      <c r="E269" s="26" t="s">
        <v>8749</v>
      </c>
      <c r="F269" s="7" t="s">
        <v>650</v>
      </c>
      <c r="G269" s="26" t="s">
        <v>1603</v>
      </c>
      <c r="H269" s="10" t="s">
        <v>1108</v>
      </c>
      <c r="I269" s="10" t="s">
        <v>1108</v>
      </c>
      <c r="J269" s="10" t="s">
        <v>7512</v>
      </c>
      <c r="K269" s="10" t="s">
        <v>6900</v>
      </c>
      <c r="L269" s="32" t="s">
        <v>2620</v>
      </c>
      <c r="M269" s="32" t="s">
        <v>1357</v>
      </c>
      <c r="N269" s="10" t="s">
        <v>8177</v>
      </c>
      <c r="O269" s="32" t="s">
        <v>1953</v>
      </c>
      <c r="P269" s="10" t="s">
        <v>8475</v>
      </c>
      <c r="Q269" s="10" t="s">
        <v>5324</v>
      </c>
      <c r="R269" s="10" t="s">
        <v>650</v>
      </c>
      <c r="S269" s="26" t="s">
        <v>6278</v>
      </c>
      <c r="T269" s="26" t="s">
        <v>8976</v>
      </c>
      <c r="U269" s="32" t="s">
        <v>3263</v>
      </c>
      <c r="V269" s="32" t="s">
        <v>1108</v>
      </c>
      <c r="W269" s="26" t="s">
        <v>9218</v>
      </c>
      <c r="X269" s="32" t="e">
        <f>VLOOKUP(#REF!,#REF!,MATCH(VLOOKUP($X$1,'Language &amp; Currency Data'!$A$1:$B$41,2),#REF!,),FALSE)</f>
        <v>#REF!</v>
      </c>
      <c r="Y269" s="32" t="s">
        <v>651</v>
      </c>
      <c r="Z269" s="32" t="s">
        <v>4051</v>
      </c>
      <c r="AA269" s="32" t="s">
        <v>3553</v>
      </c>
      <c r="AB269" s="32" t="s">
        <v>2325</v>
      </c>
      <c r="AC269" s="26" t="s">
        <v>8749</v>
      </c>
      <c r="AD269" s="32" t="s">
        <v>5020</v>
      </c>
      <c r="AE269" s="10" t="s">
        <v>5629</v>
      </c>
      <c r="AF269" s="10" t="s">
        <v>7146</v>
      </c>
      <c r="AG269" s="10" t="s">
        <v>5938</v>
      </c>
      <c r="AH269" s="32" t="s">
        <v>1108</v>
      </c>
      <c r="AI269" s="32" t="s">
        <v>4622</v>
      </c>
      <c r="AJ269" s="10" t="s">
        <v>7818</v>
      </c>
      <c r="AK269" s="32" t="s">
        <v>4321</v>
      </c>
      <c r="AL269" s="10" t="s">
        <v>6591</v>
      </c>
      <c r="AM269" s="10" t="s">
        <v>650</v>
      </c>
      <c r="AN269" s="10" t="s">
        <v>650</v>
      </c>
      <c r="AO269" s="32" t="s">
        <v>2947</v>
      </c>
      <c r="AP269" s="13" t="s">
        <v>650</v>
      </c>
      <c r="AQ269" s="13" t="s">
        <v>650</v>
      </c>
      <c r="AR269" s="13" t="s">
        <v>650</v>
      </c>
      <c r="AS269" s="13" t="s">
        <v>650</v>
      </c>
      <c r="AT269" s="13" t="s">
        <v>650</v>
      </c>
      <c r="AU269" s="13" t="s">
        <v>650</v>
      </c>
      <c r="AV269" s="13" t="s">
        <v>650</v>
      </c>
      <c r="AW269" s="13" t="s">
        <v>650</v>
      </c>
    </row>
    <row r="270" spans="1:49" s="13" customFormat="1" ht="28.5" x14ac:dyDescent="0.45">
      <c r="A270" s="10" t="s">
        <v>652</v>
      </c>
      <c r="B270" s="10" t="s">
        <v>1109</v>
      </c>
      <c r="C270" s="10" t="s">
        <v>652</v>
      </c>
      <c r="D270" s="32" t="s">
        <v>1358</v>
      </c>
      <c r="E270" s="26" t="s">
        <v>8750</v>
      </c>
      <c r="F270" s="7" t="s">
        <v>652</v>
      </c>
      <c r="G270" s="26" t="s">
        <v>7950</v>
      </c>
      <c r="H270" s="10" t="s">
        <v>1109</v>
      </c>
      <c r="I270" s="10" t="s">
        <v>1109</v>
      </c>
      <c r="J270" s="10" t="s">
        <v>7513</v>
      </c>
      <c r="K270" s="10" t="s">
        <v>6901</v>
      </c>
      <c r="L270" s="32" t="s">
        <v>2621</v>
      </c>
      <c r="M270" s="32" t="s">
        <v>1358</v>
      </c>
      <c r="N270" s="10" t="s">
        <v>8281</v>
      </c>
      <c r="O270" s="32" t="s">
        <v>1954</v>
      </c>
      <c r="P270" s="10" t="s">
        <v>8476</v>
      </c>
      <c r="Q270" s="10" t="s">
        <v>5325</v>
      </c>
      <c r="R270" s="10" t="s">
        <v>652</v>
      </c>
      <c r="S270" s="26" t="s">
        <v>6279</v>
      </c>
      <c r="T270" s="26" t="s">
        <v>8977</v>
      </c>
      <c r="U270" s="32" t="s">
        <v>3264</v>
      </c>
      <c r="V270" s="32" t="s">
        <v>1109</v>
      </c>
      <c r="W270" s="26" t="s">
        <v>9219</v>
      </c>
      <c r="X270" s="32" t="e">
        <f>VLOOKUP(#REF!,#REF!,MATCH(VLOOKUP($X$1,'Language &amp; Currency Data'!$A$1:$B$41,2),#REF!,),FALSE)</f>
        <v>#REF!</v>
      </c>
      <c r="Y270" s="32" t="s">
        <v>653</v>
      </c>
      <c r="Z270" s="32" t="s">
        <v>4052</v>
      </c>
      <c r="AA270" s="32" t="s">
        <v>3554</v>
      </c>
      <c r="AB270" s="32" t="s">
        <v>2326</v>
      </c>
      <c r="AC270" s="26" t="s">
        <v>8750</v>
      </c>
      <c r="AD270" s="32" t="s">
        <v>5021</v>
      </c>
      <c r="AE270" s="10" t="s">
        <v>5630</v>
      </c>
      <c r="AF270" s="10" t="s">
        <v>7147</v>
      </c>
      <c r="AG270" s="10" t="s">
        <v>5939</v>
      </c>
      <c r="AH270" s="32" t="s">
        <v>1109</v>
      </c>
      <c r="AI270" s="32" t="s">
        <v>4623</v>
      </c>
      <c r="AJ270" s="10" t="s">
        <v>7819</v>
      </c>
      <c r="AK270" s="32" t="s">
        <v>4322</v>
      </c>
      <c r="AL270" s="10" t="s">
        <v>6592</v>
      </c>
      <c r="AM270" s="10" t="s">
        <v>652</v>
      </c>
      <c r="AN270" s="10" t="s">
        <v>652</v>
      </c>
      <c r="AO270" s="32" t="s">
        <v>2948</v>
      </c>
      <c r="AP270" s="13" t="s">
        <v>652</v>
      </c>
      <c r="AQ270" s="13" t="s">
        <v>652</v>
      </c>
      <c r="AR270" s="13" t="s">
        <v>652</v>
      </c>
      <c r="AS270" s="13" t="s">
        <v>652</v>
      </c>
      <c r="AT270" s="13" t="s">
        <v>652</v>
      </c>
      <c r="AU270" s="13" t="s">
        <v>652</v>
      </c>
      <c r="AV270" s="13" t="s">
        <v>652</v>
      </c>
      <c r="AW270" s="13" t="s">
        <v>652</v>
      </c>
    </row>
    <row r="271" spans="1:49" s="13" customFormat="1" ht="28.5" x14ac:dyDescent="0.45">
      <c r="A271" s="10" t="s">
        <v>654</v>
      </c>
      <c r="B271" s="10" t="s">
        <v>1110</v>
      </c>
      <c r="C271" s="10" t="s">
        <v>654</v>
      </c>
      <c r="D271" s="32" t="s">
        <v>1359</v>
      </c>
      <c r="E271" s="26" t="s">
        <v>8751</v>
      </c>
      <c r="F271" s="7" t="s">
        <v>654</v>
      </c>
      <c r="G271" s="26" t="s">
        <v>7949</v>
      </c>
      <c r="H271" s="10" t="s">
        <v>1110</v>
      </c>
      <c r="I271" s="10" t="s">
        <v>1110</v>
      </c>
      <c r="J271" s="10" t="s">
        <v>7514</v>
      </c>
      <c r="K271" s="10" t="s">
        <v>6902</v>
      </c>
      <c r="L271" s="32" t="s">
        <v>2622</v>
      </c>
      <c r="M271" s="32" t="s">
        <v>1359</v>
      </c>
      <c r="N271" s="10" t="s">
        <v>8282</v>
      </c>
      <c r="O271" s="32" t="s">
        <v>1955</v>
      </c>
      <c r="P271" s="10" t="s">
        <v>8477</v>
      </c>
      <c r="Q271" s="10" t="s">
        <v>5326</v>
      </c>
      <c r="R271" s="10" t="s">
        <v>654</v>
      </c>
      <c r="S271" s="26" t="s">
        <v>6280</v>
      </c>
      <c r="T271" s="26" t="s">
        <v>8978</v>
      </c>
      <c r="U271" s="32" t="s">
        <v>3265</v>
      </c>
      <c r="V271" s="32" t="s">
        <v>1110</v>
      </c>
      <c r="W271" s="26" t="s">
        <v>9220</v>
      </c>
      <c r="X271" s="32" t="e">
        <f>VLOOKUP(#REF!,#REF!,MATCH(VLOOKUP($X$1,'Language &amp; Currency Data'!$A$1:$B$41,2),#REF!,),FALSE)</f>
        <v>#REF!</v>
      </c>
      <c r="Y271" s="32" t="s">
        <v>655</v>
      </c>
      <c r="Z271" s="32" t="s">
        <v>4053</v>
      </c>
      <c r="AA271" s="32" t="s">
        <v>3555</v>
      </c>
      <c r="AB271" s="32" t="s">
        <v>2327</v>
      </c>
      <c r="AC271" s="26" t="s">
        <v>8751</v>
      </c>
      <c r="AD271" s="32" t="s">
        <v>5022</v>
      </c>
      <c r="AE271" s="10" t="s">
        <v>5631</v>
      </c>
      <c r="AF271" s="10" t="s">
        <v>7148</v>
      </c>
      <c r="AG271" s="10" t="s">
        <v>5940</v>
      </c>
      <c r="AH271" s="32" t="s">
        <v>1110</v>
      </c>
      <c r="AI271" s="32" t="s">
        <v>4624</v>
      </c>
      <c r="AJ271" s="10" t="s">
        <v>7820</v>
      </c>
      <c r="AK271" s="32" t="s">
        <v>4323</v>
      </c>
      <c r="AL271" s="10" t="s">
        <v>6593</v>
      </c>
      <c r="AM271" s="10" t="s">
        <v>654</v>
      </c>
      <c r="AN271" s="10" t="s">
        <v>654</v>
      </c>
      <c r="AO271" s="32" t="s">
        <v>2949</v>
      </c>
      <c r="AP271" s="13" t="s">
        <v>654</v>
      </c>
      <c r="AQ271" s="13" t="s">
        <v>654</v>
      </c>
      <c r="AR271" s="13" t="s">
        <v>654</v>
      </c>
      <c r="AS271" s="13" t="s">
        <v>654</v>
      </c>
      <c r="AT271" s="13" t="s">
        <v>654</v>
      </c>
      <c r="AU271" s="13" t="s">
        <v>654</v>
      </c>
      <c r="AV271" s="13" t="s">
        <v>654</v>
      </c>
      <c r="AW271" s="13" t="s">
        <v>654</v>
      </c>
    </row>
    <row r="272" spans="1:49" s="13" customFormat="1" ht="85.5" x14ac:dyDescent="0.45">
      <c r="A272" s="10" t="s">
        <v>656</v>
      </c>
      <c r="B272" s="10" t="s">
        <v>1229</v>
      </c>
      <c r="C272" s="10" t="s">
        <v>656</v>
      </c>
      <c r="D272" s="32" t="s">
        <v>1436</v>
      </c>
      <c r="E272" s="26" t="s">
        <v>8752</v>
      </c>
      <c r="F272" s="7" t="s">
        <v>656</v>
      </c>
      <c r="G272" s="26" t="s">
        <v>1731</v>
      </c>
      <c r="H272" s="10" t="s">
        <v>1229</v>
      </c>
      <c r="I272" s="10" t="s">
        <v>1229</v>
      </c>
      <c r="J272" s="10" t="s">
        <v>7515</v>
      </c>
      <c r="K272" s="10" t="s">
        <v>6903</v>
      </c>
      <c r="L272" s="32" t="s">
        <v>2623</v>
      </c>
      <c r="M272" s="32" t="s">
        <v>1436</v>
      </c>
      <c r="N272" s="10" t="s">
        <v>8283</v>
      </c>
      <c r="O272" s="32" t="s">
        <v>2073</v>
      </c>
      <c r="P272" s="10" t="s">
        <v>8478</v>
      </c>
      <c r="Q272" s="10" t="s">
        <v>5327</v>
      </c>
      <c r="R272" s="10" t="s">
        <v>656</v>
      </c>
      <c r="S272" s="26" t="s">
        <v>6281</v>
      </c>
      <c r="T272" s="26" t="s">
        <v>9352</v>
      </c>
      <c r="U272" s="32" t="s">
        <v>3266</v>
      </c>
      <c r="V272" s="32" t="s">
        <v>1229</v>
      </c>
      <c r="W272" s="26" t="s">
        <v>9221</v>
      </c>
      <c r="X272" s="32" t="e">
        <f>VLOOKUP(#REF!,#REF!,MATCH(VLOOKUP($X$1,'Language &amp; Currency Data'!$A$1:$B$41,2),#REF!,),FALSE)</f>
        <v>#REF!</v>
      </c>
      <c r="Y272" s="32" t="s">
        <v>969</v>
      </c>
      <c r="Z272" s="32" t="s">
        <v>4054</v>
      </c>
      <c r="AA272" s="32" t="s">
        <v>3556</v>
      </c>
      <c r="AB272" s="32" t="s">
        <v>2328</v>
      </c>
      <c r="AC272" s="26" t="s">
        <v>8752</v>
      </c>
      <c r="AD272" s="32" t="s">
        <v>5023</v>
      </c>
      <c r="AE272" s="10" t="s">
        <v>5632</v>
      </c>
      <c r="AF272" s="10" t="s">
        <v>7277</v>
      </c>
      <c r="AG272" s="10" t="s">
        <v>5941</v>
      </c>
      <c r="AH272" s="32" t="s">
        <v>1229</v>
      </c>
      <c r="AI272" s="32" t="s">
        <v>4625</v>
      </c>
      <c r="AJ272" s="10" t="s">
        <v>7821</v>
      </c>
      <c r="AK272" s="32" t="s">
        <v>4324</v>
      </c>
      <c r="AL272" s="10" t="s">
        <v>6594</v>
      </c>
      <c r="AM272" s="10" t="s">
        <v>656</v>
      </c>
      <c r="AN272" s="10" t="s">
        <v>656</v>
      </c>
      <c r="AO272" s="32" t="s">
        <v>2950</v>
      </c>
      <c r="AP272" s="13" t="s">
        <v>656</v>
      </c>
      <c r="AQ272" s="13" t="s">
        <v>656</v>
      </c>
      <c r="AR272" s="13" t="s">
        <v>656</v>
      </c>
      <c r="AS272" s="13" t="s">
        <v>656</v>
      </c>
      <c r="AT272" s="13" t="s">
        <v>656</v>
      </c>
      <c r="AU272" s="13" t="s">
        <v>656</v>
      </c>
      <c r="AV272" s="13" t="s">
        <v>656</v>
      </c>
      <c r="AW272" s="13" t="s">
        <v>656</v>
      </c>
    </row>
    <row r="273" spans="1:49" s="13" customFormat="1" ht="28.5" x14ac:dyDescent="0.45">
      <c r="A273" s="10" t="s">
        <v>657</v>
      </c>
      <c r="B273" s="10" t="s">
        <v>1111</v>
      </c>
      <c r="C273" s="10" t="s">
        <v>657</v>
      </c>
      <c r="D273" s="32" t="s">
        <v>1376</v>
      </c>
      <c r="E273" s="26" t="s">
        <v>8753</v>
      </c>
      <c r="F273" s="7" t="s">
        <v>657</v>
      </c>
      <c r="G273" s="26" t="s">
        <v>1604</v>
      </c>
      <c r="H273" s="10" t="s">
        <v>1111</v>
      </c>
      <c r="I273" s="10" t="s">
        <v>1111</v>
      </c>
      <c r="J273" s="10" t="s">
        <v>7516</v>
      </c>
      <c r="K273" s="10" t="s">
        <v>6904</v>
      </c>
      <c r="L273" s="32" t="s">
        <v>2624</v>
      </c>
      <c r="M273" s="32" t="s">
        <v>1376</v>
      </c>
      <c r="N273" s="10" t="s">
        <v>8178</v>
      </c>
      <c r="O273" s="32" t="s">
        <v>1956</v>
      </c>
      <c r="P273" s="10" t="s">
        <v>8479</v>
      </c>
      <c r="Q273" s="10" t="s">
        <v>5328</v>
      </c>
      <c r="R273" s="10" t="s">
        <v>657</v>
      </c>
      <c r="S273" s="26" t="s">
        <v>6282</v>
      </c>
      <c r="T273" s="26" t="s">
        <v>8979</v>
      </c>
      <c r="U273" s="32" t="s">
        <v>3267</v>
      </c>
      <c r="V273" s="32" t="s">
        <v>1111</v>
      </c>
      <c r="W273" s="26" t="s">
        <v>9222</v>
      </c>
      <c r="X273" s="32" t="e">
        <f>VLOOKUP(#REF!,#REF!,MATCH(VLOOKUP($X$1,'Language &amp; Currency Data'!$A$1:$B$41,2),#REF!,),FALSE)</f>
        <v>#REF!</v>
      </c>
      <c r="Y273" s="32" t="s">
        <v>658</v>
      </c>
      <c r="Z273" s="32" t="s">
        <v>4055</v>
      </c>
      <c r="AA273" s="32" t="s">
        <v>3557</v>
      </c>
      <c r="AB273" s="32" t="s">
        <v>2329</v>
      </c>
      <c r="AC273" s="26" t="s">
        <v>8753</v>
      </c>
      <c r="AD273" s="32" t="s">
        <v>5024</v>
      </c>
      <c r="AE273" s="10" t="s">
        <v>5633</v>
      </c>
      <c r="AF273" s="10" t="s">
        <v>7149</v>
      </c>
      <c r="AG273" s="10" t="s">
        <v>5942</v>
      </c>
      <c r="AH273" s="32" t="s">
        <v>1111</v>
      </c>
      <c r="AI273" s="32" t="s">
        <v>4626</v>
      </c>
      <c r="AJ273" s="10" t="s">
        <v>7822</v>
      </c>
      <c r="AK273" s="32" t="s">
        <v>4325</v>
      </c>
      <c r="AL273" s="10" t="s">
        <v>6595</v>
      </c>
      <c r="AM273" s="10" t="s">
        <v>657</v>
      </c>
      <c r="AN273" s="10" t="s">
        <v>657</v>
      </c>
      <c r="AO273" s="32" t="s">
        <v>2951</v>
      </c>
      <c r="AP273" s="13" t="s">
        <v>657</v>
      </c>
      <c r="AQ273" s="13" t="s">
        <v>657</v>
      </c>
      <c r="AR273" s="13" t="s">
        <v>657</v>
      </c>
      <c r="AS273" s="13" t="s">
        <v>657</v>
      </c>
      <c r="AT273" s="13" t="s">
        <v>657</v>
      </c>
      <c r="AU273" s="13" t="s">
        <v>657</v>
      </c>
      <c r="AV273" s="13" t="s">
        <v>657</v>
      </c>
      <c r="AW273" s="13" t="s">
        <v>657</v>
      </c>
    </row>
    <row r="274" spans="1:49" s="13" customFormat="1" ht="28.5" x14ac:dyDescent="0.45">
      <c r="A274" s="10" t="s">
        <v>659</v>
      </c>
      <c r="B274" s="10" t="s">
        <v>1112</v>
      </c>
      <c r="C274" s="10" t="s">
        <v>659</v>
      </c>
      <c r="D274" s="32" t="s">
        <v>1360</v>
      </c>
      <c r="E274" s="26" t="s">
        <v>8754</v>
      </c>
      <c r="F274" s="7" t="s">
        <v>659</v>
      </c>
      <c r="G274" s="26" t="s">
        <v>1605</v>
      </c>
      <c r="H274" s="10" t="s">
        <v>1112</v>
      </c>
      <c r="I274" s="10" t="s">
        <v>1112</v>
      </c>
      <c r="J274" s="10" t="s">
        <v>7517</v>
      </c>
      <c r="K274" s="10" t="s">
        <v>6905</v>
      </c>
      <c r="L274" s="32" t="s">
        <v>2625</v>
      </c>
      <c r="M274" s="32" t="s">
        <v>1360</v>
      </c>
      <c r="N274" s="10" t="s">
        <v>8179</v>
      </c>
      <c r="O274" s="32" t="s">
        <v>1957</v>
      </c>
      <c r="P274" s="10" t="s">
        <v>8480</v>
      </c>
      <c r="Q274" s="10" t="s">
        <v>5329</v>
      </c>
      <c r="R274" s="10" t="s">
        <v>659</v>
      </c>
      <c r="S274" s="26" t="s">
        <v>6283</v>
      </c>
      <c r="T274" s="26" t="s">
        <v>8980</v>
      </c>
      <c r="U274" s="32" t="s">
        <v>3268</v>
      </c>
      <c r="V274" s="32" t="s">
        <v>1112</v>
      </c>
      <c r="W274" s="26" t="s">
        <v>9223</v>
      </c>
      <c r="X274" s="32" t="e">
        <f>VLOOKUP(#REF!,#REF!,MATCH(VLOOKUP($X$1,'Language &amp; Currency Data'!$A$1:$B$41,2),#REF!,),FALSE)</f>
        <v>#REF!</v>
      </c>
      <c r="Y274" s="32" t="s">
        <v>660</v>
      </c>
      <c r="Z274" s="32" t="s">
        <v>4056</v>
      </c>
      <c r="AA274" s="32" t="s">
        <v>3558</v>
      </c>
      <c r="AB274" s="32" t="s">
        <v>2330</v>
      </c>
      <c r="AC274" s="26" t="s">
        <v>8754</v>
      </c>
      <c r="AD274" s="32" t="s">
        <v>5025</v>
      </c>
      <c r="AE274" s="10" t="s">
        <v>5634</v>
      </c>
      <c r="AF274" s="10" t="s">
        <v>7150</v>
      </c>
      <c r="AG274" s="10" t="s">
        <v>5943</v>
      </c>
      <c r="AH274" s="32" t="s">
        <v>1112</v>
      </c>
      <c r="AI274" s="32" t="s">
        <v>4627</v>
      </c>
      <c r="AJ274" s="10" t="s">
        <v>7823</v>
      </c>
      <c r="AK274" s="32" t="s">
        <v>4326</v>
      </c>
      <c r="AL274" s="10" t="s">
        <v>6596</v>
      </c>
      <c r="AM274" s="10" t="s">
        <v>659</v>
      </c>
      <c r="AN274" s="10" t="s">
        <v>659</v>
      </c>
      <c r="AO274" s="32" t="s">
        <v>2952</v>
      </c>
      <c r="AP274" s="13" t="s">
        <v>659</v>
      </c>
      <c r="AQ274" s="13" t="s">
        <v>659</v>
      </c>
      <c r="AR274" s="13" t="s">
        <v>659</v>
      </c>
      <c r="AS274" s="13" t="s">
        <v>659</v>
      </c>
      <c r="AT274" s="13" t="s">
        <v>659</v>
      </c>
      <c r="AU274" s="13" t="s">
        <v>659</v>
      </c>
      <c r="AV274" s="13" t="s">
        <v>659</v>
      </c>
      <c r="AW274" s="13" t="s">
        <v>659</v>
      </c>
    </row>
    <row r="275" spans="1:49" s="13" customFormat="1" ht="42.75" x14ac:dyDescent="0.45">
      <c r="A275" s="10" t="s">
        <v>661</v>
      </c>
      <c r="B275" s="10" t="s">
        <v>1113</v>
      </c>
      <c r="C275" s="10" t="s">
        <v>661</v>
      </c>
      <c r="D275" s="32" t="s">
        <v>1361</v>
      </c>
      <c r="E275" s="26" t="s">
        <v>8755</v>
      </c>
      <c r="F275" s="7" t="s">
        <v>661</v>
      </c>
      <c r="G275" s="26" t="s">
        <v>1606</v>
      </c>
      <c r="H275" s="10" t="s">
        <v>1113</v>
      </c>
      <c r="I275" s="10" t="s">
        <v>1113</v>
      </c>
      <c r="J275" s="10" t="s">
        <v>7518</v>
      </c>
      <c r="K275" s="10" t="s">
        <v>6906</v>
      </c>
      <c r="L275" s="32" t="s">
        <v>2626</v>
      </c>
      <c r="M275" s="32" t="s">
        <v>1361</v>
      </c>
      <c r="N275" s="10" t="s">
        <v>8180</v>
      </c>
      <c r="O275" s="32" t="s">
        <v>1958</v>
      </c>
      <c r="P275" s="10" t="s">
        <v>8481</v>
      </c>
      <c r="Q275" s="10" t="s">
        <v>5330</v>
      </c>
      <c r="R275" s="10" t="s">
        <v>661</v>
      </c>
      <c r="S275" s="26" t="s">
        <v>6284</v>
      </c>
      <c r="T275" s="26" t="s">
        <v>8981</v>
      </c>
      <c r="U275" s="32" t="s">
        <v>3269</v>
      </c>
      <c r="V275" s="32" t="s">
        <v>1113</v>
      </c>
      <c r="W275" s="26" t="s">
        <v>9224</v>
      </c>
      <c r="X275" s="32" t="e">
        <f>VLOOKUP(#REF!,#REF!,MATCH(VLOOKUP($X$1,'Language &amp; Currency Data'!$A$1:$B$41,2),#REF!,),FALSE)</f>
        <v>#REF!</v>
      </c>
      <c r="Y275" s="32" t="s">
        <v>662</v>
      </c>
      <c r="Z275" s="32" t="s">
        <v>4057</v>
      </c>
      <c r="AA275" s="32" t="s">
        <v>3559</v>
      </c>
      <c r="AB275" s="32" t="s">
        <v>2331</v>
      </c>
      <c r="AC275" s="26" t="s">
        <v>8755</v>
      </c>
      <c r="AD275" s="32" t="s">
        <v>5026</v>
      </c>
      <c r="AE275" s="10" t="s">
        <v>5635</v>
      </c>
      <c r="AF275" s="10" t="s">
        <v>7151</v>
      </c>
      <c r="AG275" s="10" t="s">
        <v>5944</v>
      </c>
      <c r="AH275" s="32" t="s">
        <v>1113</v>
      </c>
      <c r="AI275" s="32" t="s">
        <v>4628</v>
      </c>
      <c r="AJ275" s="10" t="s">
        <v>7824</v>
      </c>
      <c r="AK275" s="32" t="s">
        <v>4327</v>
      </c>
      <c r="AL275" s="10" t="s">
        <v>6597</v>
      </c>
      <c r="AM275" s="10" t="s">
        <v>661</v>
      </c>
      <c r="AN275" s="10" t="s">
        <v>661</v>
      </c>
      <c r="AO275" s="32" t="s">
        <v>2953</v>
      </c>
      <c r="AP275" s="13" t="s">
        <v>661</v>
      </c>
      <c r="AQ275" s="13" t="s">
        <v>661</v>
      </c>
      <c r="AR275" s="13" t="s">
        <v>661</v>
      </c>
      <c r="AS275" s="13" t="s">
        <v>661</v>
      </c>
      <c r="AT275" s="13" t="s">
        <v>661</v>
      </c>
      <c r="AU275" s="13" t="s">
        <v>661</v>
      </c>
      <c r="AV275" s="13" t="s">
        <v>661</v>
      </c>
      <c r="AW275" s="13" t="s">
        <v>661</v>
      </c>
    </row>
    <row r="276" spans="1:49" s="13" customFormat="1" ht="42.75" x14ac:dyDescent="0.45">
      <c r="A276" s="10" t="s">
        <v>663</v>
      </c>
      <c r="B276" s="10" t="s">
        <v>1253</v>
      </c>
      <c r="C276" s="10" t="s">
        <v>663</v>
      </c>
      <c r="D276" s="32" t="s">
        <v>1437</v>
      </c>
      <c r="E276" s="26" t="s">
        <v>9470</v>
      </c>
      <c r="F276" s="7" t="s">
        <v>663</v>
      </c>
      <c r="G276" s="26" t="s">
        <v>1732</v>
      </c>
      <c r="H276" s="10" t="s">
        <v>1253</v>
      </c>
      <c r="I276" s="10" t="s">
        <v>1253</v>
      </c>
      <c r="J276" s="10" t="s">
        <v>7519</v>
      </c>
      <c r="K276" s="10" t="s">
        <v>6907</v>
      </c>
      <c r="L276" s="32" t="s">
        <v>2627</v>
      </c>
      <c r="M276" s="32" t="s">
        <v>1437</v>
      </c>
      <c r="N276" s="10" t="s">
        <v>8181</v>
      </c>
      <c r="O276" s="32" t="s">
        <v>2117</v>
      </c>
      <c r="P276" s="10" t="s">
        <v>8482</v>
      </c>
      <c r="Q276" s="10" t="s">
        <v>5331</v>
      </c>
      <c r="R276" s="10" t="s">
        <v>663</v>
      </c>
      <c r="S276" s="26" t="s">
        <v>6285</v>
      </c>
      <c r="T276" s="26" t="s">
        <v>9353</v>
      </c>
      <c r="U276" s="32" t="s">
        <v>3270</v>
      </c>
      <c r="V276" s="32" t="s">
        <v>1253</v>
      </c>
      <c r="W276" s="26" t="s">
        <v>9225</v>
      </c>
      <c r="X276" s="32" t="e">
        <f>VLOOKUP(#REF!,#REF!,MATCH(VLOOKUP($X$1,'Language &amp; Currency Data'!$A$1:$B$41,2),#REF!,),FALSE)</f>
        <v>#REF!</v>
      </c>
      <c r="Y276" s="32" t="s">
        <v>1252</v>
      </c>
      <c r="Z276" s="32" t="s">
        <v>4058</v>
      </c>
      <c r="AA276" s="32" t="s">
        <v>3560</v>
      </c>
      <c r="AB276" s="32" t="s">
        <v>2332</v>
      </c>
      <c r="AC276" s="26" t="s">
        <v>8756</v>
      </c>
      <c r="AD276" s="32" t="s">
        <v>5027</v>
      </c>
      <c r="AE276" s="10" t="s">
        <v>7934</v>
      </c>
      <c r="AF276" s="10" t="s">
        <v>7278</v>
      </c>
      <c r="AG276" s="10" t="s">
        <v>5945</v>
      </c>
      <c r="AH276" s="32" t="s">
        <v>1253</v>
      </c>
      <c r="AI276" s="32" t="s">
        <v>4629</v>
      </c>
      <c r="AJ276" s="10" t="s">
        <v>7825</v>
      </c>
      <c r="AK276" s="32" t="s">
        <v>4328</v>
      </c>
      <c r="AL276" s="10" t="s">
        <v>6598</v>
      </c>
      <c r="AM276" s="10" t="s">
        <v>663</v>
      </c>
      <c r="AN276" s="10" t="s">
        <v>663</v>
      </c>
      <c r="AO276" s="32" t="s">
        <v>2954</v>
      </c>
      <c r="AP276" s="13" t="s">
        <v>663</v>
      </c>
      <c r="AQ276" s="13" t="s">
        <v>663</v>
      </c>
      <c r="AR276" s="13" t="s">
        <v>663</v>
      </c>
      <c r="AS276" s="13" t="s">
        <v>663</v>
      </c>
      <c r="AT276" s="13" t="s">
        <v>663</v>
      </c>
      <c r="AU276" s="13" t="s">
        <v>663</v>
      </c>
      <c r="AV276" s="13" t="s">
        <v>663</v>
      </c>
      <c r="AW276" s="13" t="s">
        <v>663</v>
      </c>
    </row>
    <row r="277" spans="1:49" s="13" customFormat="1" ht="28.5" x14ac:dyDescent="0.45">
      <c r="A277" s="10" t="s">
        <v>664</v>
      </c>
      <c r="B277" s="10" t="s">
        <v>1114</v>
      </c>
      <c r="C277" s="10" t="s">
        <v>664</v>
      </c>
      <c r="D277" s="32" t="s">
        <v>1362</v>
      </c>
      <c r="E277" s="26" t="s">
        <v>8757</v>
      </c>
      <c r="F277" s="7" t="s">
        <v>664</v>
      </c>
      <c r="G277" s="26" t="s">
        <v>1607</v>
      </c>
      <c r="H277" s="10" t="s">
        <v>1114</v>
      </c>
      <c r="I277" s="10" t="s">
        <v>1114</v>
      </c>
      <c r="J277" s="10" t="s">
        <v>7520</v>
      </c>
      <c r="K277" s="10" t="s">
        <v>6908</v>
      </c>
      <c r="L277" s="32" t="s">
        <v>2628</v>
      </c>
      <c r="M277" s="32" t="s">
        <v>1362</v>
      </c>
      <c r="N277" s="10" t="s">
        <v>8182</v>
      </c>
      <c r="O277" s="32" t="s">
        <v>1959</v>
      </c>
      <c r="P277" s="10" t="s">
        <v>8483</v>
      </c>
      <c r="Q277" s="10" t="s">
        <v>5332</v>
      </c>
      <c r="R277" s="10" t="s">
        <v>664</v>
      </c>
      <c r="S277" s="26" t="s">
        <v>6286</v>
      </c>
      <c r="T277" s="26" t="s">
        <v>8982</v>
      </c>
      <c r="U277" s="32" t="s">
        <v>3271</v>
      </c>
      <c r="V277" s="32" t="s">
        <v>1114</v>
      </c>
      <c r="W277" s="26" t="s">
        <v>9226</v>
      </c>
      <c r="X277" s="32" t="e">
        <f>VLOOKUP(#REF!,#REF!,MATCH(VLOOKUP($X$1,'Language &amp; Currency Data'!$A$1:$B$41,2),#REF!,),FALSE)</f>
        <v>#REF!</v>
      </c>
      <c r="Y277" s="32" t="s">
        <v>665</v>
      </c>
      <c r="Z277" s="32" t="s">
        <v>4059</v>
      </c>
      <c r="AA277" s="32" t="s">
        <v>3561</v>
      </c>
      <c r="AB277" s="32" t="s">
        <v>2333</v>
      </c>
      <c r="AC277" s="26" t="s">
        <v>8757</v>
      </c>
      <c r="AD277" s="32" t="s">
        <v>5028</v>
      </c>
      <c r="AE277" s="10" t="s">
        <v>5636</v>
      </c>
      <c r="AF277" s="10" t="s">
        <v>7152</v>
      </c>
      <c r="AG277" s="10" t="s">
        <v>5946</v>
      </c>
      <c r="AH277" s="32" t="s">
        <v>1114</v>
      </c>
      <c r="AI277" s="32" t="s">
        <v>4630</v>
      </c>
      <c r="AJ277" s="10" t="s">
        <v>7826</v>
      </c>
      <c r="AK277" s="32" t="s">
        <v>4329</v>
      </c>
      <c r="AL277" s="10" t="s">
        <v>6599</v>
      </c>
      <c r="AM277" s="10" t="s">
        <v>664</v>
      </c>
      <c r="AN277" s="10" t="s">
        <v>664</v>
      </c>
      <c r="AO277" s="32" t="s">
        <v>2955</v>
      </c>
      <c r="AP277" s="13" t="s">
        <v>664</v>
      </c>
      <c r="AQ277" s="13" t="s">
        <v>664</v>
      </c>
      <c r="AR277" s="13" t="s">
        <v>664</v>
      </c>
      <c r="AS277" s="13" t="s">
        <v>664</v>
      </c>
      <c r="AT277" s="13" t="s">
        <v>664</v>
      </c>
      <c r="AU277" s="13" t="s">
        <v>664</v>
      </c>
      <c r="AV277" s="13" t="s">
        <v>664</v>
      </c>
      <c r="AW277" s="13" t="s">
        <v>664</v>
      </c>
    </row>
    <row r="278" spans="1:49" s="13" customFormat="1" ht="42.75" x14ac:dyDescent="0.45">
      <c r="A278" s="10" t="s">
        <v>666</v>
      </c>
      <c r="B278" s="10" t="s">
        <v>1115</v>
      </c>
      <c r="C278" s="10" t="s">
        <v>666</v>
      </c>
      <c r="D278" s="32" t="s">
        <v>1363</v>
      </c>
      <c r="E278" s="26" t="s">
        <v>8758</v>
      </c>
      <c r="F278" s="7" t="s">
        <v>666</v>
      </c>
      <c r="G278" s="26" t="s">
        <v>1608</v>
      </c>
      <c r="H278" s="10" t="s">
        <v>1115</v>
      </c>
      <c r="I278" s="10" t="s">
        <v>1115</v>
      </c>
      <c r="J278" s="10" t="s">
        <v>7521</v>
      </c>
      <c r="K278" s="10" t="s">
        <v>6909</v>
      </c>
      <c r="L278" s="32" t="s">
        <v>2629</v>
      </c>
      <c r="M278" s="32" t="s">
        <v>1363</v>
      </c>
      <c r="N278" s="10" t="s">
        <v>8183</v>
      </c>
      <c r="O278" s="32" t="s">
        <v>1960</v>
      </c>
      <c r="P278" s="10" t="s">
        <v>8484</v>
      </c>
      <c r="Q278" s="10" t="s">
        <v>5333</v>
      </c>
      <c r="R278" s="10" t="s">
        <v>666</v>
      </c>
      <c r="S278" s="26" t="s">
        <v>6287</v>
      </c>
      <c r="T278" s="26" t="s">
        <v>8983</v>
      </c>
      <c r="U278" s="32" t="s">
        <v>3272</v>
      </c>
      <c r="V278" s="32" t="s">
        <v>1115</v>
      </c>
      <c r="W278" s="26" t="s">
        <v>9227</v>
      </c>
      <c r="X278" s="32" t="e">
        <f>VLOOKUP(#REF!,#REF!,MATCH(VLOOKUP($X$1,'Language &amp; Currency Data'!$A$1:$B$41,2),#REF!,),FALSE)</f>
        <v>#REF!</v>
      </c>
      <c r="Y278" s="32" t="s">
        <v>667</v>
      </c>
      <c r="Z278" s="32" t="s">
        <v>4060</v>
      </c>
      <c r="AA278" s="32" t="s">
        <v>3562</v>
      </c>
      <c r="AB278" s="32" t="s">
        <v>2334</v>
      </c>
      <c r="AC278" s="26" t="s">
        <v>8758</v>
      </c>
      <c r="AD278" s="32" t="s">
        <v>5029</v>
      </c>
      <c r="AE278" s="10" t="s">
        <v>7933</v>
      </c>
      <c r="AF278" s="10" t="s">
        <v>7153</v>
      </c>
      <c r="AG278" s="10" t="s">
        <v>5947</v>
      </c>
      <c r="AH278" s="32" t="s">
        <v>1115</v>
      </c>
      <c r="AI278" s="32" t="s">
        <v>4811</v>
      </c>
      <c r="AJ278" s="10" t="s">
        <v>7827</v>
      </c>
      <c r="AK278" s="32" t="s">
        <v>4330</v>
      </c>
      <c r="AL278" s="10" t="s">
        <v>6600</v>
      </c>
      <c r="AM278" s="10" t="s">
        <v>666</v>
      </c>
      <c r="AN278" s="10" t="s">
        <v>666</v>
      </c>
      <c r="AO278" s="32" t="s">
        <v>2956</v>
      </c>
      <c r="AP278" s="13" t="s">
        <v>666</v>
      </c>
      <c r="AQ278" s="13" t="s">
        <v>666</v>
      </c>
      <c r="AR278" s="13" t="s">
        <v>666</v>
      </c>
      <c r="AS278" s="13" t="s">
        <v>666</v>
      </c>
      <c r="AT278" s="13" t="s">
        <v>666</v>
      </c>
      <c r="AU278" s="13" t="s">
        <v>666</v>
      </c>
      <c r="AV278" s="13" t="s">
        <v>666</v>
      </c>
      <c r="AW278" s="13" t="s">
        <v>666</v>
      </c>
    </row>
    <row r="279" spans="1:49" s="13" customFormat="1" ht="57" x14ac:dyDescent="0.45">
      <c r="A279" s="10" t="s">
        <v>668</v>
      </c>
      <c r="B279" s="10" t="s">
        <v>1256</v>
      </c>
      <c r="C279" s="10" t="s">
        <v>668</v>
      </c>
      <c r="D279" s="32" t="s">
        <v>1364</v>
      </c>
      <c r="E279" s="26" t="s">
        <v>8759</v>
      </c>
      <c r="F279" s="7" t="s">
        <v>668</v>
      </c>
      <c r="G279" s="26" t="s">
        <v>1733</v>
      </c>
      <c r="H279" s="10" t="s">
        <v>1256</v>
      </c>
      <c r="I279" s="10" t="s">
        <v>1256</v>
      </c>
      <c r="J279" s="10" t="s">
        <v>7522</v>
      </c>
      <c r="K279" s="10" t="s">
        <v>6910</v>
      </c>
      <c r="L279" s="32" t="s">
        <v>2630</v>
      </c>
      <c r="M279" s="32" t="s">
        <v>1364</v>
      </c>
      <c r="N279" s="10" t="s">
        <v>8184</v>
      </c>
      <c r="O279" s="32" t="s">
        <v>1961</v>
      </c>
      <c r="P279" s="10" t="s">
        <v>8485</v>
      </c>
      <c r="Q279" s="10" t="s">
        <v>5334</v>
      </c>
      <c r="R279" s="10" t="s">
        <v>668</v>
      </c>
      <c r="S279" s="26" t="s">
        <v>6288</v>
      </c>
      <c r="T279" s="26" t="s">
        <v>9354</v>
      </c>
      <c r="U279" s="32" t="s">
        <v>3273</v>
      </c>
      <c r="V279" s="32" t="s">
        <v>1256</v>
      </c>
      <c r="W279" s="26" t="s">
        <v>9228</v>
      </c>
      <c r="X279" s="32" t="e">
        <f>VLOOKUP(#REF!,#REF!,MATCH(VLOOKUP($X$1,'Language &amp; Currency Data'!$A$1:$B$41,2),#REF!,),FALSE)</f>
        <v>#REF!</v>
      </c>
      <c r="Y279" s="32" t="s">
        <v>669</v>
      </c>
      <c r="Z279" s="32" t="s">
        <v>4061</v>
      </c>
      <c r="AA279" s="32" t="s">
        <v>3563</v>
      </c>
      <c r="AB279" s="32" t="s">
        <v>2335</v>
      </c>
      <c r="AC279" s="26" t="s">
        <v>8759</v>
      </c>
      <c r="AD279" s="32" t="s">
        <v>5030</v>
      </c>
      <c r="AE279" s="10" t="s">
        <v>5637</v>
      </c>
      <c r="AF279" s="10" t="s">
        <v>7154</v>
      </c>
      <c r="AG279" s="10" t="s">
        <v>5948</v>
      </c>
      <c r="AH279" s="32" t="s">
        <v>1256</v>
      </c>
      <c r="AI279" s="32" t="s">
        <v>4631</v>
      </c>
      <c r="AJ279" s="10" t="s">
        <v>7828</v>
      </c>
      <c r="AK279" s="32" t="s">
        <v>4331</v>
      </c>
      <c r="AL279" s="10" t="s">
        <v>6601</v>
      </c>
      <c r="AM279" s="10" t="s">
        <v>668</v>
      </c>
      <c r="AN279" s="10" t="s">
        <v>668</v>
      </c>
      <c r="AO279" s="32" t="s">
        <v>2957</v>
      </c>
      <c r="AP279" s="13" t="s">
        <v>668</v>
      </c>
      <c r="AQ279" s="13" t="s">
        <v>668</v>
      </c>
      <c r="AR279" s="13" t="s">
        <v>668</v>
      </c>
      <c r="AS279" s="13" t="s">
        <v>668</v>
      </c>
      <c r="AT279" s="13" t="s">
        <v>668</v>
      </c>
      <c r="AU279" s="13" t="s">
        <v>668</v>
      </c>
      <c r="AV279" s="13" t="s">
        <v>668</v>
      </c>
      <c r="AW279" s="13" t="s">
        <v>668</v>
      </c>
    </row>
    <row r="280" spans="1:49" s="13" customFormat="1" ht="57" x14ac:dyDescent="0.45">
      <c r="A280" s="10" t="s">
        <v>670</v>
      </c>
      <c r="B280" s="10" t="s">
        <v>1257</v>
      </c>
      <c r="C280" s="10" t="s">
        <v>670</v>
      </c>
      <c r="D280" s="32" t="s">
        <v>1365</v>
      </c>
      <c r="E280" s="26" t="s">
        <v>8760</v>
      </c>
      <c r="F280" s="7" t="s">
        <v>670</v>
      </c>
      <c r="G280" s="26" t="s">
        <v>1734</v>
      </c>
      <c r="H280" s="10" t="s">
        <v>1257</v>
      </c>
      <c r="I280" s="10" t="s">
        <v>1257</v>
      </c>
      <c r="J280" s="10" t="s">
        <v>7523</v>
      </c>
      <c r="K280" s="10" t="s">
        <v>6911</v>
      </c>
      <c r="L280" s="32" t="s">
        <v>2631</v>
      </c>
      <c r="M280" s="32" t="s">
        <v>1365</v>
      </c>
      <c r="N280" s="10" t="s">
        <v>8185</v>
      </c>
      <c r="O280" s="32" t="s">
        <v>1962</v>
      </c>
      <c r="P280" s="10" t="s">
        <v>8486</v>
      </c>
      <c r="Q280" s="10" t="s">
        <v>5335</v>
      </c>
      <c r="R280" s="10" t="s">
        <v>670</v>
      </c>
      <c r="S280" s="26" t="s">
        <v>6289</v>
      </c>
      <c r="T280" s="26" t="s">
        <v>9355</v>
      </c>
      <c r="U280" s="32" t="s">
        <v>3274</v>
      </c>
      <c r="V280" s="32" t="s">
        <v>1257</v>
      </c>
      <c r="W280" s="26" t="s">
        <v>9229</v>
      </c>
      <c r="X280" s="32" t="e">
        <f>VLOOKUP(#REF!,#REF!,MATCH(VLOOKUP($X$1,'Language &amp; Currency Data'!$A$1:$B$41,2),#REF!,),FALSE)</f>
        <v>#REF!</v>
      </c>
      <c r="Y280" s="32" t="s">
        <v>671</v>
      </c>
      <c r="Z280" s="32" t="s">
        <v>4062</v>
      </c>
      <c r="AA280" s="32" t="s">
        <v>3564</v>
      </c>
      <c r="AB280" s="32" t="s">
        <v>2336</v>
      </c>
      <c r="AC280" s="26" t="s">
        <v>8760</v>
      </c>
      <c r="AD280" s="32" t="s">
        <v>5031</v>
      </c>
      <c r="AE280" s="10" t="s">
        <v>5638</v>
      </c>
      <c r="AF280" s="10" t="s">
        <v>7155</v>
      </c>
      <c r="AG280" s="10" t="s">
        <v>5949</v>
      </c>
      <c r="AH280" s="32" t="s">
        <v>1257</v>
      </c>
      <c r="AI280" s="32" t="s">
        <v>4632</v>
      </c>
      <c r="AJ280" s="10" t="s">
        <v>7829</v>
      </c>
      <c r="AK280" s="32" t="s">
        <v>6056</v>
      </c>
      <c r="AL280" s="10" t="s">
        <v>6602</v>
      </c>
      <c r="AM280" s="10" t="s">
        <v>670</v>
      </c>
      <c r="AN280" s="10" t="s">
        <v>670</v>
      </c>
      <c r="AO280" s="32" t="s">
        <v>2958</v>
      </c>
      <c r="AP280" s="13" t="s">
        <v>670</v>
      </c>
      <c r="AQ280" s="13" t="s">
        <v>670</v>
      </c>
      <c r="AR280" s="13" t="s">
        <v>670</v>
      </c>
      <c r="AS280" s="13" t="s">
        <v>670</v>
      </c>
      <c r="AT280" s="13" t="s">
        <v>670</v>
      </c>
      <c r="AU280" s="13" t="s">
        <v>670</v>
      </c>
      <c r="AV280" s="13" t="s">
        <v>670</v>
      </c>
      <c r="AW280" s="13" t="s">
        <v>670</v>
      </c>
    </row>
    <row r="281" spans="1:49" s="13" customFormat="1" ht="28.5" x14ac:dyDescent="0.45">
      <c r="A281" s="10" t="s">
        <v>672</v>
      </c>
      <c r="B281" s="10" t="s">
        <v>1116</v>
      </c>
      <c r="C281" s="10" t="s">
        <v>672</v>
      </c>
      <c r="D281" s="32" t="s">
        <v>1366</v>
      </c>
      <c r="E281" s="26" t="s">
        <v>8761</v>
      </c>
      <c r="F281" s="7" t="s">
        <v>672</v>
      </c>
      <c r="G281" s="26" t="s">
        <v>1609</v>
      </c>
      <c r="H281" s="10" t="s">
        <v>1116</v>
      </c>
      <c r="I281" s="10" t="s">
        <v>1116</v>
      </c>
      <c r="J281" s="10" t="s">
        <v>7524</v>
      </c>
      <c r="K281" s="10" t="s">
        <v>6912</v>
      </c>
      <c r="L281" s="32" t="s">
        <v>2632</v>
      </c>
      <c r="M281" s="32" t="s">
        <v>1366</v>
      </c>
      <c r="N281" s="10" t="s">
        <v>8186</v>
      </c>
      <c r="O281" s="32" t="s">
        <v>1963</v>
      </c>
      <c r="P281" s="10" t="s">
        <v>8487</v>
      </c>
      <c r="Q281" s="10" t="s">
        <v>5336</v>
      </c>
      <c r="R281" s="10" t="s">
        <v>672</v>
      </c>
      <c r="S281" s="26" t="s">
        <v>6290</v>
      </c>
      <c r="T281" s="26" t="s">
        <v>8984</v>
      </c>
      <c r="U281" s="32" t="s">
        <v>3275</v>
      </c>
      <c r="V281" s="32" t="s">
        <v>1116</v>
      </c>
      <c r="W281" s="26" t="s">
        <v>9230</v>
      </c>
      <c r="X281" s="32" t="e">
        <f>VLOOKUP(#REF!,#REF!,MATCH(VLOOKUP($X$1,'Language &amp; Currency Data'!$A$1:$B$41,2),#REF!,),FALSE)</f>
        <v>#REF!</v>
      </c>
      <c r="Y281" s="32" t="s">
        <v>673</v>
      </c>
      <c r="Z281" s="32" t="s">
        <v>4063</v>
      </c>
      <c r="AA281" s="32" t="s">
        <v>3565</v>
      </c>
      <c r="AB281" s="32" t="s">
        <v>2337</v>
      </c>
      <c r="AC281" s="26" t="s">
        <v>8761</v>
      </c>
      <c r="AD281" s="32" t="s">
        <v>5032</v>
      </c>
      <c r="AE281" s="10" t="s">
        <v>5639</v>
      </c>
      <c r="AF281" s="10" t="s">
        <v>7156</v>
      </c>
      <c r="AG281" s="10" t="s">
        <v>5950</v>
      </c>
      <c r="AH281" s="32" t="s">
        <v>1116</v>
      </c>
      <c r="AI281" s="32" t="s">
        <v>4633</v>
      </c>
      <c r="AJ281" s="10" t="s">
        <v>7830</v>
      </c>
      <c r="AK281" s="32" t="s">
        <v>4332</v>
      </c>
      <c r="AL281" s="10" t="s">
        <v>6603</v>
      </c>
      <c r="AM281" s="10" t="s">
        <v>672</v>
      </c>
      <c r="AN281" s="10" t="s">
        <v>672</v>
      </c>
      <c r="AO281" s="32" t="s">
        <v>2959</v>
      </c>
      <c r="AP281" s="13" t="s">
        <v>672</v>
      </c>
      <c r="AQ281" s="13" t="s">
        <v>672</v>
      </c>
      <c r="AR281" s="13" t="s">
        <v>672</v>
      </c>
      <c r="AS281" s="13" t="s">
        <v>672</v>
      </c>
      <c r="AT281" s="13" t="s">
        <v>672</v>
      </c>
      <c r="AU281" s="13" t="s">
        <v>672</v>
      </c>
      <c r="AV281" s="13" t="s">
        <v>672</v>
      </c>
      <c r="AW281" s="13" t="s">
        <v>672</v>
      </c>
    </row>
    <row r="282" spans="1:49" s="13" customFormat="1" ht="28.5" x14ac:dyDescent="0.45">
      <c r="A282" s="10" t="s">
        <v>674</v>
      </c>
      <c r="B282" s="10" t="s">
        <v>1117</v>
      </c>
      <c r="C282" s="10" t="s">
        <v>674</v>
      </c>
      <c r="D282" s="32" t="s">
        <v>1367</v>
      </c>
      <c r="E282" s="26" t="s">
        <v>8762</v>
      </c>
      <c r="F282" s="7" t="s">
        <v>674</v>
      </c>
      <c r="G282" s="26" t="s">
        <v>1610</v>
      </c>
      <c r="H282" s="10" t="s">
        <v>1117</v>
      </c>
      <c r="I282" s="10" t="s">
        <v>1117</v>
      </c>
      <c r="J282" s="10" t="s">
        <v>7525</v>
      </c>
      <c r="K282" s="10" t="s">
        <v>6913</v>
      </c>
      <c r="L282" s="32" t="s">
        <v>2633</v>
      </c>
      <c r="M282" s="32" t="s">
        <v>1367</v>
      </c>
      <c r="N282" s="10" t="s">
        <v>8187</v>
      </c>
      <c r="O282" s="32" t="s">
        <v>1964</v>
      </c>
      <c r="P282" s="10" t="s">
        <v>8488</v>
      </c>
      <c r="Q282" s="10" t="s">
        <v>5337</v>
      </c>
      <c r="R282" s="10" t="s">
        <v>674</v>
      </c>
      <c r="S282" s="26" t="s">
        <v>6291</v>
      </c>
      <c r="T282" s="26" t="s">
        <v>8985</v>
      </c>
      <c r="U282" s="32" t="s">
        <v>3276</v>
      </c>
      <c r="V282" s="32" t="s">
        <v>1117</v>
      </c>
      <c r="W282" s="26" t="s">
        <v>9231</v>
      </c>
      <c r="X282" s="32" t="e">
        <f>VLOOKUP(#REF!,#REF!,MATCH(VLOOKUP($X$1,'Language &amp; Currency Data'!$A$1:$B$41,2),#REF!,),FALSE)</f>
        <v>#REF!</v>
      </c>
      <c r="Y282" s="32" t="s">
        <v>675</v>
      </c>
      <c r="Z282" s="32" t="s">
        <v>4064</v>
      </c>
      <c r="AA282" s="32" t="s">
        <v>3566</v>
      </c>
      <c r="AB282" s="32" t="s">
        <v>2338</v>
      </c>
      <c r="AC282" s="26" t="s">
        <v>8762</v>
      </c>
      <c r="AD282" s="32" t="s">
        <v>5033</v>
      </c>
      <c r="AE282" s="10" t="s">
        <v>5640</v>
      </c>
      <c r="AF282" s="10" t="s">
        <v>7157</v>
      </c>
      <c r="AG282" s="10" t="s">
        <v>5951</v>
      </c>
      <c r="AH282" s="32" t="s">
        <v>1117</v>
      </c>
      <c r="AI282" s="32" t="s">
        <v>4634</v>
      </c>
      <c r="AJ282" s="10" t="s">
        <v>7831</v>
      </c>
      <c r="AK282" s="32" t="s">
        <v>4333</v>
      </c>
      <c r="AL282" s="10" t="s">
        <v>6604</v>
      </c>
      <c r="AM282" s="10" t="s">
        <v>674</v>
      </c>
      <c r="AN282" s="10" t="s">
        <v>674</v>
      </c>
      <c r="AO282" s="32" t="s">
        <v>2960</v>
      </c>
      <c r="AP282" s="13" t="s">
        <v>674</v>
      </c>
      <c r="AQ282" s="13" t="s">
        <v>674</v>
      </c>
      <c r="AR282" s="13" t="s">
        <v>674</v>
      </c>
      <c r="AS282" s="13" t="s">
        <v>674</v>
      </c>
      <c r="AT282" s="13" t="s">
        <v>674</v>
      </c>
      <c r="AU282" s="13" t="s">
        <v>674</v>
      </c>
      <c r="AV282" s="13" t="s">
        <v>674</v>
      </c>
      <c r="AW282" s="13" t="s">
        <v>674</v>
      </c>
    </row>
    <row r="283" spans="1:49" s="13" customFormat="1" ht="28.5" x14ac:dyDescent="0.45">
      <c r="A283" s="10" t="s">
        <v>676</v>
      </c>
      <c r="B283" s="10" t="s">
        <v>1118</v>
      </c>
      <c r="C283" s="10" t="s">
        <v>676</v>
      </c>
      <c r="D283" s="32" t="s">
        <v>1368</v>
      </c>
      <c r="E283" s="26" t="s">
        <v>8763</v>
      </c>
      <c r="F283" s="7" t="s">
        <v>676</v>
      </c>
      <c r="G283" s="26" t="s">
        <v>1611</v>
      </c>
      <c r="H283" s="10" t="s">
        <v>1118</v>
      </c>
      <c r="I283" s="10" t="s">
        <v>1118</v>
      </c>
      <c r="J283" s="10" t="s">
        <v>7526</v>
      </c>
      <c r="K283" s="10" t="s">
        <v>6914</v>
      </c>
      <c r="L283" s="32" t="s">
        <v>2634</v>
      </c>
      <c r="M283" s="32" t="s">
        <v>1368</v>
      </c>
      <c r="N283" s="10" t="s">
        <v>8188</v>
      </c>
      <c r="O283" s="32" t="s">
        <v>1965</v>
      </c>
      <c r="P283" s="10" t="s">
        <v>8489</v>
      </c>
      <c r="Q283" s="10" t="s">
        <v>5338</v>
      </c>
      <c r="R283" s="10" t="s">
        <v>676</v>
      </c>
      <c r="S283" s="26" t="s">
        <v>6292</v>
      </c>
      <c r="T283" s="26" t="s">
        <v>8986</v>
      </c>
      <c r="U283" s="32" t="s">
        <v>3277</v>
      </c>
      <c r="V283" s="32" t="s">
        <v>1118</v>
      </c>
      <c r="W283" s="26" t="s">
        <v>9232</v>
      </c>
      <c r="X283" s="32" t="e">
        <f>VLOOKUP(#REF!,#REF!,MATCH(VLOOKUP($X$1,'Language &amp; Currency Data'!$A$1:$B$41,2),#REF!,),FALSE)</f>
        <v>#REF!</v>
      </c>
      <c r="Y283" s="32" t="s">
        <v>677</v>
      </c>
      <c r="Z283" s="32" t="s">
        <v>4065</v>
      </c>
      <c r="AA283" s="32" t="s">
        <v>3567</v>
      </c>
      <c r="AB283" s="32" t="s">
        <v>2339</v>
      </c>
      <c r="AC283" s="26" t="s">
        <v>8763</v>
      </c>
      <c r="AD283" s="32" t="s">
        <v>5034</v>
      </c>
      <c r="AE283" s="10" t="s">
        <v>5641</v>
      </c>
      <c r="AF283" s="10" t="s">
        <v>7158</v>
      </c>
      <c r="AG283" s="10" t="s">
        <v>5952</v>
      </c>
      <c r="AH283" s="32" t="s">
        <v>1118</v>
      </c>
      <c r="AI283" s="32" t="s">
        <v>4635</v>
      </c>
      <c r="AJ283" s="10" t="s">
        <v>7832</v>
      </c>
      <c r="AK283" s="32" t="s">
        <v>4334</v>
      </c>
      <c r="AL283" s="10" t="s">
        <v>6605</v>
      </c>
      <c r="AM283" s="10" t="s">
        <v>676</v>
      </c>
      <c r="AN283" s="10" t="s">
        <v>676</v>
      </c>
      <c r="AO283" s="32" t="s">
        <v>2961</v>
      </c>
      <c r="AP283" s="13" t="s">
        <v>676</v>
      </c>
      <c r="AQ283" s="13" t="s">
        <v>676</v>
      </c>
      <c r="AR283" s="13" t="s">
        <v>676</v>
      </c>
      <c r="AS283" s="13" t="s">
        <v>676</v>
      </c>
      <c r="AT283" s="13" t="s">
        <v>676</v>
      </c>
      <c r="AU283" s="13" t="s">
        <v>676</v>
      </c>
      <c r="AV283" s="13" t="s">
        <v>676</v>
      </c>
      <c r="AW283" s="13" t="s">
        <v>676</v>
      </c>
    </row>
    <row r="284" spans="1:49" s="13" customFormat="1" ht="28.5" x14ac:dyDescent="0.45">
      <c r="A284" s="10" t="s">
        <v>678</v>
      </c>
      <c r="B284" s="10" t="s">
        <v>1119</v>
      </c>
      <c r="C284" s="10" t="s">
        <v>678</v>
      </c>
      <c r="D284" s="32" t="s">
        <v>1369</v>
      </c>
      <c r="E284" s="26" t="s">
        <v>8764</v>
      </c>
      <c r="F284" s="7" t="s">
        <v>678</v>
      </c>
      <c r="G284" s="26" t="s">
        <v>1612</v>
      </c>
      <c r="H284" s="10" t="s">
        <v>1119</v>
      </c>
      <c r="I284" s="10" t="s">
        <v>1119</v>
      </c>
      <c r="J284" s="10" t="s">
        <v>7527</v>
      </c>
      <c r="K284" s="10" t="s">
        <v>6915</v>
      </c>
      <c r="L284" s="32" t="s">
        <v>2635</v>
      </c>
      <c r="M284" s="32" t="s">
        <v>1369</v>
      </c>
      <c r="N284" s="10" t="s">
        <v>8284</v>
      </c>
      <c r="O284" s="32" t="s">
        <v>1966</v>
      </c>
      <c r="P284" s="10" t="s">
        <v>8490</v>
      </c>
      <c r="Q284" s="10" t="s">
        <v>5339</v>
      </c>
      <c r="R284" s="10" t="s">
        <v>678</v>
      </c>
      <c r="S284" s="26" t="s">
        <v>6293</v>
      </c>
      <c r="T284" s="26" t="s">
        <v>8987</v>
      </c>
      <c r="U284" s="32" t="s">
        <v>3278</v>
      </c>
      <c r="V284" s="32" t="s">
        <v>1119</v>
      </c>
      <c r="W284" s="26" t="s">
        <v>9233</v>
      </c>
      <c r="X284" s="32" t="e">
        <f>VLOOKUP(#REF!,#REF!,MATCH(VLOOKUP($X$1,'Language &amp; Currency Data'!$A$1:$B$41,2),#REF!,),FALSE)</f>
        <v>#REF!</v>
      </c>
      <c r="Y284" s="32" t="s">
        <v>679</v>
      </c>
      <c r="Z284" s="32" t="s">
        <v>4066</v>
      </c>
      <c r="AA284" s="32" t="s">
        <v>3568</v>
      </c>
      <c r="AB284" s="32" t="s">
        <v>2340</v>
      </c>
      <c r="AC284" s="26" t="s">
        <v>8764</v>
      </c>
      <c r="AD284" s="32" t="s">
        <v>5035</v>
      </c>
      <c r="AE284" s="10" t="s">
        <v>5642</v>
      </c>
      <c r="AF284" s="10" t="s">
        <v>7159</v>
      </c>
      <c r="AG284" s="10" t="s">
        <v>5953</v>
      </c>
      <c r="AH284" s="32" t="s">
        <v>1119</v>
      </c>
      <c r="AI284" s="32" t="s">
        <v>4636</v>
      </c>
      <c r="AJ284" s="10" t="s">
        <v>7833</v>
      </c>
      <c r="AK284" s="32" t="s">
        <v>4335</v>
      </c>
      <c r="AL284" s="10" t="s">
        <v>6606</v>
      </c>
      <c r="AM284" s="10" t="s">
        <v>678</v>
      </c>
      <c r="AN284" s="10" t="s">
        <v>678</v>
      </c>
      <c r="AO284" s="32" t="s">
        <v>2962</v>
      </c>
      <c r="AP284" s="13" t="s">
        <v>678</v>
      </c>
      <c r="AQ284" s="13" t="s">
        <v>678</v>
      </c>
      <c r="AR284" s="13" t="s">
        <v>678</v>
      </c>
      <c r="AS284" s="13" t="s">
        <v>678</v>
      </c>
      <c r="AT284" s="13" t="s">
        <v>678</v>
      </c>
      <c r="AU284" s="13" t="s">
        <v>678</v>
      </c>
      <c r="AV284" s="13" t="s">
        <v>678</v>
      </c>
      <c r="AW284" s="13" t="s">
        <v>678</v>
      </c>
    </row>
    <row r="285" spans="1:49" s="13" customFormat="1" ht="71.25" x14ac:dyDescent="0.45">
      <c r="A285" s="10" t="s">
        <v>680</v>
      </c>
      <c r="B285" s="10" t="s">
        <v>1230</v>
      </c>
      <c r="C285" s="10" t="s">
        <v>680</v>
      </c>
      <c r="D285" s="32" t="s">
        <v>1438</v>
      </c>
      <c r="E285" s="26" t="s">
        <v>8765</v>
      </c>
      <c r="F285" s="7" t="s">
        <v>680</v>
      </c>
      <c r="G285" s="26" t="s">
        <v>1735</v>
      </c>
      <c r="H285" s="10" t="s">
        <v>1230</v>
      </c>
      <c r="I285" s="10" t="s">
        <v>1230</v>
      </c>
      <c r="J285" s="10" t="s">
        <v>7528</v>
      </c>
      <c r="K285" s="10" t="s">
        <v>6916</v>
      </c>
      <c r="L285" s="32" t="s">
        <v>2636</v>
      </c>
      <c r="M285" s="32" t="s">
        <v>1438</v>
      </c>
      <c r="N285" s="10" t="s">
        <v>8288</v>
      </c>
      <c r="O285" s="32" t="s">
        <v>2074</v>
      </c>
      <c r="P285" s="10" t="s">
        <v>8491</v>
      </c>
      <c r="Q285" s="10" t="s">
        <v>5340</v>
      </c>
      <c r="R285" s="10" t="s">
        <v>680</v>
      </c>
      <c r="S285" s="26" t="s">
        <v>6294</v>
      </c>
      <c r="T285" s="26" t="s">
        <v>9356</v>
      </c>
      <c r="U285" s="32" t="s">
        <v>3279</v>
      </c>
      <c r="V285" s="32" t="s">
        <v>1230</v>
      </c>
      <c r="W285" s="26" t="s">
        <v>9234</v>
      </c>
      <c r="X285" s="32" t="e">
        <f>VLOOKUP(#REF!,#REF!,MATCH(VLOOKUP($X$1,'Language &amp; Currency Data'!$A$1:$B$41,2),#REF!,),FALSE)</f>
        <v>#REF!</v>
      </c>
      <c r="Y285" s="32" t="s">
        <v>970</v>
      </c>
      <c r="Z285" s="32" t="s">
        <v>4067</v>
      </c>
      <c r="AA285" s="32" t="s">
        <v>3569</v>
      </c>
      <c r="AB285" s="32" t="s">
        <v>2341</v>
      </c>
      <c r="AC285" s="26" t="s">
        <v>8765</v>
      </c>
      <c r="AD285" s="32" t="s">
        <v>5036</v>
      </c>
      <c r="AE285" s="10" t="s">
        <v>5643</v>
      </c>
      <c r="AF285" s="10" t="s">
        <v>7279</v>
      </c>
      <c r="AG285" s="10" t="s">
        <v>5954</v>
      </c>
      <c r="AH285" s="32" t="s">
        <v>1230</v>
      </c>
      <c r="AI285" s="32" t="s">
        <v>4637</v>
      </c>
      <c r="AJ285" s="10" t="s">
        <v>7834</v>
      </c>
      <c r="AK285" s="32" t="s">
        <v>4336</v>
      </c>
      <c r="AL285" s="10" t="s">
        <v>6607</v>
      </c>
      <c r="AM285" s="10" t="s">
        <v>680</v>
      </c>
      <c r="AN285" s="10" t="s">
        <v>680</v>
      </c>
      <c r="AO285" s="32" t="s">
        <v>2963</v>
      </c>
      <c r="AP285" s="13" t="s">
        <v>680</v>
      </c>
      <c r="AQ285" s="13" t="s">
        <v>680</v>
      </c>
      <c r="AR285" s="13" t="s">
        <v>680</v>
      </c>
      <c r="AS285" s="13" t="s">
        <v>680</v>
      </c>
      <c r="AT285" s="13" t="s">
        <v>680</v>
      </c>
      <c r="AU285" s="13" t="s">
        <v>680</v>
      </c>
      <c r="AV285" s="13" t="s">
        <v>680</v>
      </c>
      <c r="AW285" s="13" t="s">
        <v>680</v>
      </c>
    </row>
    <row r="286" spans="1:49" s="13" customFormat="1" ht="57" x14ac:dyDescent="0.45">
      <c r="A286" s="10" t="s">
        <v>681</v>
      </c>
      <c r="B286" s="10" t="s">
        <v>1120</v>
      </c>
      <c r="C286" s="10" t="s">
        <v>681</v>
      </c>
      <c r="D286" s="32" t="s">
        <v>1370</v>
      </c>
      <c r="E286" s="26" t="s">
        <v>8766</v>
      </c>
      <c r="F286" s="7" t="s">
        <v>681</v>
      </c>
      <c r="G286" s="26" t="s">
        <v>1613</v>
      </c>
      <c r="H286" s="10" t="s">
        <v>1120</v>
      </c>
      <c r="I286" s="10" t="s">
        <v>1120</v>
      </c>
      <c r="J286" s="10" t="s">
        <v>7529</v>
      </c>
      <c r="K286" s="10" t="s">
        <v>6917</v>
      </c>
      <c r="L286" s="32" t="s">
        <v>2637</v>
      </c>
      <c r="M286" s="32" t="s">
        <v>1370</v>
      </c>
      <c r="N286" s="10" t="s">
        <v>8189</v>
      </c>
      <c r="O286" s="32" t="s">
        <v>1967</v>
      </c>
      <c r="P286" s="10" t="s">
        <v>8492</v>
      </c>
      <c r="Q286" s="10" t="s">
        <v>5341</v>
      </c>
      <c r="R286" s="10" t="s">
        <v>681</v>
      </c>
      <c r="S286" s="26" t="s">
        <v>6295</v>
      </c>
      <c r="T286" s="26" t="s">
        <v>8988</v>
      </c>
      <c r="U286" s="32" t="s">
        <v>3280</v>
      </c>
      <c r="V286" s="32" t="s">
        <v>1120</v>
      </c>
      <c r="W286" s="26" t="s">
        <v>9235</v>
      </c>
      <c r="X286" s="32" t="e">
        <f>VLOOKUP(#REF!,#REF!,MATCH(VLOOKUP($X$1,'Language &amp; Currency Data'!$A$1:$B$41,2),#REF!,),FALSE)</f>
        <v>#REF!</v>
      </c>
      <c r="Y286" s="32" t="s">
        <v>682</v>
      </c>
      <c r="Z286" s="32" t="s">
        <v>4068</v>
      </c>
      <c r="AA286" s="32" t="s">
        <v>3570</v>
      </c>
      <c r="AB286" s="32" t="s">
        <v>2342</v>
      </c>
      <c r="AC286" s="26" t="s">
        <v>8766</v>
      </c>
      <c r="AD286" s="32" t="s">
        <v>5037</v>
      </c>
      <c r="AE286" s="10" t="s">
        <v>5644</v>
      </c>
      <c r="AF286" s="10" t="s">
        <v>7160</v>
      </c>
      <c r="AG286" s="10" t="s">
        <v>5955</v>
      </c>
      <c r="AH286" s="32" t="s">
        <v>1120</v>
      </c>
      <c r="AI286" s="32" t="s">
        <v>4638</v>
      </c>
      <c r="AJ286" s="10" t="s">
        <v>7835</v>
      </c>
      <c r="AK286" s="32" t="s">
        <v>4337</v>
      </c>
      <c r="AL286" s="10" t="s">
        <v>6608</v>
      </c>
      <c r="AM286" s="10" t="s">
        <v>681</v>
      </c>
      <c r="AN286" s="10" t="s">
        <v>681</v>
      </c>
      <c r="AO286" s="32" t="s">
        <v>2964</v>
      </c>
      <c r="AP286" s="13" t="s">
        <v>681</v>
      </c>
      <c r="AQ286" s="13" t="s">
        <v>681</v>
      </c>
      <c r="AR286" s="13" t="s">
        <v>681</v>
      </c>
      <c r="AS286" s="13" t="s">
        <v>681</v>
      </c>
      <c r="AT286" s="13" t="s">
        <v>681</v>
      </c>
      <c r="AU286" s="13" t="s">
        <v>681</v>
      </c>
      <c r="AV286" s="13" t="s">
        <v>681</v>
      </c>
      <c r="AW286" s="13" t="s">
        <v>681</v>
      </c>
    </row>
    <row r="287" spans="1:49" s="13" customFormat="1" ht="28.5" x14ac:dyDescent="0.45">
      <c r="A287" s="10" t="s">
        <v>683</v>
      </c>
      <c r="B287" s="10" t="s">
        <v>1121</v>
      </c>
      <c r="C287" s="10" t="s">
        <v>683</v>
      </c>
      <c r="D287" s="32" t="s">
        <v>1371</v>
      </c>
      <c r="E287" s="26" t="s">
        <v>9471</v>
      </c>
      <c r="F287" s="7" t="s">
        <v>683</v>
      </c>
      <c r="G287" s="26" t="s">
        <v>1614</v>
      </c>
      <c r="H287" s="10" t="s">
        <v>1121</v>
      </c>
      <c r="I287" s="10" t="s">
        <v>1121</v>
      </c>
      <c r="J287" s="10" t="s">
        <v>7530</v>
      </c>
      <c r="K287" s="10" t="s">
        <v>6918</v>
      </c>
      <c r="L287" s="32" t="s">
        <v>2638</v>
      </c>
      <c r="M287" s="32" t="s">
        <v>1371</v>
      </c>
      <c r="N287" s="10" t="s">
        <v>8190</v>
      </c>
      <c r="O287" s="32" t="s">
        <v>1968</v>
      </c>
      <c r="P287" s="10" t="s">
        <v>8493</v>
      </c>
      <c r="Q287" s="10" t="s">
        <v>5342</v>
      </c>
      <c r="R287" s="10" t="s">
        <v>683</v>
      </c>
      <c r="S287" s="26" t="s">
        <v>6296</v>
      </c>
      <c r="T287" s="26" t="s">
        <v>8989</v>
      </c>
      <c r="U287" s="32" t="s">
        <v>3281</v>
      </c>
      <c r="V287" s="32" t="s">
        <v>1121</v>
      </c>
      <c r="W287" s="26" t="s">
        <v>9236</v>
      </c>
      <c r="X287" s="32" t="e">
        <f>VLOOKUP(#REF!,#REF!,MATCH(VLOOKUP($X$1,'Language &amp; Currency Data'!$A$1:$B$41,2),#REF!,),FALSE)</f>
        <v>#REF!</v>
      </c>
      <c r="Y287" s="32" t="s">
        <v>684</v>
      </c>
      <c r="Z287" s="32" t="s">
        <v>4069</v>
      </c>
      <c r="AA287" s="32" t="s">
        <v>3571</v>
      </c>
      <c r="AB287" s="32" t="s">
        <v>2343</v>
      </c>
      <c r="AC287" s="26" t="s">
        <v>8767</v>
      </c>
      <c r="AD287" s="32" t="s">
        <v>5038</v>
      </c>
      <c r="AE287" s="10" t="s">
        <v>5645</v>
      </c>
      <c r="AF287" s="10" t="s">
        <v>7161</v>
      </c>
      <c r="AG287" s="10" t="s">
        <v>5956</v>
      </c>
      <c r="AH287" s="32" t="s">
        <v>1121</v>
      </c>
      <c r="AI287" s="32" t="s">
        <v>4639</v>
      </c>
      <c r="AJ287" s="10" t="s">
        <v>7836</v>
      </c>
      <c r="AK287" s="32" t="s">
        <v>4338</v>
      </c>
      <c r="AL287" s="10" t="s">
        <v>6609</v>
      </c>
      <c r="AM287" s="10" t="s">
        <v>683</v>
      </c>
      <c r="AN287" s="10" t="s">
        <v>683</v>
      </c>
      <c r="AO287" s="32" t="s">
        <v>2965</v>
      </c>
      <c r="AP287" s="13" t="s">
        <v>683</v>
      </c>
      <c r="AQ287" s="13" t="s">
        <v>683</v>
      </c>
      <c r="AR287" s="13" t="s">
        <v>683</v>
      </c>
      <c r="AS287" s="13" t="s">
        <v>683</v>
      </c>
      <c r="AT287" s="13" t="s">
        <v>683</v>
      </c>
      <c r="AU287" s="13" t="s">
        <v>683</v>
      </c>
      <c r="AV287" s="13" t="s">
        <v>683</v>
      </c>
      <c r="AW287" s="13" t="s">
        <v>683</v>
      </c>
    </row>
    <row r="288" spans="1:49" s="13" customFormat="1" ht="85.5" x14ac:dyDescent="0.45">
      <c r="A288" s="10" t="s">
        <v>685</v>
      </c>
      <c r="B288" s="10" t="s">
        <v>1122</v>
      </c>
      <c r="C288" s="10" t="s">
        <v>685</v>
      </c>
      <c r="D288" s="32" t="s">
        <v>1372</v>
      </c>
      <c r="E288" s="26" t="s">
        <v>8768</v>
      </c>
      <c r="F288" s="7" t="s">
        <v>685</v>
      </c>
      <c r="G288" s="26" t="s">
        <v>1615</v>
      </c>
      <c r="H288" s="10" t="s">
        <v>1122</v>
      </c>
      <c r="I288" s="10" t="s">
        <v>1122</v>
      </c>
      <c r="J288" s="10" t="s">
        <v>7531</v>
      </c>
      <c r="K288" s="10" t="s">
        <v>6919</v>
      </c>
      <c r="L288" s="32" t="s">
        <v>2639</v>
      </c>
      <c r="M288" s="32" t="s">
        <v>1372</v>
      </c>
      <c r="N288" s="10" t="s">
        <v>8285</v>
      </c>
      <c r="O288" s="32" t="s">
        <v>1969</v>
      </c>
      <c r="P288" s="10" t="s">
        <v>8494</v>
      </c>
      <c r="Q288" s="10" t="s">
        <v>5343</v>
      </c>
      <c r="R288" s="10" t="s">
        <v>685</v>
      </c>
      <c r="S288" s="26" t="s">
        <v>6297</v>
      </c>
      <c r="T288" s="26" t="s">
        <v>8990</v>
      </c>
      <c r="U288" s="32" t="s">
        <v>3282</v>
      </c>
      <c r="V288" s="32" t="s">
        <v>1122</v>
      </c>
      <c r="W288" s="26" t="s">
        <v>9237</v>
      </c>
      <c r="X288" s="32" t="e">
        <f>VLOOKUP(#REF!,#REF!,MATCH(VLOOKUP($X$1,'Language &amp; Currency Data'!$A$1:$B$41,2),#REF!,),FALSE)</f>
        <v>#REF!</v>
      </c>
      <c r="Y288" s="32" t="s">
        <v>686</v>
      </c>
      <c r="Z288" s="32" t="s">
        <v>4070</v>
      </c>
      <c r="AA288" s="32" t="s">
        <v>3666</v>
      </c>
      <c r="AB288" s="32" t="s">
        <v>2344</v>
      </c>
      <c r="AC288" s="26" t="s">
        <v>8768</v>
      </c>
      <c r="AD288" s="32" t="s">
        <v>5039</v>
      </c>
      <c r="AE288" s="10" t="s">
        <v>7935</v>
      </c>
      <c r="AF288" s="10" t="s">
        <v>7931</v>
      </c>
      <c r="AG288" s="10" t="s">
        <v>5957</v>
      </c>
      <c r="AH288" s="32" t="s">
        <v>1122</v>
      </c>
      <c r="AI288" s="32" t="s">
        <v>4640</v>
      </c>
      <c r="AJ288" s="10" t="s">
        <v>7837</v>
      </c>
      <c r="AK288" s="32" t="s">
        <v>4339</v>
      </c>
      <c r="AL288" s="10" t="s">
        <v>6610</v>
      </c>
      <c r="AM288" s="10" t="s">
        <v>685</v>
      </c>
      <c r="AN288" s="10" t="s">
        <v>685</v>
      </c>
      <c r="AO288" s="32" t="s">
        <v>2966</v>
      </c>
      <c r="AP288" s="13" t="s">
        <v>685</v>
      </c>
      <c r="AQ288" s="13" t="s">
        <v>685</v>
      </c>
      <c r="AR288" s="13" t="s">
        <v>685</v>
      </c>
      <c r="AS288" s="13" t="s">
        <v>685</v>
      </c>
      <c r="AT288" s="13" t="s">
        <v>685</v>
      </c>
      <c r="AU288" s="13" t="s">
        <v>685</v>
      </c>
      <c r="AV288" s="13" t="s">
        <v>685</v>
      </c>
      <c r="AW288" s="13" t="s">
        <v>685</v>
      </c>
    </row>
    <row r="289" spans="1:49" s="13" customFormat="1" ht="42.75" x14ac:dyDescent="0.45">
      <c r="A289" s="10" t="s">
        <v>687</v>
      </c>
      <c r="B289" s="10" t="s">
        <v>3737</v>
      </c>
      <c r="C289" s="10" t="s">
        <v>687</v>
      </c>
      <c r="D289" s="32" t="s">
        <v>1439</v>
      </c>
      <c r="E289" s="26" t="s">
        <v>8769</v>
      </c>
      <c r="F289" s="7" t="s">
        <v>687</v>
      </c>
      <c r="G289" s="26" t="s">
        <v>1736</v>
      </c>
      <c r="H289" s="10" t="s">
        <v>3737</v>
      </c>
      <c r="I289" s="10" t="s">
        <v>3737</v>
      </c>
      <c r="J289" s="10" t="s">
        <v>7532</v>
      </c>
      <c r="K289" s="10" t="s">
        <v>6920</v>
      </c>
      <c r="L289" s="32" t="s">
        <v>2640</v>
      </c>
      <c r="M289" s="32" t="s">
        <v>1439</v>
      </c>
      <c r="N289" s="10" t="s">
        <v>8191</v>
      </c>
      <c r="O289" s="32" t="s">
        <v>2075</v>
      </c>
      <c r="P289" s="10" t="s">
        <v>8495</v>
      </c>
      <c r="Q289" s="10" t="s">
        <v>5344</v>
      </c>
      <c r="R289" s="10" t="s">
        <v>687</v>
      </c>
      <c r="S289" s="26" t="s">
        <v>6298</v>
      </c>
      <c r="T289" s="26" t="s">
        <v>9357</v>
      </c>
      <c r="U289" s="32" t="s">
        <v>3283</v>
      </c>
      <c r="V289" s="32" t="s">
        <v>3737</v>
      </c>
      <c r="W289" s="26" t="s">
        <v>9238</v>
      </c>
      <c r="X289" s="32" t="e">
        <f>VLOOKUP(#REF!,#REF!,MATCH(VLOOKUP($X$1,'Language &amp; Currency Data'!$A$1:$B$41,2),#REF!,),FALSE)</f>
        <v>#REF!</v>
      </c>
      <c r="Y289" s="32" t="s">
        <v>971</v>
      </c>
      <c r="Z289" s="32" t="s">
        <v>4071</v>
      </c>
      <c r="AA289" s="32" t="s">
        <v>3572</v>
      </c>
      <c r="AB289" s="32" t="s">
        <v>2345</v>
      </c>
      <c r="AC289" s="26" t="s">
        <v>8769</v>
      </c>
      <c r="AD289" s="32" t="s">
        <v>5040</v>
      </c>
      <c r="AE289" s="10" t="s">
        <v>5646</v>
      </c>
      <c r="AF289" s="10" t="s">
        <v>7280</v>
      </c>
      <c r="AG289" s="10" t="s">
        <v>5958</v>
      </c>
      <c r="AH289" s="32" t="s">
        <v>3737</v>
      </c>
      <c r="AI289" s="32" t="s">
        <v>4641</v>
      </c>
      <c r="AJ289" s="10" t="s">
        <v>7838</v>
      </c>
      <c r="AK289" s="32" t="s">
        <v>4340</v>
      </c>
      <c r="AL289" s="10" t="s">
        <v>6611</v>
      </c>
      <c r="AM289" s="10" t="s">
        <v>687</v>
      </c>
      <c r="AN289" s="10" t="s">
        <v>687</v>
      </c>
      <c r="AO289" s="32" t="s">
        <v>2967</v>
      </c>
      <c r="AP289" s="13" t="s">
        <v>687</v>
      </c>
      <c r="AQ289" s="13" t="s">
        <v>687</v>
      </c>
      <c r="AR289" s="13" t="s">
        <v>687</v>
      </c>
      <c r="AS289" s="13" t="s">
        <v>687</v>
      </c>
      <c r="AT289" s="13" t="s">
        <v>687</v>
      </c>
      <c r="AU289" s="13" t="s">
        <v>687</v>
      </c>
      <c r="AV289" s="13" t="s">
        <v>687</v>
      </c>
      <c r="AW289" s="13" t="s">
        <v>687</v>
      </c>
    </row>
    <row r="290" spans="1:49" s="13" customFormat="1" ht="42.75" x14ac:dyDescent="0.45">
      <c r="A290" s="10" t="s">
        <v>688</v>
      </c>
      <c r="B290" s="10" t="s">
        <v>3782</v>
      </c>
      <c r="C290" s="10" t="s">
        <v>688</v>
      </c>
      <c r="D290" s="32" t="s">
        <v>1440</v>
      </c>
      <c r="E290" s="26" t="s">
        <v>8770</v>
      </c>
      <c r="F290" s="7" t="s">
        <v>688</v>
      </c>
      <c r="G290" s="26" t="s">
        <v>1737</v>
      </c>
      <c r="H290" s="10" t="s">
        <v>3782</v>
      </c>
      <c r="I290" s="10" t="s">
        <v>3782</v>
      </c>
      <c r="J290" s="10" t="s">
        <v>7533</v>
      </c>
      <c r="K290" s="10" t="s">
        <v>6921</v>
      </c>
      <c r="L290" s="32" t="s">
        <v>2641</v>
      </c>
      <c r="M290" s="32" t="s">
        <v>1440</v>
      </c>
      <c r="N290" s="10" t="s">
        <v>8192</v>
      </c>
      <c r="O290" s="32" t="s">
        <v>2076</v>
      </c>
      <c r="P290" s="10" t="s">
        <v>8496</v>
      </c>
      <c r="Q290" s="10" t="s">
        <v>5345</v>
      </c>
      <c r="R290" s="10" t="s">
        <v>688</v>
      </c>
      <c r="S290" s="26" t="s">
        <v>6299</v>
      </c>
      <c r="T290" s="26" t="s">
        <v>9358</v>
      </c>
      <c r="U290" s="32" t="s">
        <v>3284</v>
      </c>
      <c r="V290" s="32" t="s">
        <v>3782</v>
      </c>
      <c r="W290" s="26" t="s">
        <v>9239</v>
      </c>
      <c r="X290" s="32" t="e">
        <f>VLOOKUP(#REF!,#REF!,MATCH(VLOOKUP($X$1,'Language &amp; Currency Data'!$A$1:$B$41,2),#REF!,),FALSE)</f>
        <v>#REF!</v>
      </c>
      <c r="Y290" s="32" t="s">
        <v>972</v>
      </c>
      <c r="Z290" s="32" t="s">
        <v>4072</v>
      </c>
      <c r="AA290" s="32" t="s">
        <v>3573</v>
      </c>
      <c r="AB290" s="32" t="s">
        <v>2346</v>
      </c>
      <c r="AC290" s="26" t="s">
        <v>8770</v>
      </c>
      <c r="AD290" s="32" t="s">
        <v>5041</v>
      </c>
      <c r="AE290" s="10" t="s">
        <v>5647</v>
      </c>
      <c r="AF290" s="10" t="s">
        <v>7281</v>
      </c>
      <c r="AG290" s="10" t="s">
        <v>5959</v>
      </c>
      <c r="AH290" s="32" t="s">
        <v>3782</v>
      </c>
      <c r="AI290" s="32" t="s">
        <v>4642</v>
      </c>
      <c r="AJ290" s="10" t="s">
        <v>7839</v>
      </c>
      <c r="AK290" s="32" t="s">
        <v>4341</v>
      </c>
      <c r="AL290" s="10" t="s">
        <v>6612</v>
      </c>
      <c r="AM290" s="10" t="s">
        <v>688</v>
      </c>
      <c r="AN290" s="10" t="s">
        <v>688</v>
      </c>
      <c r="AO290" s="32" t="s">
        <v>2968</v>
      </c>
      <c r="AP290" s="13" t="s">
        <v>688</v>
      </c>
      <c r="AQ290" s="13" t="s">
        <v>688</v>
      </c>
      <c r="AR290" s="13" t="s">
        <v>688</v>
      </c>
      <c r="AS290" s="13" t="s">
        <v>688</v>
      </c>
      <c r="AT290" s="13" t="s">
        <v>688</v>
      </c>
      <c r="AU290" s="13" t="s">
        <v>688</v>
      </c>
      <c r="AV290" s="13" t="s">
        <v>688</v>
      </c>
      <c r="AW290" s="13" t="s">
        <v>688</v>
      </c>
    </row>
    <row r="291" spans="1:49" s="13" customFormat="1" ht="42.75" x14ac:dyDescent="0.45">
      <c r="A291" s="10" t="s">
        <v>689</v>
      </c>
      <c r="B291" s="10" t="s">
        <v>3781</v>
      </c>
      <c r="C291" s="10" t="s">
        <v>689</v>
      </c>
      <c r="D291" s="32" t="s">
        <v>1441</v>
      </c>
      <c r="E291" s="26" t="s">
        <v>8771</v>
      </c>
      <c r="F291" s="7" t="s">
        <v>689</v>
      </c>
      <c r="G291" s="26" t="s">
        <v>1738</v>
      </c>
      <c r="H291" s="10" t="s">
        <v>3781</v>
      </c>
      <c r="I291" s="10" t="s">
        <v>3781</v>
      </c>
      <c r="J291" s="10" t="s">
        <v>7534</v>
      </c>
      <c r="K291" s="10" t="s">
        <v>6922</v>
      </c>
      <c r="L291" s="32" t="s">
        <v>2642</v>
      </c>
      <c r="M291" s="32" t="s">
        <v>1441</v>
      </c>
      <c r="N291" s="10" t="s">
        <v>8193</v>
      </c>
      <c r="O291" s="32" t="s">
        <v>2077</v>
      </c>
      <c r="P291" s="10" t="s">
        <v>8497</v>
      </c>
      <c r="Q291" s="10" t="s">
        <v>5346</v>
      </c>
      <c r="R291" s="10" t="s">
        <v>689</v>
      </c>
      <c r="S291" s="26" t="s">
        <v>6300</v>
      </c>
      <c r="T291" s="26" t="s">
        <v>9359</v>
      </c>
      <c r="U291" s="32" t="s">
        <v>3285</v>
      </c>
      <c r="V291" s="32" t="s">
        <v>3781</v>
      </c>
      <c r="W291" s="26" t="s">
        <v>9240</v>
      </c>
      <c r="X291" s="32" t="e">
        <f>VLOOKUP(#REF!,#REF!,MATCH(VLOOKUP($X$1,'Language &amp; Currency Data'!$A$1:$B$41,2),#REF!,),FALSE)</f>
        <v>#REF!</v>
      </c>
      <c r="Y291" s="32" t="s">
        <v>973</v>
      </c>
      <c r="Z291" s="32" t="s">
        <v>4073</v>
      </c>
      <c r="AA291" s="32" t="s">
        <v>3574</v>
      </c>
      <c r="AB291" s="32" t="s">
        <v>2347</v>
      </c>
      <c r="AC291" s="26" t="s">
        <v>8771</v>
      </c>
      <c r="AD291" s="32" t="s">
        <v>5042</v>
      </c>
      <c r="AE291" s="10" t="s">
        <v>5648</v>
      </c>
      <c r="AF291" s="10" t="s">
        <v>7282</v>
      </c>
      <c r="AG291" s="10" t="s">
        <v>5960</v>
      </c>
      <c r="AH291" s="32" t="s">
        <v>3781</v>
      </c>
      <c r="AI291" s="32" t="s">
        <v>4643</v>
      </c>
      <c r="AJ291" s="10" t="s">
        <v>7840</v>
      </c>
      <c r="AK291" s="32" t="s">
        <v>4342</v>
      </c>
      <c r="AL291" s="10" t="s">
        <v>6613</v>
      </c>
      <c r="AM291" s="10" t="s">
        <v>689</v>
      </c>
      <c r="AN291" s="10" t="s">
        <v>689</v>
      </c>
      <c r="AO291" s="32" t="s">
        <v>2969</v>
      </c>
      <c r="AP291" s="13" t="s">
        <v>689</v>
      </c>
      <c r="AQ291" s="13" t="s">
        <v>689</v>
      </c>
      <c r="AR291" s="13" t="s">
        <v>689</v>
      </c>
      <c r="AS291" s="13" t="s">
        <v>689</v>
      </c>
      <c r="AT291" s="13" t="s">
        <v>689</v>
      </c>
      <c r="AU291" s="13" t="s">
        <v>689</v>
      </c>
      <c r="AV291" s="13" t="s">
        <v>689</v>
      </c>
      <c r="AW291" s="13" t="s">
        <v>689</v>
      </c>
    </row>
    <row r="292" spans="1:49" s="13" customFormat="1" ht="28.5" x14ac:dyDescent="0.45">
      <c r="A292" s="10" t="s">
        <v>690</v>
      </c>
      <c r="B292" s="10" t="s">
        <v>3738</v>
      </c>
      <c r="C292" s="10" t="s">
        <v>690</v>
      </c>
      <c r="D292" s="32" t="s">
        <v>1442</v>
      </c>
      <c r="E292" s="26" t="s">
        <v>8772</v>
      </c>
      <c r="F292" s="7" t="s">
        <v>690</v>
      </c>
      <c r="G292" s="26" t="s">
        <v>1739</v>
      </c>
      <c r="H292" s="10" t="s">
        <v>3738</v>
      </c>
      <c r="I292" s="10" t="s">
        <v>3738</v>
      </c>
      <c r="J292" s="10" t="s">
        <v>7535</v>
      </c>
      <c r="K292" s="10" t="s">
        <v>6923</v>
      </c>
      <c r="L292" s="32" t="s">
        <v>2643</v>
      </c>
      <c r="M292" s="32" t="s">
        <v>1442</v>
      </c>
      <c r="N292" s="10" t="s">
        <v>8194</v>
      </c>
      <c r="O292" s="32" t="s">
        <v>2078</v>
      </c>
      <c r="P292" s="10" t="s">
        <v>8498</v>
      </c>
      <c r="Q292" s="10" t="s">
        <v>5347</v>
      </c>
      <c r="R292" s="10" t="s">
        <v>690</v>
      </c>
      <c r="S292" s="26" t="s">
        <v>6301</v>
      </c>
      <c r="T292" s="26" t="s">
        <v>9360</v>
      </c>
      <c r="U292" s="32" t="s">
        <v>3286</v>
      </c>
      <c r="V292" s="32" t="s">
        <v>3738</v>
      </c>
      <c r="W292" s="26" t="s">
        <v>9241</v>
      </c>
      <c r="X292" s="32" t="e">
        <f>VLOOKUP(#REF!,#REF!,MATCH(VLOOKUP($X$1,'Language &amp; Currency Data'!$A$1:$B$41,2),#REF!,),FALSE)</f>
        <v>#REF!</v>
      </c>
      <c r="Y292" s="32" t="s">
        <v>974</v>
      </c>
      <c r="Z292" s="32" t="s">
        <v>4074</v>
      </c>
      <c r="AA292" s="32" t="s">
        <v>3575</v>
      </c>
      <c r="AB292" s="32" t="s">
        <v>2348</v>
      </c>
      <c r="AC292" s="26" t="s">
        <v>8772</v>
      </c>
      <c r="AD292" s="32" t="s">
        <v>5043</v>
      </c>
      <c r="AE292" s="10" t="s">
        <v>5649</v>
      </c>
      <c r="AF292" s="10" t="s">
        <v>7283</v>
      </c>
      <c r="AG292" s="10" t="s">
        <v>5961</v>
      </c>
      <c r="AH292" s="32" t="s">
        <v>3738</v>
      </c>
      <c r="AI292" s="32" t="s">
        <v>4644</v>
      </c>
      <c r="AJ292" s="10" t="s">
        <v>7841</v>
      </c>
      <c r="AK292" s="32" t="s">
        <v>4343</v>
      </c>
      <c r="AL292" s="10" t="s">
        <v>6614</v>
      </c>
      <c r="AM292" s="10" t="s">
        <v>690</v>
      </c>
      <c r="AN292" s="10" t="s">
        <v>690</v>
      </c>
      <c r="AO292" s="32" t="s">
        <v>2970</v>
      </c>
      <c r="AP292" s="13" t="s">
        <v>690</v>
      </c>
      <c r="AQ292" s="13" t="s">
        <v>690</v>
      </c>
      <c r="AR292" s="13" t="s">
        <v>690</v>
      </c>
      <c r="AS292" s="13" t="s">
        <v>690</v>
      </c>
      <c r="AT292" s="13" t="s">
        <v>690</v>
      </c>
      <c r="AU292" s="13" t="s">
        <v>690</v>
      </c>
      <c r="AV292" s="13" t="s">
        <v>690</v>
      </c>
      <c r="AW292" s="13" t="s">
        <v>690</v>
      </c>
    </row>
    <row r="293" spans="1:49" s="13" customFormat="1" ht="42.75" x14ac:dyDescent="0.45">
      <c r="A293" s="10" t="s">
        <v>691</v>
      </c>
      <c r="B293" s="10" t="s">
        <v>1123</v>
      </c>
      <c r="C293" s="10" t="s">
        <v>691</v>
      </c>
      <c r="D293" s="32" t="s">
        <v>1373</v>
      </c>
      <c r="E293" s="26" t="s">
        <v>8773</v>
      </c>
      <c r="F293" s="7" t="s">
        <v>691</v>
      </c>
      <c r="G293" s="26" t="s">
        <v>1616</v>
      </c>
      <c r="H293" s="10" t="s">
        <v>1123</v>
      </c>
      <c r="I293" s="10" t="s">
        <v>1123</v>
      </c>
      <c r="J293" s="10" t="s">
        <v>7536</v>
      </c>
      <c r="K293" s="10" t="s">
        <v>6924</v>
      </c>
      <c r="L293" s="32" t="s">
        <v>2644</v>
      </c>
      <c r="M293" s="32" t="s">
        <v>1373</v>
      </c>
      <c r="N293" s="10" t="s">
        <v>8195</v>
      </c>
      <c r="O293" s="32" t="s">
        <v>1970</v>
      </c>
      <c r="P293" s="10" t="s">
        <v>8499</v>
      </c>
      <c r="Q293" s="10" t="s">
        <v>5348</v>
      </c>
      <c r="R293" s="10" t="s">
        <v>691</v>
      </c>
      <c r="S293" s="26" t="s">
        <v>6302</v>
      </c>
      <c r="T293" s="26" t="s">
        <v>8991</v>
      </c>
      <c r="U293" s="32" t="s">
        <v>3287</v>
      </c>
      <c r="V293" s="32" t="s">
        <v>1123</v>
      </c>
      <c r="W293" s="26" t="s">
        <v>9242</v>
      </c>
      <c r="X293" s="32" t="e">
        <f>VLOOKUP(#REF!,#REF!,MATCH(VLOOKUP($X$1,'Language &amp; Currency Data'!$A$1:$B$41,2),#REF!,),FALSE)</f>
        <v>#REF!</v>
      </c>
      <c r="Y293" s="32" t="s">
        <v>692</v>
      </c>
      <c r="Z293" s="32" t="s">
        <v>4075</v>
      </c>
      <c r="AA293" s="32" t="s">
        <v>3576</v>
      </c>
      <c r="AB293" s="32" t="s">
        <v>2349</v>
      </c>
      <c r="AC293" s="26" t="s">
        <v>8773</v>
      </c>
      <c r="AD293" s="32" t="s">
        <v>5044</v>
      </c>
      <c r="AE293" s="10" t="s">
        <v>5650</v>
      </c>
      <c r="AF293" s="10" t="s">
        <v>7162</v>
      </c>
      <c r="AG293" s="10" t="s">
        <v>5962</v>
      </c>
      <c r="AH293" s="32" t="s">
        <v>1123</v>
      </c>
      <c r="AI293" s="32" t="s">
        <v>4645</v>
      </c>
      <c r="AJ293" s="10" t="s">
        <v>7842</v>
      </c>
      <c r="AK293" s="32" t="s">
        <v>4344</v>
      </c>
      <c r="AL293" s="10" t="s">
        <v>6615</v>
      </c>
      <c r="AM293" s="10" t="s">
        <v>691</v>
      </c>
      <c r="AN293" s="10" t="s">
        <v>691</v>
      </c>
      <c r="AO293" s="32" t="s">
        <v>2971</v>
      </c>
      <c r="AP293" s="13" t="s">
        <v>691</v>
      </c>
      <c r="AQ293" s="13" t="s">
        <v>691</v>
      </c>
      <c r="AR293" s="13" t="s">
        <v>691</v>
      </c>
      <c r="AS293" s="13" t="s">
        <v>691</v>
      </c>
      <c r="AT293" s="13" t="s">
        <v>691</v>
      </c>
      <c r="AU293" s="13" t="s">
        <v>691</v>
      </c>
      <c r="AV293" s="13" t="s">
        <v>691</v>
      </c>
      <c r="AW293" s="13" t="s">
        <v>691</v>
      </c>
    </row>
    <row r="294" spans="1:49" s="13" customFormat="1" x14ac:dyDescent="0.45">
      <c r="A294" s="10" t="s">
        <v>693</v>
      </c>
      <c r="B294" s="10" t="s">
        <v>1080</v>
      </c>
      <c r="C294" s="10" t="s">
        <v>693</v>
      </c>
      <c r="D294" s="32" t="s">
        <v>1331</v>
      </c>
      <c r="E294" s="26" t="s">
        <v>8676</v>
      </c>
      <c r="F294" s="7" t="s">
        <v>693</v>
      </c>
      <c r="G294" s="26" t="s">
        <v>1617</v>
      </c>
      <c r="H294" s="10" t="s">
        <v>1080</v>
      </c>
      <c r="I294" s="10" t="s">
        <v>1080</v>
      </c>
      <c r="J294" s="10" t="s">
        <v>7537</v>
      </c>
      <c r="K294" s="10" t="s">
        <v>6808</v>
      </c>
      <c r="L294" s="32" t="s">
        <v>2645</v>
      </c>
      <c r="M294" s="32" t="s">
        <v>1331</v>
      </c>
      <c r="N294" s="10" t="s">
        <v>8089</v>
      </c>
      <c r="O294" s="32" t="s">
        <v>1971</v>
      </c>
      <c r="P294" s="10" t="s">
        <v>8500</v>
      </c>
      <c r="Q294" s="10" t="s">
        <v>5349</v>
      </c>
      <c r="R294" s="10" t="s">
        <v>693</v>
      </c>
      <c r="S294" s="26" t="s">
        <v>6303</v>
      </c>
      <c r="T294" s="26" t="s">
        <v>8992</v>
      </c>
      <c r="U294" s="32" t="s">
        <v>3288</v>
      </c>
      <c r="V294" s="32" t="s">
        <v>1080</v>
      </c>
      <c r="W294" s="26" t="s">
        <v>9243</v>
      </c>
      <c r="X294" s="32" t="e">
        <f>VLOOKUP(#REF!,#REF!,MATCH(VLOOKUP($X$1,'Language &amp; Currency Data'!$A$1:$B$41,2),#REF!,),FALSE)</f>
        <v>#REF!</v>
      </c>
      <c r="Y294" s="32" t="s">
        <v>516</v>
      </c>
      <c r="Z294" s="32" t="s">
        <v>4076</v>
      </c>
      <c r="AA294" s="32" t="s">
        <v>3577</v>
      </c>
      <c r="AB294" s="32" t="s">
        <v>2350</v>
      </c>
      <c r="AC294" s="26" t="s">
        <v>8676</v>
      </c>
      <c r="AD294" s="32" t="s">
        <v>4929</v>
      </c>
      <c r="AE294" s="10" t="s">
        <v>5538</v>
      </c>
      <c r="AF294" s="10" t="s">
        <v>7163</v>
      </c>
      <c r="AG294" s="10" t="s">
        <v>5963</v>
      </c>
      <c r="AH294" s="32" t="s">
        <v>1080</v>
      </c>
      <c r="AI294" s="32" t="s">
        <v>4532</v>
      </c>
      <c r="AJ294" s="10" t="s">
        <v>7843</v>
      </c>
      <c r="AK294" s="32" t="s">
        <v>4345</v>
      </c>
      <c r="AL294" s="10" t="s">
        <v>6616</v>
      </c>
      <c r="AM294" s="10" t="s">
        <v>693</v>
      </c>
      <c r="AN294" s="10" t="s">
        <v>693</v>
      </c>
      <c r="AO294" s="32" t="s">
        <v>2972</v>
      </c>
      <c r="AP294" s="13" t="s">
        <v>693</v>
      </c>
      <c r="AQ294" s="13" t="s">
        <v>693</v>
      </c>
      <c r="AR294" s="13" t="s">
        <v>693</v>
      </c>
      <c r="AS294" s="13" t="s">
        <v>693</v>
      </c>
      <c r="AT294" s="13" t="s">
        <v>693</v>
      </c>
      <c r="AU294" s="13" t="s">
        <v>693</v>
      </c>
      <c r="AV294" s="13" t="s">
        <v>693</v>
      </c>
      <c r="AW294" s="13" t="s">
        <v>693</v>
      </c>
    </row>
    <row r="295" spans="1:49" s="13" customFormat="1" ht="57" x14ac:dyDescent="0.45">
      <c r="A295" s="10" t="s">
        <v>694</v>
      </c>
      <c r="B295" s="10" t="s">
        <v>1231</v>
      </c>
      <c r="C295" s="10" t="s">
        <v>694</v>
      </c>
      <c r="D295" s="32" t="s">
        <v>1443</v>
      </c>
      <c r="E295" s="26" t="s">
        <v>8774</v>
      </c>
      <c r="F295" s="7" t="s">
        <v>694</v>
      </c>
      <c r="G295" s="26" t="s">
        <v>1740</v>
      </c>
      <c r="H295" s="10" t="s">
        <v>1231</v>
      </c>
      <c r="I295" s="10" t="s">
        <v>1231</v>
      </c>
      <c r="J295" s="10" t="s">
        <v>7538</v>
      </c>
      <c r="K295" s="10" t="s">
        <v>6925</v>
      </c>
      <c r="L295" s="32" t="s">
        <v>2646</v>
      </c>
      <c r="M295" s="32" t="s">
        <v>1443</v>
      </c>
      <c r="N295" s="10" t="s">
        <v>8196</v>
      </c>
      <c r="O295" s="32" t="s">
        <v>2079</v>
      </c>
      <c r="P295" s="10" t="s">
        <v>8501</v>
      </c>
      <c r="Q295" s="10" t="s">
        <v>5350</v>
      </c>
      <c r="R295" s="10" t="s">
        <v>694</v>
      </c>
      <c r="S295" s="26" t="s">
        <v>6304</v>
      </c>
      <c r="T295" s="26" t="s">
        <v>9361</v>
      </c>
      <c r="U295" s="32" t="s">
        <v>3289</v>
      </c>
      <c r="V295" s="32" t="s">
        <v>1231</v>
      </c>
      <c r="W295" s="26" t="s">
        <v>9244</v>
      </c>
      <c r="X295" s="32" t="e">
        <f>VLOOKUP(#REF!,#REF!,MATCH(VLOOKUP($X$1,'Language &amp; Currency Data'!$A$1:$B$41,2),#REF!,),FALSE)</f>
        <v>#REF!</v>
      </c>
      <c r="Y295" s="32" t="s">
        <v>975</v>
      </c>
      <c r="Z295" s="32" t="s">
        <v>4077</v>
      </c>
      <c r="AA295" s="32" t="s">
        <v>3578</v>
      </c>
      <c r="AB295" s="32" t="s">
        <v>2351</v>
      </c>
      <c r="AC295" s="26" t="s">
        <v>8774</v>
      </c>
      <c r="AD295" s="32" t="s">
        <v>5045</v>
      </c>
      <c r="AE295" s="10" t="s">
        <v>5651</v>
      </c>
      <c r="AF295" s="10" t="s">
        <v>7284</v>
      </c>
      <c r="AG295" s="10" t="s">
        <v>5964</v>
      </c>
      <c r="AH295" s="32" t="s">
        <v>1231</v>
      </c>
      <c r="AI295" s="32" t="s">
        <v>4646</v>
      </c>
      <c r="AJ295" s="10" t="s">
        <v>7844</v>
      </c>
      <c r="AK295" s="32" t="s">
        <v>4346</v>
      </c>
      <c r="AL295" s="10" t="s">
        <v>7930</v>
      </c>
      <c r="AM295" s="10" t="s">
        <v>694</v>
      </c>
      <c r="AN295" s="10" t="s">
        <v>694</v>
      </c>
      <c r="AO295" s="32" t="s">
        <v>2973</v>
      </c>
      <c r="AP295" s="13" t="s">
        <v>694</v>
      </c>
      <c r="AQ295" s="13" t="s">
        <v>694</v>
      </c>
      <c r="AR295" s="13" t="s">
        <v>694</v>
      </c>
      <c r="AS295" s="13" t="s">
        <v>694</v>
      </c>
      <c r="AT295" s="13" t="s">
        <v>694</v>
      </c>
      <c r="AU295" s="13" t="s">
        <v>694</v>
      </c>
      <c r="AV295" s="13" t="s">
        <v>694</v>
      </c>
      <c r="AW295" s="13" t="s">
        <v>694</v>
      </c>
    </row>
    <row r="296" spans="1:49" s="13" customFormat="1" ht="42.75" x14ac:dyDescent="0.45">
      <c r="A296" s="10" t="s">
        <v>695</v>
      </c>
      <c r="B296" s="10" t="s">
        <v>3739</v>
      </c>
      <c r="C296" s="10" t="s">
        <v>695</v>
      </c>
      <c r="D296" s="32" t="s">
        <v>1444</v>
      </c>
      <c r="E296" s="26" t="s">
        <v>8775</v>
      </c>
      <c r="F296" s="7" t="s">
        <v>695</v>
      </c>
      <c r="G296" s="26" t="s">
        <v>1741</v>
      </c>
      <c r="H296" s="10" t="s">
        <v>3739</v>
      </c>
      <c r="I296" s="10" t="s">
        <v>3739</v>
      </c>
      <c r="J296" s="10" t="s">
        <v>7539</v>
      </c>
      <c r="K296" s="10" t="s">
        <v>6926</v>
      </c>
      <c r="L296" s="32" t="s">
        <v>2647</v>
      </c>
      <c r="M296" s="32" t="s">
        <v>1444</v>
      </c>
      <c r="N296" s="10" t="s">
        <v>8197</v>
      </c>
      <c r="O296" s="32" t="s">
        <v>2080</v>
      </c>
      <c r="P296" s="10" t="s">
        <v>8502</v>
      </c>
      <c r="Q296" s="10" t="s">
        <v>5351</v>
      </c>
      <c r="R296" s="10" t="s">
        <v>695</v>
      </c>
      <c r="S296" s="26" t="s">
        <v>6305</v>
      </c>
      <c r="T296" s="26" t="s">
        <v>9362</v>
      </c>
      <c r="U296" s="32" t="s">
        <v>3290</v>
      </c>
      <c r="V296" s="32" t="s">
        <v>3739</v>
      </c>
      <c r="W296" s="26" t="s">
        <v>9245</v>
      </c>
      <c r="X296" s="32" t="e">
        <f>VLOOKUP(#REF!,#REF!,MATCH(VLOOKUP($X$1,'Language &amp; Currency Data'!$A$1:$B$41,2),#REF!,),FALSE)</f>
        <v>#REF!</v>
      </c>
      <c r="Y296" s="32" t="s">
        <v>976</v>
      </c>
      <c r="Z296" s="32" t="s">
        <v>4078</v>
      </c>
      <c r="AA296" s="32" t="s">
        <v>3579</v>
      </c>
      <c r="AB296" s="32" t="s">
        <v>2352</v>
      </c>
      <c r="AC296" s="26" t="s">
        <v>8775</v>
      </c>
      <c r="AD296" s="32" t="s">
        <v>5046</v>
      </c>
      <c r="AE296" s="10" t="s">
        <v>5652</v>
      </c>
      <c r="AF296" s="10" t="s">
        <v>7285</v>
      </c>
      <c r="AG296" s="10" t="s">
        <v>5965</v>
      </c>
      <c r="AH296" s="32" t="s">
        <v>3739</v>
      </c>
      <c r="AI296" s="32" t="s">
        <v>4647</v>
      </c>
      <c r="AJ296" s="10" t="s">
        <v>7845</v>
      </c>
      <c r="AK296" s="32" t="s">
        <v>4347</v>
      </c>
      <c r="AL296" s="10" t="s">
        <v>6617</v>
      </c>
      <c r="AM296" s="10" t="s">
        <v>695</v>
      </c>
      <c r="AN296" s="10" t="s">
        <v>695</v>
      </c>
      <c r="AO296" s="32" t="s">
        <v>2974</v>
      </c>
      <c r="AP296" s="13" t="s">
        <v>695</v>
      </c>
      <c r="AQ296" s="13" t="s">
        <v>695</v>
      </c>
      <c r="AR296" s="13" t="s">
        <v>695</v>
      </c>
      <c r="AS296" s="13" t="s">
        <v>695</v>
      </c>
      <c r="AT296" s="13" t="s">
        <v>695</v>
      </c>
      <c r="AU296" s="13" t="s">
        <v>695</v>
      </c>
      <c r="AV296" s="13" t="s">
        <v>695</v>
      </c>
      <c r="AW296" s="13" t="s">
        <v>695</v>
      </c>
    </row>
    <row r="297" spans="1:49" s="13" customFormat="1" ht="42.75" x14ac:dyDescent="0.45">
      <c r="A297" s="10" t="s">
        <v>696</v>
      </c>
      <c r="B297" s="10" t="s">
        <v>1232</v>
      </c>
      <c r="C297" s="10" t="s">
        <v>696</v>
      </c>
      <c r="D297" s="32" t="s">
        <v>1445</v>
      </c>
      <c r="E297" s="26" t="s">
        <v>8776</v>
      </c>
      <c r="F297" s="7" t="s">
        <v>696</v>
      </c>
      <c r="G297" s="26" t="s">
        <v>1742</v>
      </c>
      <c r="H297" s="10" t="s">
        <v>1232</v>
      </c>
      <c r="I297" s="10" t="s">
        <v>1232</v>
      </c>
      <c r="J297" s="10" t="s">
        <v>7540</v>
      </c>
      <c r="K297" s="10" t="s">
        <v>6927</v>
      </c>
      <c r="L297" s="32" t="s">
        <v>2648</v>
      </c>
      <c r="M297" s="32" t="s">
        <v>1445</v>
      </c>
      <c r="N297" s="10" t="s">
        <v>8198</v>
      </c>
      <c r="O297" s="32" t="s">
        <v>2081</v>
      </c>
      <c r="P297" s="10" t="s">
        <v>8503</v>
      </c>
      <c r="Q297" s="10" t="s">
        <v>5352</v>
      </c>
      <c r="R297" s="10" t="s">
        <v>696</v>
      </c>
      <c r="S297" s="26" t="s">
        <v>6306</v>
      </c>
      <c r="T297" s="26" t="s">
        <v>9363</v>
      </c>
      <c r="U297" s="32" t="s">
        <v>3291</v>
      </c>
      <c r="V297" s="32" t="s">
        <v>1232</v>
      </c>
      <c r="W297" s="26" t="s">
        <v>9246</v>
      </c>
      <c r="X297" s="32" t="e">
        <f>VLOOKUP(#REF!,#REF!,MATCH(VLOOKUP($X$1,'Language &amp; Currency Data'!$A$1:$B$41,2),#REF!,),FALSE)</f>
        <v>#REF!</v>
      </c>
      <c r="Y297" s="32" t="s">
        <v>977</v>
      </c>
      <c r="Z297" s="32" t="s">
        <v>4079</v>
      </c>
      <c r="AA297" s="32" t="s">
        <v>3580</v>
      </c>
      <c r="AB297" s="32" t="s">
        <v>2353</v>
      </c>
      <c r="AC297" s="26" t="s">
        <v>8776</v>
      </c>
      <c r="AD297" s="32" t="s">
        <v>5047</v>
      </c>
      <c r="AE297" s="10" t="s">
        <v>5653</v>
      </c>
      <c r="AF297" s="10" t="s">
        <v>7286</v>
      </c>
      <c r="AG297" s="10" t="s">
        <v>5966</v>
      </c>
      <c r="AH297" s="32" t="s">
        <v>1232</v>
      </c>
      <c r="AI297" s="32" t="s">
        <v>4648</v>
      </c>
      <c r="AJ297" s="10" t="s">
        <v>7846</v>
      </c>
      <c r="AK297" s="32" t="s">
        <v>4348</v>
      </c>
      <c r="AL297" s="10" t="s">
        <v>6618</v>
      </c>
      <c r="AM297" s="10" t="s">
        <v>696</v>
      </c>
      <c r="AN297" s="10" t="s">
        <v>696</v>
      </c>
      <c r="AO297" s="32" t="s">
        <v>2975</v>
      </c>
      <c r="AP297" s="13" t="s">
        <v>696</v>
      </c>
      <c r="AQ297" s="13" t="s">
        <v>696</v>
      </c>
      <c r="AR297" s="13" t="s">
        <v>696</v>
      </c>
      <c r="AS297" s="13" t="s">
        <v>696</v>
      </c>
      <c r="AT297" s="13" t="s">
        <v>696</v>
      </c>
      <c r="AU297" s="13" t="s">
        <v>696</v>
      </c>
      <c r="AV297" s="13" t="s">
        <v>696</v>
      </c>
      <c r="AW297" s="13" t="s">
        <v>696</v>
      </c>
    </row>
    <row r="298" spans="1:49" s="13" customFormat="1" ht="42.75" x14ac:dyDescent="0.45">
      <c r="A298" s="10" t="s">
        <v>697</v>
      </c>
      <c r="B298" s="10" t="s">
        <v>1233</v>
      </c>
      <c r="C298" s="10" t="s">
        <v>697</v>
      </c>
      <c r="D298" s="32" t="s">
        <v>1446</v>
      </c>
      <c r="E298" s="26" t="s">
        <v>8777</v>
      </c>
      <c r="F298" s="7" t="s">
        <v>697</v>
      </c>
      <c r="G298" s="26" t="s">
        <v>1743</v>
      </c>
      <c r="H298" s="10" t="s">
        <v>1233</v>
      </c>
      <c r="I298" s="10" t="s">
        <v>1233</v>
      </c>
      <c r="J298" s="10" t="s">
        <v>7541</v>
      </c>
      <c r="K298" s="10" t="s">
        <v>6928</v>
      </c>
      <c r="L298" s="32" t="s">
        <v>2649</v>
      </c>
      <c r="M298" s="32" t="s">
        <v>1446</v>
      </c>
      <c r="N298" s="10" t="s">
        <v>8199</v>
      </c>
      <c r="O298" s="32" t="s">
        <v>2082</v>
      </c>
      <c r="P298" s="10" t="s">
        <v>8504</v>
      </c>
      <c r="Q298" s="10" t="s">
        <v>5353</v>
      </c>
      <c r="R298" s="10" t="s">
        <v>697</v>
      </c>
      <c r="S298" s="26" t="s">
        <v>6307</v>
      </c>
      <c r="T298" s="26" t="s">
        <v>9364</v>
      </c>
      <c r="U298" s="32" t="s">
        <v>3292</v>
      </c>
      <c r="V298" s="32" t="s">
        <v>1233</v>
      </c>
      <c r="W298" s="26" t="s">
        <v>9247</v>
      </c>
      <c r="X298" s="32" t="e">
        <f>VLOOKUP(#REF!,#REF!,MATCH(VLOOKUP($X$1,'Language &amp; Currency Data'!$A$1:$B$41,2),#REF!,),FALSE)</f>
        <v>#REF!</v>
      </c>
      <c r="Y298" s="32" t="s">
        <v>978</v>
      </c>
      <c r="Z298" s="32" t="s">
        <v>4080</v>
      </c>
      <c r="AA298" s="32" t="s">
        <v>3581</v>
      </c>
      <c r="AB298" s="32" t="s">
        <v>2354</v>
      </c>
      <c r="AC298" s="26" t="s">
        <v>8777</v>
      </c>
      <c r="AD298" s="32" t="s">
        <v>5048</v>
      </c>
      <c r="AE298" s="10" t="s">
        <v>5654</v>
      </c>
      <c r="AF298" s="10" t="s">
        <v>7287</v>
      </c>
      <c r="AG298" s="10" t="s">
        <v>5967</v>
      </c>
      <c r="AH298" s="32" t="s">
        <v>1233</v>
      </c>
      <c r="AI298" s="32" t="s">
        <v>4649</v>
      </c>
      <c r="AJ298" s="10" t="s">
        <v>7847</v>
      </c>
      <c r="AK298" s="32" t="s">
        <v>4349</v>
      </c>
      <c r="AL298" s="10" t="s">
        <v>6619</v>
      </c>
      <c r="AM298" s="10" t="s">
        <v>697</v>
      </c>
      <c r="AN298" s="10" t="s">
        <v>697</v>
      </c>
      <c r="AO298" s="32" t="s">
        <v>2976</v>
      </c>
      <c r="AP298" s="13" t="s">
        <v>697</v>
      </c>
      <c r="AQ298" s="13" t="s">
        <v>697</v>
      </c>
      <c r="AR298" s="13" t="s">
        <v>697</v>
      </c>
      <c r="AS298" s="13" t="s">
        <v>697</v>
      </c>
      <c r="AT298" s="13" t="s">
        <v>697</v>
      </c>
      <c r="AU298" s="13" t="s">
        <v>697</v>
      </c>
      <c r="AV298" s="13" t="s">
        <v>697</v>
      </c>
      <c r="AW298" s="13" t="s">
        <v>697</v>
      </c>
    </row>
    <row r="299" spans="1:49" s="13" customFormat="1" ht="28.5" x14ac:dyDescent="0.45">
      <c r="A299" s="10" t="s">
        <v>698</v>
      </c>
      <c r="B299" s="10" t="s">
        <v>3740</v>
      </c>
      <c r="C299" s="10" t="s">
        <v>698</v>
      </c>
      <c r="D299" s="32" t="s">
        <v>1447</v>
      </c>
      <c r="E299" s="26" t="s">
        <v>8778</v>
      </c>
      <c r="F299" s="7" t="s">
        <v>698</v>
      </c>
      <c r="G299" s="26" t="s">
        <v>1744</v>
      </c>
      <c r="H299" s="10" t="s">
        <v>3740</v>
      </c>
      <c r="I299" s="10" t="s">
        <v>3740</v>
      </c>
      <c r="J299" s="10" t="s">
        <v>7542</v>
      </c>
      <c r="K299" s="10" t="s">
        <v>6929</v>
      </c>
      <c r="L299" s="32" t="s">
        <v>2650</v>
      </c>
      <c r="M299" s="32" t="s">
        <v>1447</v>
      </c>
      <c r="N299" s="10" t="s">
        <v>8200</v>
      </c>
      <c r="O299" s="32" t="s">
        <v>2083</v>
      </c>
      <c r="P299" s="10" t="s">
        <v>8505</v>
      </c>
      <c r="Q299" s="10" t="s">
        <v>5354</v>
      </c>
      <c r="R299" s="10" t="s">
        <v>698</v>
      </c>
      <c r="S299" s="26" t="s">
        <v>6308</v>
      </c>
      <c r="T299" s="26" t="s">
        <v>9365</v>
      </c>
      <c r="U299" s="32" t="s">
        <v>3293</v>
      </c>
      <c r="V299" s="32" t="s">
        <v>3740</v>
      </c>
      <c r="W299" s="26" t="s">
        <v>9248</v>
      </c>
      <c r="X299" s="32" t="e">
        <f>VLOOKUP(#REF!,#REF!,MATCH(VLOOKUP($X$1,'Language &amp; Currency Data'!$A$1:$B$41,2),#REF!,),FALSE)</f>
        <v>#REF!</v>
      </c>
      <c r="Y299" s="32" t="s">
        <v>979</v>
      </c>
      <c r="Z299" s="32" t="s">
        <v>4081</v>
      </c>
      <c r="AA299" s="32" t="s">
        <v>3582</v>
      </c>
      <c r="AB299" s="32" t="s">
        <v>2355</v>
      </c>
      <c r="AC299" s="26" t="s">
        <v>8778</v>
      </c>
      <c r="AD299" s="32" t="s">
        <v>5049</v>
      </c>
      <c r="AE299" s="10" t="s">
        <v>5655</v>
      </c>
      <c r="AF299" s="10" t="s">
        <v>7288</v>
      </c>
      <c r="AG299" s="10" t="s">
        <v>5968</v>
      </c>
      <c r="AH299" s="32" t="s">
        <v>3740</v>
      </c>
      <c r="AI299" s="32" t="s">
        <v>4650</v>
      </c>
      <c r="AJ299" s="10" t="s">
        <v>7848</v>
      </c>
      <c r="AK299" s="32" t="s">
        <v>4350</v>
      </c>
      <c r="AL299" s="10" t="s">
        <v>6620</v>
      </c>
      <c r="AM299" s="10" t="s">
        <v>698</v>
      </c>
      <c r="AN299" s="10" t="s">
        <v>698</v>
      </c>
      <c r="AO299" s="32" t="s">
        <v>2977</v>
      </c>
      <c r="AP299" s="13" t="s">
        <v>698</v>
      </c>
      <c r="AQ299" s="13" t="s">
        <v>698</v>
      </c>
      <c r="AR299" s="13" t="s">
        <v>698</v>
      </c>
      <c r="AS299" s="13" t="s">
        <v>698</v>
      </c>
      <c r="AT299" s="13" t="s">
        <v>698</v>
      </c>
      <c r="AU299" s="13" t="s">
        <v>698</v>
      </c>
      <c r="AV299" s="13" t="s">
        <v>698</v>
      </c>
      <c r="AW299" s="13" t="s">
        <v>698</v>
      </c>
    </row>
    <row r="300" spans="1:49" s="13" customFormat="1" ht="57" x14ac:dyDescent="0.45">
      <c r="A300" s="10" t="s">
        <v>699</v>
      </c>
      <c r="B300" s="10" t="s">
        <v>1234</v>
      </c>
      <c r="C300" s="10" t="s">
        <v>699</v>
      </c>
      <c r="D300" s="32" t="s">
        <v>1448</v>
      </c>
      <c r="E300" s="26" t="s">
        <v>8779</v>
      </c>
      <c r="F300" s="7" t="s">
        <v>699</v>
      </c>
      <c r="G300" s="26" t="s">
        <v>1745</v>
      </c>
      <c r="H300" s="10" t="s">
        <v>1234</v>
      </c>
      <c r="I300" s="10" t="s">
        <v>1234</v>
      </c>
      <c r="J300" s="10" t="s">
        <v>7543</v>
      </c>
      <c r="K300" s="10" t="s">
        <v>6930</v>
      </c>
      <c r="L300" s="32" t="s">
        <v>2651</v>
      </c>
      <c r="M300" s="32" t="s">
        <v>1448</v>
      </c>
      <c r="N300" s="10" t="s">
        <v>8201</v>
      </c>
      <c r="O300" s="32" t="s">
        <v>2084</v>
      </c>
      <c r="P300" s="10" t="s">
        <v>8506</v>
      </c>
      <c r="Q300" s="10" t="s">
        <v>5355</v>
      </c>
      <c r="R300" s="10" t="s">
        <v>699</v>
      </c>
      <c r="S300" s="26" t="s">
        <v>6309</v>
      </c>
      <c r="T300" s="26" t="s">
        <v>9366</v>
      </c>
      <c r="U300" s="32" t="s">
        <v>3294</v>
      </c>
      <c r="V300" s="32" t="s">
        <v>1234</v>
      </c>
      <c r="W300" s="26" t="s">
        <v>9249</v>
      </c>
      <c r="X300" s="32" t="e">
        <f>VLOOKUP(#REF!,#REF!,MATCH(VLOOKUP($X$1,'Language &amp; Currency Data'!$A$1:$B$41,2),#REF!,),FALSE)</f>
        <v>#REF!</v>
      </c>
      <c r="Y300" s="32" t="s">
        <v>980</v>
      </c>
      <c r="Z300" s="32" t="s">
        <v>4082</v>
      </c>
      <c r="AA300" s="32" t="s">
        <v>3583</v>
      </c>
      <c r="AB300" s="32" t="s">
        <v>2356</v>
      </c>
      <c r="AC300" s="26" t="s">
        <v>8779</v>
      </c>
      <c r="AD300" s="32" t="s">
        <v>5050</v>
      </c>
      <c r="AE300" s="10" t="s">
        <v>5656</v>
      </c>
      <c r="AF300" s="10" t="s">
        <v>7289</v>
      </c>
      <c r="AG300" s="10" t="s">
        <v>5969</v>
      </c>
      <c r="AH300" s="32" t="s">
        <v>1234</v>
      </c>
      <c r="AI300" s="32" t="s">
        <v>4651</v>
      </c>
      <c r="AJ300" s="10" t="s">
        <v>7849</v>
      </c>
      <c r="AK300" s="32" t="s">
        <v>4351</v>
      </c>
      <c r="AL300" s="10" t="s">
        <v>6621</v>
      </c>
      <c r="AM300" s="10" t="s">
        <v>699</v>
      </c>
      <c r="AN300" s="10" t="s">
        <v>699</v>
      </c>
      <c r="AO300" s="32" t="s">
        <v>2978</v>
      </c>
      <c r="AP300" s="13" t="s">
        <v>699</v>
      </c>
      <c r="AQ300" s="13" t="s">
        <v>699</v>
      </c>
      <c r="AR300" s="13" t="s">
        <v>699</v>
      </c>
      <c r="AS300" s="13" t="s">
        <v>699</v>
      </c>
      <c r="AT300" s="13" t="s">
        <v>699</v>
      </c>
      <c r="AU300" s="13" t="s">
        <v>699</v>
      </c>
      <c r="AV300" s="13" t="s">
        <v>699</v>
      </c>
      <c r="AW300" s="13" t="s">
        <v>699</v>
      </c>
    </row>
    <row r="301" spans="1:49" s="13" customFormat="1" ht="42.75" x14ac:dyDescent="0.45">
      <c r="A301" s="10" t="s">
        <v>700</v>
      </c>
      <c r="B301" s="10" t="s">
        <v>3741</v>
      </c>
      <c r="C301" s="10" t="s">
        <v>700</v>
      </c>
      <c r="D301" s="32" t="s">
        <v>1449</v>
      </c>
      <c r="E301" s="26" t="s">
        <v>8780</v>
      </c>
      <c r="F301" s="7" t="s">
        <v>700</v>
      </c>
      <c r="G301" s="26" t="s">
        <v>1746</v>
      </c>
      <c r="H301" s="10" t="s">
        <v>3741</v>
      </c>
      <c r="I301" s="10" t="s">
        <v>3741</v>
      </c>
      <c r="J301" s="10" t="s">
        <v>7544</v>
      </c>
      <c r="K301" s="10" t="s">
        <v>6931</v>
      </c>
      <c r="L301" s="32" t="s">
        <v>2652</v>
      </c>
      <c r="M301" s="32" t="s">
        <v>1449</v>
      </c>
      <c r="N301" s="10" t="s">
        <v>8202</v>
      </c>
      <c r="O301" s="32" t="s">
        <v>2085</v>
      </c>
      <c r="P301" s="10" t="s">
        <v>8507</v>
      </c>
      <c r="Q301" s="10" t="s">
        <v>5356</v>
      </c>
      <c r="R301" s="10" t="s">
        <v>700</v>
      </c>
      <c r="S301" s="26" t="s">
        <v>6310</v>
      </c>
      <c r="T301" s="26" t="s">
        <v>9367</v>
      </c>
      <c r="U301" s="32" t="s">
        <v>3295</v>
      </c>
      <c r="V301" s="32" t="s">
        <v>3741</v>
      </c>
      <c r="W301" s="26" t="s">
        <v>9250</v>
      </c>
      <c r="X301" s="32" t="e">
        <f>VLOOKUP(#REF!,#REF!,MATCH(VLOOKUP($X$1,'Language &amp; Currency Data'!$A$1:$B$41,2),#REF!,),FALSE)</f>
        <v>#REF!</v>
      </c>
      <c r="Y301" s="32" t="s">
        <v>981</v>
      </c>
      <c r="Z301" s="32" t="s">
        <v>4083</v>
      </c>
      <c r="AA301" s="32" t="s">
        <v>3584</v>
      </c>
      <c r="AB301" s="32" t="s">
        <v>2357</v>
      </c>
      <c r="AC301" s="26" t="s">
        <v>8780</v>
      </c>
      <c r="AD301" s="32" t="s">
        <v>5051</v>
      </c>
      <c r="AE301" s="10" t="s">
        <v>5657</v>
      </c>
      <c r="AF301" s="10" t="s">
        <v>7290</v>
      </c>
      <c r="AG301" s="10" t="s">
        <v>5970</v>
      </c>
      <c r="AH301" s="32" t="s">
        <v>3741</v>
      </c>
      <c r="AI301" s="32" t="s">
        <v>4652</v>
      </c>
      <c r="AJ301" s="10" t="s">
        <v>7850</v>
      </c>
      <c r="AK301" s="32" t="s">
        <v>4352</v>
      </c>
      <c r="AL301" s="10" t="s">
        <v>6622</v>
      </c>
      <c r="AM301" s="10" t="s">
        <v>700</v>
      </c>
      <c r="AN301" s="10" t="s">
        <v>700</v>
      </c>
      <c r="AO301" s="32" t="s">
        <v>2979</v>
      </c>
      <c r="AP301" s="13" t="s">
        <v>700</v>
      </c>
      <c r="AQ301" s="13" t="s">
        <v>700</v>
      </c>
      <c r="AR301" s="13" t="s">
        <v>700</v>
      </c>
      <c r="AS301" s="13" t="s">
        <v>700</v>
      </c>
      <c r="AT301" s="13" t="s">
        <v>700</v>
      </c>
      <c r="AU301" s="13" t="s">
        <v>700</v>
      </c>
      <c r="AV301" s="13" t="s">
        <v>700</v>
      </c>
      <c r="AW301" s="13" t="s">
        <v>700</v>
      </c>
    </row>
    <row r="302" spans="1:49" s="13" customFormat="1" ht="42.75" x14ac:dyDescent="0.45">
      <c r="A302" s="10" t="s">
        <v>701</v>
      </c>
      <c r="B302" s="10" t="s">
        <v>1235</v>
      </c>
      <c r="C302" s="10" t="s">
        <v>701</v>
      </c>
      <c r="D302" s="32" t="s">
        <v>1450</v>
      </c>
      <c r="E302" s="26" t="s">
        <v>8781</v>
      </c>
      <c r="F302" s="7" t="s">
        <v>701</v>
      </c>
      <c r="G302" s="26" t="s">
        <v>1747</v>
      </c>
      <c r="H302" s="10" t="s">
        <v>1235</v>
      </c>
      <c r="I302" s="10" t="s">
        <v>1235</v>
      </c>
      <c r="J302" s="10" t="s">
        <v>7545</v>
      </c>
      <c r="K302" s="10" t="s">
        <v>6932</v>
      </c>
      <c r="L302" s="32" t="s">
        <v>2653</v>
      </c>
      <c r="M302" s="32" t="s">
        <v>1450</v>
      </c>
      <c r="N302" s="10" t="s">
        <v>8203</v>
      </c>
      <c r="O302" s="32" t="s">
        <v>2086</v>
      </c>
      <c r="P302" s="10" t="s">
        <v>8508</v>
      </c>
      <c r="Q302" s="10" t="s">
        <v>5357</v>
      </c>
      <c r="R302" s="10" t="s">
        <v>701</v>
      </c>
      <c r="S302" s="26" t="s">
        <v>6311</v>
      </c>
      <c r="T302" s="26" t="s">
        <v>9368</v>
      </c>
      <c r="U302" s="32" t="s">
        <v>3296</v>
      </c>
      <c r="V302" s="32" t="s">
        <v>1235</v>
      </c>
      <c r="W302" s="26" t="s">
        <v>9251</v>
      </c>
      <c r="X302" s="32" t="e">
        <f>VLOOKUP(#REF!,#REF!,MATCH(VLOOKUP($X$1,'Language &amp; Currency Data'!$A$1:$B$41,2),#REF!,),FALSE)</f>
        <v>#REF!</v>
      </c>
      <c r="Y302" s="32" t="s">
        <v>982</v>
      </c>
      <c r="Z302" s="32" t="s">
        <v>4084</v>
      </c>
      <c r="AA302" s="32" t="s">
        <v>3585</v>
      </c>
      <c r="AB302" s="32" t="s">
        <v>2358</v>
      </c>
      <c r="AC302" s="26" t="s">
        <v>8781</v>
      </c>
      <c r="AD302" s="32" t="s">
        <v>5052</v>
      </c>
      <c r="AE302" s="10" t="s">
        <v>5658</v>
      </c>
      <c r="AF302" s="10" t="s">
        <v>7291</v>
      </c>
      <c r="AG302" s="10" t="s">
        <v>5971</v>
      </c>
      <c r="AH302" s="32" t="s">
        <v>1235</v>
      </c>
      <c r="AI302" s="32" t="s">
        <v>4653</v>
      </c>
      <c r="AJ302" s="10" t="s">
        <v>7851</v>
      </c>
      <c r="AK302" s="32" t="s">
        <v>4353</v>
      </c>
      <c r="AL302" s="10" t="s">
        <v>6623</v>
      </c>
      <c r="AM302" s="10" t="s">
        <v>701</v>
      </c>
      <c r="AN302" s="10" t="s">
        <v>701</v>
      </c>
      <c r="AO302" s="32" t="s">
        <v>2980</v>
      </c>
      <c r="AP302" s="13" t="s">
        <v>701</v>
      </c>
      <c r="AQ302" s="13" t="s">
        <v>701</v>
      </c>
      <c r="AR302" s="13" t="s">
        <v>701</v>
      </c>
      <c r="AS302" s="13" t="s">
        <v>701</v>
      </c>
      <c r="AT302" s="13" t="s">
        <v>701</v>
      </c>
      <c r="AU302" s="13" t="s">
        <v>701</v>
      </c>
      <c r="AV302" s="13" t="s">
        <v>701</v>
      </c>
      <c r="AW302" s="13" t="s">
        <v>701</v>
      </c>
    </row>
    <row r="303" spans="1:49" s="13" customFormat="1" ht="42.75" x14ac:dyDescent="0.45">
      <c r="A303" s="10" t="s">
        <v>702</v>
      </c>
      <c r="B303" s="10" t="s">
        <v>1236</v>
      </c>
      <c r="C303" s="10" t="s">
        <v>702</v>
      </c>
      <c r="D303" s="32" t="s">
        <v>1451</v>
      </c>
      <c r="E303" s="26" t="s">
        <v>8782</v>
      </c>
      <c r="F303" s="7" t="s">
        <v>702</v>
      </c>
      <c r="G303" s="26" t="s">
        <v>1748</v>
      </c>
      <c r="H303" s="10" t="s">
        <v>1236</v>
      </c>
      <c r="I303" s="10" t="s">
        <v>1236</v>
      </c>
      <c r="J303" s="10" t="s">
        <v>7546</v>
      </c>
      <c r="K303" s="10" t="s">
        <v>6933</v>
      </c>
      <c r="L303" s="32" t="s">
        <v>2654</v>
      </c>
      <c r="M303" s="32" t="s">
        <v>1451</v>
      </c>
      <c r="N303" s="10" t="s">
        <v>8204</v>
      </c>
      <c r="O303" s="32" t="s">
        <v>2087</v>
      </c>
      <c r="P303" s="10" t="s">
        <v>8509</v>
      </c>
      <c r="Q303" s="10" t="s">
        <v>5358</v>
      </c>
      <c r="R303" s="10" t="s">
        <v>702</v>
      </c>
      <c r="S303" s="26" t="s">
        <v>6312</v>
      </c>
      <c r="T303" s="26" t="s">
        <v>9369</v>
      </c>
      <c r="U303" s="32" t="s">
        <v>3297</v>
      </c>
      <c r="V303" s="32" t="s">
        <v>1236</v>
      </c>
      <c r="W303" s="26" t="s">
        <v>9252</v>
      </c>
      <c r="X303" s="32" t="e">
        <f>VLOOKUP(#REF!,#REF!,MATCH(VLOOKUP($X$1,'Language &amp; Currency Data'!$A$1:$B$41,2),#REF!,),FALSE)</f>
        <v>#REF!</v>
      </c>
      <c r="Y303" s="32" t="s">
        <v>983</v>
      </c>
      <c r="Z303" s="32" t="s">
        <v>4085</v>
      </c>
      <c r="AA303" s="32" t="s">
        <v>3586</v>
      </c>
      <c r="AB303" s="32" t="s">
        <v>2359</v>
      </c>
      <c r="AC303" s="26" t="s">
        <v>8782</v>
      </c>
      <c r="AD303" s="32" t="s">
        <v>5053</v>
      </c>
      <c r="AE303" s="10" t="s">
        <v>5659</v>
      </c>
      <c r="AF303" s="10" t="s">
        <v>7292</v>
      </c>
      <c r="AG303" s="10" t="s">
        <v>5972</v>
      </c>
      <c r="AH303" s="32" t="s">
        <v>1236</v>
      </c>
      <c r="AI303" s="32" t="s">
        <v>4654</v>
      </c>
      <c r="AJ303" s="10" t="s">
        <v>7852</v>
      </c>
      <c r="AK303" s="32" t="s">
        <v>4354</v>
      </c>
      <c r="AL303" s="10" t="s">
        <v>6624</v>
      </c>
      <c r="AM303" s="10" t="s">
        <v>702</v>
      </c>
      <c r="AN303" s="10" t="s">
        <v>702</v>
      </c>
      <c r="AO303" s="32" t="s">
        <v>2981</v>
      </c>
      <c r="AP303" s="13" t="s">
        <v>702</v>
      </c>
      <c r="AQ303" s="13" t="s">
        <v>702</v>
      </c>
      <c r="AR303" s="13" t="s">
        <v>702</v>
      </c>
      <c r="AS303" s="13" t="s">
        <v>702</v>
      </c>
      <c r="AT303" s="13" t="s">
        <v>702</v>
      </c>
      <c r="AU303" s="13" t="s">
        <v>702</v>
      </c>
      <c r="AV303" s="13" t="s">
        <v>702</v>
      </c>
      <c r="AW303" s="13" t="s">
        <v>702</v>
      </c>
    </row>
    <row r="304" spans="1:49" s="13" customFormat="1" ht="28.5" x14ac:dyDescent="0.45">
      <c r="A304" s="10" t="s">
        <v>703</v>
      </c>
      <c r="B304" s="10" t="s">
        <v>3742</v>
      </c>
      <c r="C304" s="10" t="s">
        <v>703</v>
      </c>
      <c r="D304" s="32" t="s">
        <v>1452</v>
      </c>
      <c r="E304" s="26" t="s">
        <v>8783</v>
      </c>
      <c r="F304" s="7" t="s">
        <v>703</v>
      </c>
      <c r="G304" s="26" t="s">
        <v>1749</v>
      </c>
      <c r="H304" s="10" t="s">
        <v>3742</v>
      </c>
      <c r="I304" s="10" t="s">
        <v>3742</v>
      </c>
      <c r="J304" s="10" t="s">
        <v>7547</v>
      </c>
      <c r="K304" s="10" t="s">
        <v>6934</v>
      </c>
      <c r="L304" s="32" t="s">
        <v>2655</v>
      </c>
      <c r="M304" s="32" t="s">
        <v>1452</v>
      </c>
      <c r="N304" s="10" t="s">
        <v>8205</v>
      </c>
      <c r="O304" s="32" t="s">
        <v>2088</v>
      </c>
      <c r="P304" s="10" t="s">
        <v>8510</v>
      </c>
      <c r="Q304" s="10" t="s">
        <v>5359</v>
      </c>
      <c r="R304" s="10" t="s">
        <v>703</v>
      </c>
      <c r="S304" s="26" t="s">
        <v>6313</v>
      </c>
      <c r="T304" s="26" t="s">
        <v>9370</v>
      </c>
      <c r="U304" s="32" t="s">
        <v>3298</v>
      </c>
      <c r="V304" s="32" t="s">
        <v>3742</v>
      </c>
      <c r="W304" s="26" t="s">
        <v>9253</v>
      </c>
      <c r="X304" s="32" t="e">
        <f>VLOOKUP(#REF!,#REF!,MATCH(VLOOKUP($X$1,'Language &amp; Currency Data'!$A$1:$B$41,2),#REF!,),FALSE)</f>
        <v>#REF!</v>
      </c>
      <c r="Y304" s="32" t="s">
        <v>984</v>
      </c>
      <c r="Z304" s="32" t="s">
        <v>4086</v>
      </c>
      <c r="AA304" s="32" t="s">
        <v>3587</v>
      </c>
      <c r="AB304" s="32" t="s">
        <v>2360</v>
      </c>
      <c r="AC304" s="26" t="s">
        <v>8783</v>
      </c>
      <c r="AD304" s="32" t="s">
        <v>5054</v>
      </c>
      <c r="AE304" s="10" t="s">
        <v>5660</v>
      </c>
      <c r="AF304" s="10" t="s">
        <v>7293</v>
      </c>
      <c r="AG304" s="10" t="s">
        <v>5973</v>
      </c>
      <c r="AH304" s="32" t="s">
        <v>3742</v>
      </c>
      <c r="AI304" s="32" t="s">
        <v>4655</v>
      </c>
      <c r="AJ304" s="10" t="s">
        <v>7853</v>
      </c>
      <c r="AK304" s="32" t="s">
        <v>4355</v>
      </c>
      <c r="AL304" s="10" t="s">
        <v>6625</v>
      </c>
      <c r="AM304" s="10" t="s">
        <v>703</v>
      </c>
      <c r="AN304" s="10" t="s">
        <v>703</v>
      </c>
      <c r="AO304" s="32" t="s">
        <v>2982</v>
      </c>
      <c r="AP304" s="13" t="s">
        <v>703</v>
      </c>
      <c r="AQ304" s="13" t="s">
        <v>703</v>
      </c>
      <c r="AR304" s="13" t="s">
        <v>703</v>
      </c>
      <c r="AS304" s="13" t="s">
        <v>703</v>
      </c>
      <c r="AT304" s="13" t="s">
        <v>703</v>
      </c>
      <c r="AU304" s="13" t="s">
        <v>703</v>
      </c>
      <c r="AV304" s="13" t="s">
        <v>703</v>
      </c>
      <c r="AW304" s="13" t="s">
        <v>703</v>
      </c>
    </row>
    <row r="305" spans="1:49" s="13" customFormat="1" ht="28.5" x14ac:dyDescent="0.45">
      <c r="A305" s="10" t="s">
        <v>704</v>
      </c>
      <c r="B305" s="10" t="s">
        <v>1237</v>
      </c>
      <c r="C305" s="10" t="s">
        <v>704</v>
      </c>
      <c r="D305" s="32" t="s">
        <v>3822</v>
      </c>
      <c r="E305" s="26" t="s">
        <v>8784</v>
      </c>
      <c r="F305" s="7" t="s">
        <v>704</v>
      </c>
      <c r="G305" s="26" t="s">
        <v>1750</v>
      </c>
      <c r="H305" s="10" t="s">
        <v>1237</v>
      </c>
      <c r="I305" s="10" t="s">
        <v>1237</v>
      </c>
      <c r="J305" s="10" t="s">
        <v>7548</v>
      </c>
      <c r="K305" s="10" t="s">
        <v>6935</v>
      </c>
      <c r="L305" s="32" t="s">
        <v>2656</v>
      </c>
      <c r="M305" s="32" t="s">
        <v>3822</v>
      </c>
      <c r="N305" s="10" t="s">
        <v>8206</v>
      </c>
      <c r="O305" s="32" t="s">
        <v>2089</v>
      </c>
      <c r="P305" s="10" t="s">
        <v>8511</v>
      </c>
      <c r="Q305" s="10" t="s">
        <v>5360</v>
      </c>
      <c r="R305" s="10" t="s">
        <v>704</v>
      </c>
      <c r="S305" s="26" t="s">
        <v>6314</v>
      </c>
      <c r="T305" s="26" t="s">
        <v>9371</v>
      </c>
      <c r="U305" s="32" t="s">
        <v>3299</v>
      </c>
      <c r="V305" s="32" t="s">
        <v>1237</v>
      </c>
      <c r="W305" s="26" t="s">
        <v>9254</v>
      </c>
      <c r="X305" s="32" t="e">
        <f>VLOOKUP(#REF!,#REF!,MATCH(VLOOKUP($X$1,'Language &amp; Currency Data'!$A$1:$B$41,2),#REF!,),FALSE)</f>
        <v>#REF!</v>
      </c>
      <c r="Y305" s="32" t="s">
        <v>985</v>
      </c>
      <c r="Z305" s="32" t="s">
        <v>4087</v>
      </c>
      <c r="AA305" s="32" t="s">
        <v>3588</v>
      </c>
      <c r="AB305" s="32" t="s">
        <v>2361</v>
      </c>
      <c r="AC305" s="26" t="s">
        <v>8784</v>
      </c>
      <c r="AD305" s="32" t="s">
        <v>5055</v>
      </c>
      <c r="AE305" s="10" t="s">
        <v>5661</v>
      </c>
      <c r="AF305" s="10" t="s">
        <v>7294</v>
      </c>
      <c r="AG305" s="10" t="s">
        <v>5974</v>
      </c>
      <c r="AH305" s="32" t="s">
        <v>1237</v>
      </c>
      <c r="AI305" s="32" t="s">
        <v>4656</v>
      </c>
      <c r="AJ305" s="10" t="s">
        <v>7854</v>
      </c>
      <c r="AK305" s="32" t="s">
        <v>4356</v>
      </c>
      <c r="AL305" s="10" t="s">
        <v>6626</v>
      </c>
      <c r="AM305" s="10" t="s">
        <v>704</v>
      </c>
      <c r="AN305" s="10" t="s">
        <v>704</v>
      </c>
      <c r="AO305" s="32" t="s">
        <v>2983</v>
      </c>
      <c r="AP305" s="13" t="s">
        <v>704</v>
      </c>
      <c r="AQ305" s="13" t="s">
        <v>704</v>
      </c>
      <c r="AR305" s="13" t="s">
        <v>704</v>
      </c>
      <c r="AS305" s="13" t="s">
        <v>704</v>
      </c>
      <c r="AT305" s="13" t="s">
        <v>704</v>
      </c>
      <c r="AU305" s="13" t="s">
        <v>704</v>
      </c>
      <c r="AV305" s="13" t="s">
        <v>704</v>
      </c>
      <c r="AW305" s="13" t="s">
        <v>704</v>
      </c>
    </row>
    <row r="306" spans="1:49" s="13" customFormat="1" ht="28.5" x14ac:dyDescent="0.45">
      <c r="A306" s="10" t="s">
        <v>705</v>
      </c>
      <c r="B306" s="10" t="s">
        <v>1124</v>
      </c>
      <c r="C306" s="10" t="s">
        <v>705</v>
      </c>
      <c r="D306" s="32" t="s">
        <v>1374</v>
      </c>
      <c r="E306" s="26" t="s">
        <v>9472</v>
      </c>
      <c r="F306" s="7" t="s">
        <v>705</v>
      </c>
      <c r="G306" s="26" t="s">
        <v>1618</v>
      </c>
      <c r="H306" s="10" t="s">
        <v>1124</v>
      </c>
      <c r="I306" s="10" t="s">
        <v>1124</v>
      </c>
      <c r="J306" s="10" t="s">
        <v>7549</v>
      </c>
      <c r="K306" s="10" t="s">
        <v>6936</v>
      </c>
      <c r="L306" s="32" t="s">
        <v>2657</v>
      </c>
      <c r="M306" s="32" t="s">
        <v>1374</v>
      </c>
      <c r="N306" s="10" t="s">
        <v>8207</v>
      </c>
      <c r="O306" s="32" t="s">
        <v>1972</v>
      </c>
      <c r="P306" s="10" t="s">
        <v>8512</v>
      </c>
      <c r="Q306" s="10" t="s">
        <v>5361</v>
      </c>
      <c r="R306" s="10" t="s">
        <v>705</v>
      </c>
      <c r="S306" s="26" t="s">
        <v>6315</v>
      </c>
      <c r="T306" s="26" t="s">
        <v>8993</v>
      </c>
      <c r="U306" s="32" t="s">
        <v>3300</v>
      </c>
      <c r="V306" s="32" t="s">
        <v>1124</v>
      </c>
      <c r="W306" s="26" t="s">
        <v>9255</v>
      </c>
      <c r="X306" s="32" t="e">
        <f>VLOOKUP(#REF!,#REF!,MATCH(VLOOKUP($X$1,'Language &amp; Currency Data'!$A$1:$B$41,2),#REF!,),FALSE)</f>
        <v>#REF!</v>
      </c>
      <c r="Y306" s="32" t="s">
        <v>706</v>
      </c>
      <c r="Z306" s="32" t="s">
        <v>4088</v>
      </c>
      <c r="AA306" s="32" t="s">
        <v>3589</v>
      </c>
      <c r="AB306" s="32" t="s">
        <v>2362</v>
      </c>
      <c r="AC306" s="26" t="s">
        <v>8785</v>
      </c>
      <c r="AD306" s="32" t="s">
        <v>5056</v>
      </c>
      <c r="AE306" s="10" t="s">
        <v>5662</v>
      </c>
      <c r="AF306" s="10" t="s">
        <v>7164</v>
      </c>
      <c r="AG306" s="10" t="s">
        <v>5975</v>
      </c>
      <c r="AH306" s="32" t="s">
        <v>1124</v>
      </c>
      <c r="AI306" s="32" t="s">
        <v>4657</v>
      </c>
      <c r="AJ306" s="10" t="s">
        <v>7855</v>
      </c>
      <c r="AK306" s="32" t="s">
        <v>4357</v>
      </c>
      <c r="AL306" s="10" t="s">
        <v>6627</v>
      </c>
      <c r="AM306" s="10" t="s">
        <v>705</v>
      </c>
      <c r="AN306" s="10" t="s">
        <v>705</v>
      </c>
      <c r="AO306" s="32" t="s">
        <v>2984</v>
      </c>
      <c r="AP306" s="13" t="s">
        <v>705</v>
      </c>
      <c r="AQ306" s="13" t="s">
        <v>705</v>
      </c>
      <c r="AR306" s="13" t="s">
        <v>705</v>
      </c>
      <c r="AS306" s="13" t="s">
        <v>705</v>
      </c>
      <c r="AT306" s="13" t="s">
        <v>705</v>
      </c>
      <c r="AU306" s="13" t="s">
        <v>705</v>
      </c>
      <c r="AV306" s="13" t="s">
        <v>705</v>
      </c>
      <c r="AW306" s="13" t="s">
        <v>705</v>
      </c>
    </row>
    <row r="307" spans="1:49" s="13" customFormat="1" ht="28.5" x14ac:dyDescent="0.45">
      <c r="A307" s="10" t="s">
        <v>707</v>
      </c>
      <c r="B307" s="10" t="s">
        <v>1125</v>
      </c>
      <c r="C307" s="10" t="s">
        <v>707</v>
      </c>
      <c r="D307" s="32" t="s">
        <v>1375</v>
      </c>
      <c r="E307" s="26" t="s">
        <v>9473</v>
      </c>
      <c r="F307" s="7" t="s">
        <v>707</v>
      </c>
      <c r="G307" s="26" t="s">
        <v>1619</v>
      </c>
      <c r="H307" s="10" t="s">
        <v>1125</v>
      </c>
      <c r="I307" s="10" t="s">
        <v>1125</v>
      </c>
      <c r="J307" s="10" t="s">
        <v>7550</v>
      </c>
      <c r="K307" s="10" t="s">
        <v>6937</v>
      </c>
      <c r="L307" s="32" t="s">
        <v>2658</v>
      </c>
      <c r="M307" s="32" t="s">
        <v>1375</v>
      </c>
      <c r="N307" s="10" t="s">
        <v>8208</v>
      </c>
      <c r="O307" s="32" t="s">
        <v>1973</v>
      </c>
      <c r="P307" s="10" t="s">
        <v>8513</v>
      </c>
      <c r="Q307" s="10" t="s">
        <v>5362</v>
      </c>
      <c r="R307" s="10" t="s">
        <v>707</v>
      </c>
      <c r="S307" s="26" t="s">
        <v>7927</v>
      </c>
      <c r="T307" s="26" t="s">
        <v>8994</v>
      </c>
      <c r="U307" s="32" t="s">
        <v>3301</v>
      </c>
      <c r="V307" s="32" t="s">
        <v>1125</v>
      </c>
      <c r="W307" s="26" t="s">
        <v>9256</v>
      </c>
      <c r="X307" s="32" t="e">
        <f>VLOOKUP(#REF!,#REF!,MATCH(VLOOKUP($X$1,'Language &amp; Currency Data'!$A$1:$B$41,2),#REF!,),FALSE)</f>
        <v>#REF!</v>
      </c>
      <c r="Y307" s="32" t="s">
        <v>708</v>
      </c>
      <c r="Z307" s="32" t="s">
        <v>4089</v>
      </c>
      <c r="AA307" s="32" t="s">
        <v>3590</v>
      </c>
      <c r="AB307" s="32" t="s">
        <v>2363</v>
      </c>
      <c r="AC307" s="26" t="s">
        <v>8786</v>
      </c>
      <c r="AD307" s="32" t="s">
        <v>5057</v>
      </c>
      <c r="AE307" s="10" t="s">
        <v>5663</v>
      </c>
      <c r="AF307" s="10" t="s">
        <v>7165</v>
      </c>
      <c r="AG307" s="10" t="s">
        <v>5976</v>
      </c>
      <c r="AH307" s="32" t="s">
        <v>1125</v>
      </c>
      <c r="AI307" s="32" t="s">
        <v>4658</v>
      </c>
      <c r="AJ307" s="10" t="s">
        <v>7856</v>
      </c>
      <c r="AK307" s="32" t="s">
        <v>4335</v>
      </c>
      <c r="AL307" s="10" t="s">
        <v>6628</v>
      </c>
      <c r="AM307" s="10" t="s">
        <v>707</v>
      </c>
      <c r="AN307" s="10" t="s">
        <v>707</v>
      </c>
      <c r="AO307" s="32" t="s">
        <v>2985</v>
      </c>
      <c r="AP307" s="13" t="s">
        <v>707</v>
      </c>
      <c r="AQ307" s="13" t="s">
        <v>707</v>
      </c>
      <c r="AR307" s="13" t="s">
        <v>707</v>
      </c>
      <c r="AS307" s="13" t="s">
        <v>707</v>
      </c>
      <c r="AT307" s="13" t="s">
        <v>707</v>
      </c>
      <c r="AU307" s="13" t="s">
        <v>707</v>
      </c>
      <c r="AV307" s="13" t="s">
        <v>707</v>
      </c>
      <c r="AW307" s="13" t="s">
        <v>707</v>
      </c>
    </row>
    <row r="308" spans="1:49" s="13" customFormat="1" ht="28.5" x14ac:dyDescent="0.45">
      <c r="A308" s="10" t="s">
        <v>657</v>
      </c>
      <c r="B308" s="10" t="s">
        <v>1111</v>
      </c>
      <c r="C308" s="10" t="s">
        <v>657</v>
      </c>
      <c r="D308" s="32" t="s">
        <v>1376</v>
      </c>
      <c r="E308" s="26" t="s">
        <v>8787</v>
      </c>
      <c r="F308" s="7" t="s">
        <v>657</v>
      </c>
      <c r="G308" s="26" t="s">
        <v>1620</v>
      </c>
      <c r="H308" s="10" t="s">
        <v>1111</v>
      </c>
      <c r="I308" s="10" t="s">
        <v>1111</v>
      </c>
      <c r="J308" s="10" t="s">
        <v>7516</v>
      </c>
      <c r="K308" s="10" t="s">
        <v>6904</v>
      </c>
      <c r="L308" s="32" t="s">
        <v>2624</v>
      </c>
      <c r="M308" s="32" t="s">
        <v>1376</v>
      </c>
      <c r="N308" s="10" t="s">
        <v>8178</v>
      </c>
      <c r="O308" s="32" t="s">
        <v>1956</v>
      </c>
      <c r="P308" s="10" t="s">
        <v>8479</v>
      </c>
      <c r="Q308" s="10" t="s">
        <v>5328</v>
      </c>
      <c r="R308" s="10" t="s">
        <v>657</v>
      </c>
      <c r="S308" s="26" t="s">
        <v>6316</v>
      </c>
      <c r="T308" s="26" t="s">
        <v>8995</v>
      </c>
      <c r="U308" s="32" t="s">
        <v>3267</v>
      </c>
      <c r="V308" s="32" t="s">
        <v>1111</v>
      </c>
      <c r="W308" s="26" t="s">
        <v>9257</v>
      </c>
      <c r="X308" s="32" t="e">
        <f>VLOOKUP(#REF!,#REF!,MATCH(VLOOKUP($X$1,'Language &amp; Currency Data'!$A$1:$B$41,2),#REF!,),FALSE)</f>
        <v>#REF!</v>
      </c>
      <c r="Y308" s="32" t="s">
        <v>658</v>
      </c>
      <c r="Z308" s="32" t="s">
        <v>4055</v>
      </c>
      <c r="AA308" s="32" t="s">
        <v>7973</v>
      </c>
      <c r="AB308" s="32" t="s">
        <v>2329</v>
      </c>
      <c r="AC308" s="26" t="s">
        <v>8787</v>
      </c>
      <c r="AD308" s="32" t="s">
        <v>5024</v>
      </c>
      <c r="AE308" s="10" t="s">
        <v>5633</v>
      </c>
      <c r="AF308" s="10" t="s">
        <v>7149</v>
      </c>
      <c r="AG308" s="10" t="s">
        <v>5942</v>
      </c>
      <c r="AH308" s="32" t="s">
        <v>1111</v>
      </c>
      <c r="AI308" s="32" t="s">
        <v>4626</v>
      </c>
      <c r="AJ308" s="10" t="s">
        <v>7822</v>
      </c>
      <c r="AK308" s="32" t="s">
        <v>4325</v>
      </c>
      <c r="AL308" s="10" t="s">
        <v>6595</v>
      </c>
      <c r="AM308" s="10" t="s">
        <v>657</v>
      </c>
      <c r="AN308" s="10" t="s">
        <v>657</v>
      </c>
      <c r="AO308" s="32" t="s">
        <v>2951</v>
      </c>
      <c r="AP308" s="13" t="s">
        <v>657</v>
      </c>
      <c r="AQ308" s="13" t="s">
        <v>657</v>
      </c>
      <c r="AR308" s="13" t="s">
        <v>657</v>
      </c>
      <c r="AS308" s="13" t="s">
        <v>657</v>
      </c>
      <c r="AT308" s="13" t="s">
        <v>657</v>
      </c>
      <c r="AU308" s="13" t="s">
        <v>657</v>
      </c>
      <c r="AV308" s="13" t="s">
        <v>657</v>
      </c>
      <c r="AW308" s="13" t="s">
        <v>657</v>
      </c>
    </row>
    <row r="309" spans="1:49" s="13" customFormat="1" ht="42.75" x14ac:dyDescent="0.45">
      <c r="A309" s="10" t="s">
        <v>661</v>
      </c>
      <c r="B309" s="10" t="s">
        <v>1113</v>
      </c>
      <c r="C309" s="10" t="s">
        <v>661</v>
      </c>
      <c r="D309" s="32" t="s">
        <v>1361</v>
      </c>
      <c r="E309" s="26" t="s">
        <v>8755</v>
      </c>
      <c r="F309" s="7" t="s">
        <v>661</v>
      </c>
      <c r="G309" s="26" t="s">
        <v>1606</v>
      </c>
      <c r="H309" s="10" t="s">
        <v>1113</v>
      </c>
      <c r="I309" s="10" t="s">
        <v>1113</v>
      </c>
      <c r="J309" s="10" t="s">
        <v>7518</v>
      </c>
      <c r="K309" s="10" t="s">
        <v>6906</v>
      </c>
      <c r="L309" s="32" t="s">
        <v>2626</v>
      </c>
      <c r="M309" s="32" t="s">
        <v>1361</v>
      </c>
      <c r="N309" s="10" t="s">
        <v>8180</v>
      </c>
      <c r="O309" s="32" t="s">
        <v>1958</v>
      </c>
      <c r="P309" s="10" t="s">
        <v>8481</v>
      </c>
      <c r="Q309" s="10" t="s">
        <v>5330</v>
      </c>
      <c r="R309" s="10" t="s">
        <v>661</v>
      </c>
      <c r="S309" s="26" t="s">
        <v>6284</v>
      </c>
      <c r="T309" s="26" t="s">
        <v>8981</v>
      </c>
      <c r="U309" s="32" t="s">
        <v>3269</v>
      </c>
      <c r="V309" s="32" t="s">
        <v>1113</v>
      </c>
      <c r="W309" s="26" t="s">
        <v>9224</v>
      </c>
      <c r="X309" s="32" t="e">
        <f>VLOOKUP(#REF!,#REF!,MATCH(VLOOKUP($X$1,'Language &amp; Currency Data'!$A$1:$B$41,2),#REF!,),FALSE)</f>
        <v>#REF!</v>
      </c>
      <c r="Y309" s="32" t="s">
        <v>662</v>
      </c>
      <c r="Z309" s="32" t="s">
        <v>4057</v>
      </c>
      <c r="AA309" s="32" t="s">
        <v>3559</v>
      </c>
      <c r="AB309" s="32" t="s">
        <v>2331</v>
      </c>
      <c r="AC309" s="26" t="s">
        <v>8755</v>
      </c>
      <c r="AD309" s="32" t="s">
        <v>5026</v>
      </c>
      <c r="AE309" s="10" t="s">
        <v>5635</v>
      </c>
      <c r="AF309" s="10" t="s">
        <v>7151</v>
      </c>
      <c r="AG309" s="10" t="s">
        <v>5944</v>
      </c>
      <c r="AH309" s="32" t="s">
        <v>1113</v>
      </c>
      <c r="AI309" s="32" t="s">
        <v>4628</v>
      </c>
      <c r="AJ309" s="10" t="s">
        <v>7824</v>
      </c>
      <c r="AK309" s="32" t="s">
        <v>4327</v>
      </c>
      <c r="AL309" s="10" t="s">
        <v>6597</v>
      </c>
      <c r="AM309" s="10" t="s">
        <v>661</v>
      </c>
      <c r="AN309" s="10" t="s">
        <v>661</v>
      </c>
      <c r="AO309" s="32" t="s">
        <v>2953</v>
      </c>
      <c r="AP309" s="13" t="s">
        <v>661</v>
      </c>
      <c r="AQ309" s="13" t="s">
        <v>661</v>
      </c>
      <c r="AR309" s="13" t="s">
        <v>661</v>
      </c>
      <c r="AS309" s="13" t="s">
        <v>661</v>
      </c>
      <c r="AT309" s="13" t="s">
        <v>661</v>
      </c>
      <c r="AU309" s="13" t="s">
        <v>661</v>
      </c>
      <c r="AV309" s="13" t="s">
        <v>661</v>
      </c>
      <c r="AW309" s="13" t="s">
        <v>661</v>
      </c>
    </row>
    <row r="310" spans="1:49" s="13" customFormat="1" ht="42.75" x14ac:dyDescent="0.45">
      <c r="A310" s="10" t="s">
        <v>709</v>
      </c>
      <c r="B310" s="10" t="s">
        <v>1126</v>
      </c>
      <c r="C310" s="10" t="s">
        <v>709</v>
      </c>
      <c r="D310" s="32" t="s">
        <v>1377</v>
      </c>
      <c r="E310" s="26" t="s">
        <v>9474</v>
      </c>
      <c r="F310" s="7" t="s">
        <v>709</v>
      </c>
      <c r="G310" s="26" t="s">
        <v>1621</v>
      </c>
      <c r="H310" s="10" t="s">
        <v>1126</v>
      </c>
      <c r="I310" s="10" t="s">
        <v>1126</v>
      </c>
      <c r="J310" s="10" t="s">
        <v>7551</v>
      </c>
      <c r="K310" s="10" t="s">
        <v>6938</v>
      </c>
      <c r="L310" s="32" t="s">
        <v>2659</v>
      </c>
      <c r="M310" s="32" t="s">
        <v>1377</v>
      </c>
      <c r="N310" s="10" t="s">
        <v>8209</v>
      </c>
      <c r="O310" s="32" t="s">
        <v>2108</v>
      </c>
      <c r="P310" s="10" t="s">
        <v>8514</v>
      </c>
      <c r="Q310" s="10" t="s">
        <v>5363</v>
      </c>
      <c r="R310" s="10" t="s">
        <v>709</v>
      </c>
      <c r="S310" s="26" t="s">
        <v>6317</v>
      </c>
      <c r="T310" s="26" t="s">
        <v>8996</v>
      </c>
      <c r="U310" s="32" t="s">
        <v>3302</v>
      </c>
      <c r="V310" s="32" t="s">
        <v>1126</v>
      </c>
      <c r="W310" s="26" t="s">
        <v>9258</v>
      </c>
      <c r="X310" s="32" t="e">
        <f>VLOOKUP(#REF!,#REF!,MATCH(VLOOKUP($X$1,'Language &amp; Currency Data'!$A$1:$B$41,2),#REF!,),FALSE)</f>
        <v>#REF!</v>
      </c>
      <c r="Y310" s="32" t="s">
        <v>710</v>
      </c>
      <c r="Z310" s="32" t="s">
        <v>4090</v>
      </c>
      <c r="AA310" s="32" t="s">
        <v>3591</v>
      </c>
      <c r="AB310" s="32" t="s">
        <v>2364</v>
      </c>
      <c r="AC310" s="26" t="s">
        <v>8788</v>
      </c>
      <c r="AD310" s="32" t="s">
        <v>5058</v>
      </c>
      <c r="AE310" s="10" t="s">
        <v>5664</v>
      </c>
      <c r="AF310" s="10" t="s">
        <v>7166</v>
      </c>
      <c r="AG310" s="10" t="s">
        <v>5977</v>
      </c>
      <c r="AH310" s="32" t="s">
        <v>1126</v>
      </c>
      <c r="AI310" s="32" t="s">
        <v>4659</v>
      </c>
      <c r="AJ310" s="10" t="s">
        <v>7857</v>
      </c>
      <c r="AK310" s="32" t="s">
        <v>4358</v>
      </c>
      <c r="AL310" s="10" t="s">
        <v>6629</v>
      </c>
      <c r="AM310" s="10" t="s">
        <v>709</v>
      </c>
      <c r="AN310" s="10" t="s">
        <v>709</v>
      </c>
      <c r="AO310" s="32" t="s">
        <v>2986</v>
      </c>
      <c r="AP310" s="13" t="s">
        <v>709</v>
      </c>
      <c r="AQ310" s="13" t="s">
        <v>709</v>
      </c>
      <c r="AR310" s="13" t="s">
        <v>709</v>
      </c>
      <c r="AS310" s="13" t="s">
        <v>709</v>
      </c>
      <c r="AT310" s="13" t="s">
        <v>709</v>
      </c>
      <c r="AU310" s="13" t="s">
        <v>709</v>
      </c>
      <c r="AV310" s="13" t="s">
        <v>709</v>
      </c>
      <c r="AW310" s="13" t="s">
        <v>709</v>
      </c>
    </row>
    <row r="311" spans="1:49" s="13" customFormat="1" ht="42.75" x14ac:dyDescent="0.45">
      <c r="A311" s="10" t="s">
        <v>711</v>
      </c>
      <c r="B311" s="10" t="s">
        <v>1127</v>
      </c>
      <c r="C311" s="10" t="s">
        <v>711</v>
      </c>
      <c r="D311" s="32" t="s">
        <v>1378</v>
      </c>
      <c r="E311" s="26" t="s">
        <v>8789</v>
      </c>
      <c r="F311" s="7" t="s">
        <v>711</v>
      </c>
      <c r="G311" s="26" t="s">
        <v>1622</v>
      </c>
      <c r="H311" s="10" t="s">
        <v>1127</v>
      </c>
      <c r="I311" s="10" t="s">
        <v>1127</v>
      </c>
      <c r="J311" s="10" t="s">
        <v>7552</v>
      </c>
      <c r="K311" s="10" t="s">
        <v>6939</v>
      </c>
      <c r="L311" s="32" t="s">
        <v>2660</v>
      </c>
      <c r="M311" s="32" t="s">
        <v>1378</v>
      </c>
      <c r="N311" s="10" t="s">
        <v>8210</v>
      </c>
      <c r="O311" s="32" t="s">
        <v>1974</v>
      </c>
      <c r="P311" s="10" t="s">
        <v>8515</v>
      </c>
      <c r="Q311" s="10" t="s">
        <v>5364</v>
      </c>
      <c r="R311" s="10" t="s">
        <v>711</v>
      </c>
      <c r="S311" s="26" t="s">
        <v>6318</v>
      </c>
      <c r="T311" s="26" t="s">
        <v>8997</v>
      </c>
      <c r="U311" s="32" t="s">
        <v>3303</v>
      </c>
      <c r="V311" s="32" t="s">
        <v>1127</v>
      </c>
      <c r="W311" s="26" t="s">
        <v>9259</v>
      </c>
      <c r="X311" s="32" t="e">
        <f>VLOOKUP(#REF!,#REF!,MATCH(VLOOKUP($X$1,'Language &amp; Currency Data'!$A$1:$B$41,2),#REF!,),FALSE)</f>
        <v>#REF!</v>
      </c>
      <c r="Y311" s="32" t="s">
        <v>712</v>
      </c>
      <c r="Z311" s="32" t="s">
        <v>4091</v>
      </c>
      <c r="AA311" s="32" t="s">
        <v>3592</v>
      </c>
      <c r="AB311" s="32" t="s">
        <v>6064</v>
      </c>
      <c r="AC311" s="26" t="s">
        <v>8789</v>
      </c>
      <c r="AD311" s="32" t="s">
        <v>5059</v>
      </c>
      <c r="AE311" s="10" t="s">
        <v>5665</v>
      </c>
      <c r="AF311" s="10" t="s">
        <v>7167</v>
      </c>
      <c r="AG311" s="10" t="s">
        <v>5978</v>
      </c>
      <c r="AH311" s="32" t="s">
        <v>1127</v>
      </c>
      <c r="AI311" s="32" t="s">
        <v>4812</v>
      </c>
      <c r="AJ311" s="10" t="s">
        <v>7858</v>
      </c>
      <c r="AK311" s="32" t="s">
        <v>4359</v>
      </c>
      <c r="AL311" s="10" t="s">
        <v>6630</v>
      </c>
      <c r="AM311" s="10" t="s">
        <v>711</v>
      </c>
      <c r="AN311" s="10" t="s">
        <v>711</v>
      </c>
      <c r="AO311" s="32" t="s">
        <v>2987</v>
      </c>
      <c r="AP311" s="13" t="s">
        <v>711</v>
      </c>
      <c r="AQ311" s="13" t="s">
        <v>711</v>
      </c>
      <c r="AR311" s="13" t="s">
        <v>711</v>
      </c>
      <c r="AS311" s="13" t="s">
        <v>711</v>
      </c>
      <c r="AT311" s="13" t="s">
        <v>711</v>
      </c>
      <c r="AU311" s="13" t="s">
        <v>711</v>
      </c>
      <c r="AV311" s="13" t="s">
        <v>711</v>
      </c>
      <c r="AW311" s="13" t="s">
        <v>711</v>
      </c>
    </row>
    <row r="312" spans="1:49" s="13" customFormat="1" ht="57" x14ac:dyDescent="0.45">
      <c r="A312" s="10" t="s">
        <v>713</v>
      </c>
      <c r="B312" s="10" t="s">
        <v>1128</v>
      </c>
      <c r="C312" s="10" t="s">
        <v>713</v>
      </c>
      <c r="D312" s="32" t="s">
        <v>1379</v>
      </c>
      <c r="E312" s="26" t="s">
        <v>8790</v>
      </c>
      <c r="F312" s="7" t="s">
        <v>713</v>
      </c>
      <c r="G312" s="26" t="s">
        <v>1751</v>
      </c>
      <c r="H312" s="10" t="s">
        <v>1128</v>
      </c>
      <c r="I312" s="10" t="s">
        <v>1128</v>
      </c>
      <c r="J312" s="10" t="s">
        <v>7553</v>
      </c>
      <c r="K312" s="10" t="s">
        <v>6940</v>
      </c>
      <c r="L312" s="32" t="s">
        <v>2661</v>
      </c>
      <c r="M312" s="32" t="s">
        <v>1379</v>
      </c>
      <c r="N312" s="10" t="s">
        <v>8211</v>
      </c>
      <c r="O312" s="32" t="s">
        <v>1975</v>
      </c>
      <c r="P312" s="10" t="s">
        <v>8516</v>
      </c>
      <c r="Q312" s="10" t="s">
        <v>5365</v>
      </c>
      <c r="R312" s="10" t="s">
        <v>713</v>
      </c>
      <c r="S312" s="26" t="s">
        <v>6319</v>
      </c>
      <c r="T312" s="26" t="s">
        <v>9372</v>
      </c>
      <c r="U312" s="32" t="s">
        <v>3304</v>
      </c>
      <c r="V312" s="32" t="s">
        <v>1128</v>
      </c>
      <c r="W312" s="26" t="s">
        <v>9260</v>
      </c>
      <c r="X312" s="32" t="e">
        <f>VLOOKUP(#REF!,#REF!,MATCH(VLOOKUP($X$1,'Language &amp; Currency Data'!$A$1:$B$41,2),#REF!,),FALSE)</f>
        <v>#REF!</v>
      </c>
      <c r="Y312" s="32" t="s">
        <v>714</v>
      </c>
      <c r="Z312" s="32" t="s">
        <v>4092</v>
      </c>
      <c r="AA312" s="32" t="s">
        <v>3593</v>
      </c>
      <c r="AB312" s="32" t="s">
        <v>6065</v>
      </c>
      <c r="AC312" s="26" t="s">
        <v>8790</v>
      </c>
      <c r="AD312" s="32" t="s">
        <v>5060</v>
      </c>
      <c r="AE312" s="10" t="s">
        <v>5666</v>
      </c>
      <c r="AF312" s="10" t="s">
        <v>7168</v>
      </c>
      <c r="AG312" s="10" t="s">
        <v>5979</v>
      </c>
      <c r="AH312" s="32" t="s">
        <v>1128</v>
      </c>
      <c r="AI312" s="32" t="s">
        <v>4660</v>
      </c>
      <c r="AJ312" s="10" t="s">
        <v>7859</v>
      </c>
      <c r="AK312" s="32" t="s">
        <v>4360</v>
      </c>
      <c r="AL312" s="10" t="s">
        <v>6631</v>
      </c>
      <c r="AM312" s="10" t="s">
        <v>713</v>
      </c>
      <c r="AN312" s="10" t="s">
        <v>713</v>
      </c>
      <c r="AO312" s="32" t="s">
        <v>2988</v>
      </c>
      <c r="AP312" s="13" t="s">
        <v>713</v>
      </c>
      <c r="AQ312" s="13" t="s">
        <v>713</v>
      </c>
      <c r="AR312" s="13" t="s">
        <v>713</v>
      </c>
      <c r="AS312" s="13" t="s">
        <v>713</v>
      </c>
      <c r="AT312" s="13" t="s">
        <v>713</v>
      </c>
      <c r="AU312" s="13" t="s">
        <v>713</v>
      </c>
      <c r="AV312" s="13" t="s">
        <v>713</v>
      </c>
      <c r="AW312" s="13" t="s">
        <v>713</v>
      </c>
    </row>
    <row r="313" spans="1:49" s="13" customFormat="1" ht="57" x14ac:dyDescent="0.45">
      <c r="A313" s="10" t="s">
        <v>715</v>
      </c>
      <c r="B313" s="10" t="s">
        <v>1258</v>
      </c>
      <c r="C313" s="10" t="s">
        <v>715</v>
      </c>
      <c r="D313" s="32" t="s">
        <v>1380</v>
      </c>
      <c r="E313" s="26" t="s">
        <v>8791</v>
      </c>
      <c r="F313" s="7" t="s">
        <v>715</v>
      </c>
      <c r="G313" s="26" t="s">
        <v>1752</v>
      </c>
      <c r="H313" s="10" t="s">
        <v>1258</v>
      </c>
      <c r="I313" s="10" t="s">
        <v>1258</v>
      </c>
      <c r="J313" s="10" t="s">
        <v>7554</v>
      </c>
      <c r="K313" s="10" t="s">
        <v>6941</v>
      </c>
      <c r="L313" s="32" t="s">
        <v>2662</v>
      </c>
      <c r="M313" s="32" t="s">
        <v>1380</v>
      </c>
      <c r="N313" s="10" t="s">
        <v>8212</v>
      </c>
      <c r="O313" s="32" t="s">
        <v>1976</v>
      </c>
      <c r="P313" s="10" t="s">
        <v>8517</v>
      </c>
      <c r="Q313" s="10" t="s">
        <v>5366</v>
      </c>
      <c r="R313" s="10" t="s">
        <v>715</v>
      </c>
      <c r="S313" s="26" t="s">
        <v>6320</v>
      </c>
      <c r="T313" s="26" t="s">
        <v>9373</v>
      </c>
      <c r="U313" s="32" t="s">
        <v>3305</v>
      </c>
      <c r="V313" s="32" t="s">
        <v>1258</v>
      </c>
      <c r="W313" s="26" t="s">
        <v>9261</v>
      </c>
      <c r="X313" s="32" t="e">
        <f>VLOOKUP(#REF!,#REF!,MATCH(VLOOKUP($X$1,'Language &amp; Currency Data'!$A$1:$B$41,2),#REF!,),FALSE)</f>
        <v>#REF!</v>
      </c>
      <c r="Y313" s="32" t="s">
        <v>716</v>
      </c>
      <c r="Z313" s="32" t="s">
        <v>4093</v>
      </c>
      <c r="AA313" s="32" t="s">
        <v>3594</v>
      </c>
      <c r="AB313" s="32" t="s">
        <v>6066</v>
      </c>
      <c r="AC313" s="26" t="s">
        <v>8791</v>
      </c>
      <c r="AD313" s="32" t="s">
        <v>5061</v>
      </c>
      <c r="AE313" s="10" t="s">
        <v>5667</v>
      </c>
      <c r="AF313" s="10" t="s">
        <v>7169</v>
      </c>
      <c r="AG313" s="10" t="s">
        <v>5980</v>
      </c>
      <c r="AH313" s="32" t="s">
        <v>1258</v>
      </c>
      <c r="AI313" s="32" t="s">
        <v>4661</v>
      </c>
      <c r="AJ313" s="10" t="s">
        <v>7860</v>
      </c>
      <c r="AK313" s="32" t="s">
        <v>6057</v>
      </c>
      <c r="AL313" s="10" t="s">
        <v>6632</v>
      </c>
      <c r="AM313" s="10" t="s">
        <v>715</v>
      </c>
      <c r="AN313" s="10" t="s">
        <v>715</v>
      </c>
      <c r="AO313" s="32" t="s">
        <v>2989</v>
      </c>
      <c r="AP313" s="13" t="s">
        <v>715</v>
      </c>
      <c r="AQ313" s="13" t="s">
        <v>715</v>
      </c>
      <c r="AR313" s="13" t="s">
        <v>715</v>
      </c>
      <c r="AS313" s="13" t="s">
        <v>715</v>
      </c>
      <c r="AT313" s="13" t="s">
        <v>715</v>
      </c>
      <c r="AU313" s="13" t="s">
        <v>715</v>
      </c>
      <c r="AV313" s="13" t="s">
        <v>715</v>
      </c>
      <c r="AW313" s="13" t="s">
        <v>715</v>
      </c>
    </row>
    <row r="314" spans="1:49" s="13" customFormat="1" ht="28.5" x14ac:dyDescent="0.45">
      <c r="A314" s="10" t="s">
        <v>717</v>
      </c>
      <c r="B314" s="10" t="s">
        <v>1129</v>
      </c>
      <c r="C314" s="10" t="s">
        <v>717</v>
      </c>
      <c r="D314" s="32" t="s">
        <v>1381</v>
      </c>
      <c r="E314" s="26" t="s">
        <v>8792</v>
      </c>
      <c r="F314" s="7" t="s">
        <v>717</v>
      </c>
      <c r="G314" s="26" t="s">
        <v>1623</v>
      </c>
      <c r="H314" s="10" t="s">
        <v>1129</v>
      </c>
      <c r="I314" s="10" t="s">
        <v>1129</v>
      </c>
      <c r="J314" s="10" t="s">
        <v>7555</v>
      </c>
      <c r="K314" s="10" t="s">
        <v>6942</v>
      </c>
      <c r="L314" s="32" t="s">
        <v>2663</v>
      </c>
      <c r="M314" s="32" t="s">
        <v>1381</v>
      </c>
      <c r="N314" s="10" t="s">
        <v>8213</v>
      </c>
      <c r="O314" s="32" t="s">
        <v>1977</v>
      </c>
      <c r="P314" s="10" t="s">
        <v>8518</v>
      </c>
      <c r="Q314" s="10" t="s">
        <v>5367</v>
      </c>
      <c r="R314" s="10" t="s">
        <v>717</v>
      </c>
      <c r="S314" s="26" t="s">
        <v>6321</v>
      </c>
      <c r="T314" s="26" t="s">
        <v>8998</v>
      </c>
      <c r="U314" s="32" t="s">
        <v>3306</v>
      </c>
      <c r="V314" s="32" t="s">
        <v>1129</v>
      </c>
      <c r="W314" s="26" t="s">
        <v>9262</v>
      </c>
      <c r="X314" s="32" t="e">
        <f>VLOOKUP(#REF!,#REF!,MATCH(VLOOKUP($X$1,'Language &amp; Currency Data'!$A$1:$B$41,2),#REF!,),FALSE)</f>
        <v>#REF!</v>
      </c>
      <c r="Y314" s="32" t="s">
        <v>718</v>
      </c>
      <c r="Z314" s="32" t="s">
        <v>4094</v>
      </c>
      <c r="AA314" s="32" t="s">
        <v>3595</v>
      </c>
      <c r="AB314" s="32" t="s">
        <v>6067</v>
      </c>
      <c r="AC314" s="26" t="s">
        <v>8792</v>
      </c>
      <c r="AD314" s="32" t="s">
        <v>5062</v>
      </c>
      <c r="AE314" s="10" t="s">
        <v>5668</v>
      </c>
      <c r="AF314" s="10" t="s">
        <v>7932</v>
      </c>
      <c r="AG314" s="10" t="s">
        <v>6060</v>
      </c>
      <c r="AH314" s="32" t="s">
        <v>1129</v>
      </c>
      <c r="AI314" s="32" t="s">
        <v>4662</v>
      </c>
      <c r="AJ314" s="10" t="s">
        <v>7861</v>
      </c>
      <c r="AK314" s="32" t="s">
        <v>4361</v>
      </c>
      <c r="AL314" s="10" t="s">
        <v>6633</v>
      </c>
      <c r="AM314" s="10" t="s">
        <v>717</v>
      </c>
      <c r="AN314" s="10" t="s">
        <v>717</v>
      </c>
      <c r="AO314" s="32" t="s">
        <v>2990</v>
      </c>
      <c r="AP314" s="13" t="s">
        <v>717</v>
      </c>
      <c r="AQ314" s="13" t="s">
        <v>717</v>
      </c>
      <c r="AR314" s="13" t="s">
        <v>717</v>
      </c>
      <c r="AS314" s="13" t="s">
        <v>717</v>
      </c>
      <c r="AT314" s="13" t="s">
        <v>717</v>
      </c>
      <c r="AU314" s="13" t="s">
        <v>717</v>
      </c>
      <c r="AV314" s="13" t="s">
        <v>717</v>
      </c>
      <c r="AW314" s="13" t="s">
        <v>717</v>
      </c>
    </row>
    <row r="315" spans="1:49" s="13" customFormat="1" ht="28.5" x14ac:dyDescent="0.45">
      <c r="A315" s="10" t="s">
        <v>719</v>
      </c>
      <c r="B315" s="10" t="s">
        <v>1130</v>
      </c>
      <c r="C315" s="10" t="s">
        <v>719</v>
      </c>
      <c r="D315" s="32" t="s">
        <v>1382</v>
      </c>
      <c r="E315" s="26" t="s">
        <v>8793</v>
      </c>
      <c r="F315" s="7" t="s">
        <v>719</v>
      </c>
      <c r="G315" s="26" t="s">
        <v>1624</v>
      </c>
      <c r="H315" s="10" t="s">
        <v>1130</v>
      </c>
      <c r="I315" s="10" t="s">
        <v>1130</v>
      </c>
      <c r="J315" s="10" t="s">
        <v>7556</v>
      </c>
      <c r="K315" s="10" t="s">
        <v>6943</v>
      </c>
      <c r="L315" s="32" t="s">
        <v>2664</v>
      </c>
      <c r="M315" s="32" t="s">
        <v>1382</v>
      </c>
      <c r="N315" s="10" t="s">
        <v>8214</v>
      </c>
      <c r="O315" s="32" t="s">
        <v>1978</v>
      </c>
      <c r="P315" s="10" t="s">
        <v>8519</v>
      </c>
      <c r="Q315" s="10" t="s">
        <v>5368</v>
      </c>
      <c r="R315" s="10" t="s">
        <v>719</v>
      </c>
      <c r="S315" s="26" t="s">
        <v>7928</v>
      </c>
      <c r="T315" s="26" t="s">
        <v>8999</v>
      </c>
      <c r="U315" s="32" t="s">
        <v>3307</v>
      </c>
      <c r="V315" s="32" t="s">
        <v>1130</v>
      </c>
      <c r="W315" s="26" t="s">
        <v>9263</v>
      </c>
      <c r="X315" s="32" t="e">
        <f>VLOOKUP(#REF!,#REF!,MATCH(VLOOKUP($X$1,'Language &amp; Currency Data'!$A$1:$B$41,2),#REF!,),FALSE)</f>
        <v>#REF!</v>
      </c>
      <c r="Y315" s="32" t="s">
        <v>720</v>
      </c>
      <c r="Z315" s="32" t="s">
        <v>4095</v>
      </c>
      <c r="AA315" s="32" t="s">
        <v>3596</v>
      </c>
      <c r="AB315" s="32" t="s">
        <v>6068</v>
      </c>
      <c r="AC315" s="26" t="s">
        <v>8793</v>
      </c>
      <c r="AD315" s="32" t="s">
        <v>5063</v>
      </c>
      <c r="AE315" s="10" t="s">
        <v>5669</v>
      </c>
      <c r="AF315" s="10" t="s">
        <v>7170</v>
      </c>
      <c r="AG315" s="10" t="s">
        <v>5981</v>
      </c>
      <c r="AH315" s="32" t="s">
        <v>1130</v>
      </c>
      <c r="AI315" s="32" t="s">
        <v>4663</v>
      </c>
      <c r="AJ315" s="10" t="s">
        <v>7862</v>
      </c>
      <c r="AK315" s="32" t="s">
        <v>4362</v>
      </c>
      <c r="AL315" s="10" t="s">
        <v>6634</v>
      </c>
      <c r="AM315" s="10" t="s">
        <v>719</v>
      </c>
      <c r="AN315" s="10" t="s">
        <v>719</v>
      </c>
      <c r="AO315" s="32" t="s">
        <v>2991</v>
      </c>
      <c r="AP315" s="13" t="s">
        <v>719</v>
      </c>
      <c r="AQ315" s="13" t="s">
        <v>719</v>
      </c>
      <c r="AR315" s="13" t="s">
        <v>719</v>
      </c>
      <c r="AS315" s="13" t="s">
        <v>719</v>
      </c>
      <c r="AT315" s="13" t="s">
        <v>719</v>
      </c>
      <c r="AU315" s="13" t="s">
        <v>719</v>
      </c>
      <c r="AV315" s="13" t="s">
        <v>719</v>
      </c>
      <c r="AW315" s="13" t="s">
        <v>719</v>
      </c>
    </row>
    <row r="316" spans="1:49" s="13" customFormat="1" ht="85.5" x14ac:dyDescent="0.45">
      <c r="A316" s="10" t="s">
        <v>721</v>
      </c>
      <c r="B316" s="10" t="s">
        <v>1238</v>
      </c>
      <c r="C316" s="10" t="s">
        <v>721</v>
      </c>
      <c r="D316" s="32" t="s">
        <v>1453</v>
      </c>
      <c r="E316" s="26" t="s">
        <v>8794</v>
      </c>
      <c r="F316" s="7" t="s">
        <v>721</v>
      </c>
      <c r="G316" s="26" t="s">
        <v>1753</v>
      </c>
      <c r="H316" s="10" t="s">
        <v>1238</v>
      </c>
      <c r="I316" s="10" t="s">
        <v>1238</v>
      </c>
      <c r="J316" s="10" t="s">
        <v>7557</v>
      </c>
      <c r="K316" s="10" t="s">
        <v>6944</v>
      </c>
      <c r="L316" s="32" t="s">
        <v>2665</v>
      </c>
      <c r="M316" s="32" t="s">
        <v>1453</v>
      </c>
      <c r="N316" s="10" t="s">
        <v>8286</v>
      </c>
      <c r="O316" s="32" t="s">
        <v>2090</v>
      </c>
      <c r="P316" s="10" t="s">
        <v>8520</v>
      </c>
      <c r="Q316" s="10" t="s">
        <v>5369</v>
      </c>
      <c r="R316" s="10" t="s">
        <v>721</v>
      </c>
      <c r="S316" s="26" t="s">
        <v>6322</v>
      </c>
      <c r="T316" s="26" t="s">
        <v>9374</v>
      </c>
      <c r="U316" s="32" t="s">
        <v>3308</v>
      </c>
      <c r="V316" s="32" t="s">
        <v>1238</v>
      </c>
      <c r="W316" s="26" t="s">
        <v>9264</v>
      </c>
      <c r="X316" s="32" t="e">
        <f>VLOOKUP(#REF!,#REF!,MATCH(VLOOKUP($X$1,'Language &amp; Currency Data'!$A$1:$B$41,2),#REF!,),FALSE)</f>
        <v>#REF!</v>
      </c>
      <c r="Y316" s="32" t="s">
        <v>986</v>
      </c>
      <c r="Z316" s="32" t="s">
        <v>6061</v>
      </c>
      <c r="AA316" s="32" t="s">
        <v>3597</v>
      </c>
      <c r="AB316" s="32" t="s">
        <v>6069</v>
      </c>
      <c r="AC316" s="26" t="s">
        <v>8794</v>
      </c>
      <c r="AD316" s="32" t="s">
        <v>5064</v>
      </c>
      <c r="AE316" s="10" t="s">
        <v>5670</v>
      </c>
      <c r="AF316" s="10" t="s">
        <v>7295</v>
      </c>
      <c r="AG316" s="10" t="s">
        <v>7925</v>
      </c>
      <c r="AH316" s="32" t="s">
        <v>1238</v>
      </c>
      <c r="AI316" s="32" t="s">
        <v>4664</v>
      </c>
      <c r="AJ316" s="10" t="s">
        <v>7863</v>
      </c>
      <c r="AK316" s="32" t="s">
        <v>4363</v>
      </c>
      <c r="AL316" s="10" t="s">
        <v>6635</v>
      </c>
      <c r="AM316" s="10" t="s">
        <v>721</v>
      </c>
      <c r="AN316" s="10" t="s">
        <v>721</v>
      </c>
      <c r="AO316" s="32" t="s">
        <v>2992</v>
      </c>
      <c r="AP316" s="13" t="s">
        <v>721</v>
      </c>
      <c r="AQ316" s="13" t="s">
        <v>721</v>
      </c>
      <c r="AR316" s="13" t="s">
        <v>721</v>
      </c>
      <c r="AS316" s="13" t="s">
        <v>721</v>
      </c>
      <c r="AT316" s="13" t="s">
        <v>721</v>
      </c>
      <c r="AU316" s="13" t="s">
        <v>721</v>
      </c>
      <c r="AV316" s="13" t="s">
        <v>721</v>
      </c>
      <c r="AW316" s="13" t="s">
        <v>721</v>
      </c>
    </row>
    <row r="317" spans="1:49" s="13" customFormat="1" ht="42.75" x14ac:dyDescent="0.45">
      <c r="A317" s="10" t="s">
        <v>722</v>
      </c>
      <c r="B317" s="10" t="s">
        <v>1259</v>
      </c>
      <c r="C317" s="10" t="s">
        <v>722</v>
      </c>
      <c r="D317" s="32" t="s">
        <v>1454</v>
      </c>
      <c r="E317" s="26" t="s">
        <v>8795</v>
      </c>
      <c r="F317" s="7" t="s">
        <v>722</v>
      </c>
      <c r="G317" s="26" t="s">
        <v>1754</v>
      </c>
      <c r="H317" s="10" t="s">
        <v>1259</v>
      </c>
      <c r="I317" s="10" t="s">
        <v>1259</v>
      </c>
      <c r="J317" s="10" t="s">
        <v>7558</v>
      </c>
      <c r="K317" s="10" t="s">
        <v>6945</v>
      </c>
      <c r="L317" s="32" t="s">
        <v>2666</v>
      </c>
      <c r="M317" s="32" t="s">
        <v>1454</v>
      </c>
      <c r="N317" s="10" t="s">
        <v>8215</v>
      </c>
      <c r="O317" s="32" t="s">
        <v>2091</v>
      </c>
      <c r="P317" s="10" t="s">
        <v>8521</v>
      </c>
      <c r="Q317" s="10" t="s">
        <v>5370</v>
      </c>
      <c r="R317" s="10" t="s">
        <v>722</v>
      </c>
      <c r="S317" s="26" t="s">
        <v>6323</v>
      </c>
      <c r="T317" s="26" t="s">
        <v>9375</v>
      </c>
      <c r="U317" s="32" t="s">
        <v>3309</v>
      </c>
      <c r="V317" s="32" t="s">
        <v>1259</v>
      </c>
      <c r="W317" s="26" t="s">
        <v>9265</v>
      </c>
      <c r="X317" s="32" t="e">
        <f>VLOOKUP(#REF!,#REF!,MATCH(VLOOKUP($X$1,'Language &amp; Currency Data'!$A$1:$B$41,2),#REF!,),FALSE)</f>
        <v>#REF!</v>
      </c>
      <c r="Y317" s="32" t="s">
        <v>723</v>
      </c>
      <c r="Z317" s="32" t="s">
        <v>4096</v>
      </c>
      <c r="AA317" s="32" t="s">
        <v>3598</v>
      </c>
      <c r="AB317" s="32" t="s">
        <v>6070</v>
      </c>
      <c r="AC317" s="26" t="s">
        <v>8795</v>
      </c>
      <c r="AD317" s="32" t="s">
        <v>5065</v>
      </c>
      <c r="AE317" s="10" t="s">
        <v>5671</v>
      </c>
      <c r="AF317" s="10" t="s">
        <v>7296</v>
      </c>
      <c r="AG317" s="10" t="s">
        <v>5982</v>
      </c>
      <c r="AH317" s="32" t="s">
        <v>1259</v>
      </c>
      <c r="AI317" s="32" t="s">
        <v>4813</v>
      </c>
      <c r="AJ317" s="10" t="s">
        <v>7864</v>
      </c>
      <c r="AK317" s="32" t="s">
        <v>4364</v>
      </c>
      <c r="AL317" s="10" t="s">
        <v>6636</v>
      </c>
      <c r="AM317" s="10" t="s">
        <v>722</v>
      </c>
      <c r="AN317" s="10" t="s">
        <v>722</v>
      </c>
      <c r="AO317" s="32" t="s">
        <v>2993</v>
      </c>
      <c r="AP317" s="13" t="s">
        <v>722</v>
      </c>
      <c r="AQ317" s="13" t="s">
        <v>722</v>
      </c>
      <c r="AR317" s="13" t="s">
        <v>722</v>
      </c>
      <c r="AS317" s="13" t="s">
        <v>722</v>
      </c>
      <c r="AT317" s="13" t="s">
        <v>722</v>
      </c>
      <c r="AU317" s="13" t="s">
        <v>722</v>
      </c>
      <c r="AV317" s="13" t="s">
        <v>722</v>
      </c>
      <c r="AW317" s="13" t="s">
        <v>722</v>
      </c>
    </row>
    <row r="318" spans="1:49" s="13" customFormat="1" ht="42.75" x14ac:dyDescent="0.45">
      <c r="A318" s="10" t="s">
        <v>725</v>
      </c>
      <c r="B318" s="10" t="s">
        <v>6052</v>
      </c>
      <c r="C318" s="10" t="s">
        <v>724</v>
      </c>
      <c r="D318" s="32" t="s">
        <v>1383</v>
      </c>
      <c r="E318" s="26" t="s">
        <v>8796</v>
      </c>
      <c r="F318" s="7" t="s">
        <v>724</v>
      </c>
      <c r="G318" s="26" t="s">
        <v>1755</v>
      </c>
      <c r="H318" s="10" t="s">
        <v>6052</v>
      </c>
      <c r="I318" s="10" t="s">
        <v>6052</v>
      </c>
      <c r="J318" s="10" t="s">
        <v>7559</v>
      </c>
      <c r="K318" s="10" t="s">
        <v>6946</v>
      </c>
      <c r="L318" s="32" t="s">
        <v>2667</v>
      </c>
      <c r="M318" s="32" t="s">
        <v>1383</v>
      </c>
      <c r="N318" s="10" t="s">
        <v>8216</v>
      </c>
      <c r="O318" s="32" t="s">
        <v>1979</v>
      </c>
      <c r="P318" s="10" t="s">
        <v>8522</v>
      </c>
      <c r="Q318" s="10" t="s">
        <v>5371</v>
      </c>
      <c r="R318" s="10" t="s">
        <v>725</v>
      </c>
      <c r="S318" s="26" t="s">
        <v>6324</v>
      </c>
      <c r="T318" s="26" t="s">
        <v>9376</v>
      </c>
      <c r="U318" s="32" t="s">
        <v>3310</v>
      </c>
      <c r="V318" s="32" t="s">
        <v>6052</v>
      </c>
      <c r="W318" s="26" t="s">
        <v>9266</v>
      </c>
      <c r="X318" s="32" t="e">
        <f>VLOOKUP(#REF!,#REF!,MATCH(VLOOKUP($X$1,'Language &amp; Currency Data'!$A$1:$B$41,2),#REF!,),FALSE)</f>
        <v>#REF!</v>
      </c>
      <c r="Y318" s="32" t="s">
        <v>726</v>
      </c>
      <c r="Z318" s="32" t="e">
        <v>#N/A</v>
      </c>
      <c r="AA318" s="32" t="s">
        <v>3599</v>
      </c>
      <c r="AB318" s="32" t="s">
        <v>6071</v>
      </c>
      <c r="AC318" s="26" t="s">
        <v>8796</v>
      </c>
      <c r="AD318" s="32" t="s">
        <v>5066</v>
      </c>
      <c r="AE318" s="10" t="s">
        <v>5672</v>
      </c>
      <c r="AF318" s="10" t="s">
        <v>7171</v>
      </c>
      <c r="AG318" s="10" t="s">
        <v>5983</v>
      </c>
      <c r="AH318" s="32" t="s">
        <v>6052</v>
      </c>
      <c r="AI318" s="32" t="s">
        <v>4665</v>
      </c>
      <c r="AJ318" s="10" t="s">
        <v>7865</v>
      </c>
      <c r="AK318" s="32" t="s">
        <v>4365</v>
      </c>
      <c r="AL318" s="10" t="s">
        <v>6637</v>
      </c>
      <c r="AM318" s="10" t="s">
        <v>725</v>
      </c>
      <c r="AN318" s="10" t="s">
        <v>725</v>
      </c>
      <c r="AO318" s="32" t="s">
        <v>2994</v>
      </c>
      <c r="AP318" s="13" t="s">
        <v>724</v>
      </c>
      <c r="AQ318" s="13" t="s">
        <v>724</v>
      </c>
      <c r="AR318" s="13" t="s">
        <v>724</v>
      </c>
      <c r="AS318" s="13" t="s">
        <v>724</v>
      </c>
      <c r="AT318" s="13" t="s">
        <v>724</v>
      </c>
      <c r="AU318" s="13" t="s">
        <v>724</v>
      </c>
      <c r="AV318" s="13" t="s">
        <v>724</v>
      </c>
      <c r="AW318" s="13" t="s">
        <v>724</v>
      </c>
    </row>
    <row r="319" spans="1:49" s="13" customFormat="1" ht="57" x14ac:dyDescent="0.45">
      <c r="A319" s="10" t="s">
        <v>727</v>
      </c>
      <c r="B319" s="10" t="s">
        <v>1131</v>
      </c>
      <c r="C319" s="10" t="s">
        <v>727</v>
      </c>
      <c r="D319" s="32" t="s">
        <v>1384</v>
      </c>
      <c r="E319" s="26" t="s">
        <v>8797</v>
      </c>
      <c r="F319" s="7" t="s">
        <v>727</v>
      </c>
      <c r="G319" s="26" t="s">
        <v>1625</v>
      </c>
      <c r="H319" s="10" t="s">
        <v>1131</v>
      </c>
      <c r="I319" s="10" t="s">
        <v>1131</v>
      </c>
      <c r="J319" s="10" t="s">
        <v>7560</v>
      </c>
      <c r="K319" s="10" t="s">
        <v>6947</v>
      </c>
      <c r="L319" s="32" t="s">
        <v>2668</v>
      </c>
      <c r="M319" s="32" t="s">
        <v>1384</v>
      </c>
      <c r="N319" s="10" t="s">
        <v>8217</v>
      </c>
      <c r="O319" s="32" t="s">
        <v>1980</v>
      </c>
      <c r="P319" s="10" t="s">
        <v>8523</v>
      </c>
      <c r="Q319" s="10" t="s">
        <v>5372</v>
      </c>
      <c r="R319" s="10" t="s">
        <v>727</v>
      </c>
      <c r="S319" s="26" t="s">
        <v>6325</v>
      </c>
      <c r="T319" s="26" t="s">
        <v>9000</v>
      </c>
      <c r="U319" s="32" t="s">
        <v>3311</v>
      </c>
      <c r="V319" s="32" t="s">
        <v>1131</v>
      </c>
      <c r="W319" s="26" t="s">
        <v>9267</v>
      </c>
      <c r="X319" s="32" t="e">
        <f>VLOOKUP(#REF!,#REF!,MATCH(VLOOKUP($X$1,'Language &amp; Currency Data'!$A$1:$B$41,2),#REF!,),FALSE)</f>
        <v>#REF!</v>
      </c>
      <c r="Y319" s="32" t="s">
        <v>728</v>
      </c>
      <c r="Z319" s="32" t="s">
        <v>4097</v>
      </c>
      <c r="AA319" s="32" t="s">
        <v>3600</v>
      </c>
      <c r="AB319" s="32" t="s">
        <v>6072</v>
      </c>
      <c r="AC319" s="26" t="s">
        <v>8797</v>
      </c>
      <c r="AD319" s="32" t="s">
        <v>5067</v>
      </c>
      <c r="AE319" s="10" t="s">
        <v>5673</v>
      </c>
      <c r="AF319" s="10" t="s">
        <v>7172</v>
      </c>
      <c r="AG319" s="10" t="s">
        <v>5984</v>
      </c>
      <c r="AH319" s="32" t="s">
        <v>1131</v>
      </c>
      <c r="AI319" s="32" t="s">
        <v>4666</v>
      </c>
      <c r="AJ319" s="10" t="s">
        <v>7866</v>
      </c>
      <c r="AK319" s="32" t="s">
        <v>4366</v>
      </c>
      <c r="AL319" s="10" t="s">
        <v>6638</v>
      </c>
      <c r="AM319" s="10" t="s">
        <v>727</v>
      </c>
      <c r="AN319" s="10" t="s">
        <v>727</v>
      </c>
      <c r="AO319" s="32" t="s">
        <v>2995</v>
      </c>
      <c r="AP319" s="13" t="s">
        <v>727</v>
      </c>
      <c r="AQ319" s="13" t="s">
        <v>727</v>
      </c>
      <c r="AR319" s="13" t="s">
        <v>727</v>
      </c>
      <c r="AS319" s="13" t="s">
        <v>727</v>
      </c>
      <c r="AT319" s="13" t="s">
        <v>727</v>
      </c>
      <c r="AU319" s="13" t="s">
        <v>727</v>
      </c>
      <c r="AV319" s="13" t="s">
        <v>727</v>
      </c>
      <c r="AW319" s="13" t="s">
        <v>727</v>
      </c>
    </row>
    <row r="320" spans="1:49" s="13" customFormat="1" ht="42.75" x14ac:dyDescent="0.45">
      <c r="A320" s="10" t="s">
        <v>729</v>
      </c>
      <c r="B320" s="10" t="s">
        <v>3743</v>
      </c>
      <c r="C320" s="10" t="s">
        <v>729</v>
      </c>
      <c r="D320" s="32" t="s">
        <v>1455</v>
      </c>
      <c r="E320" s="26" t="s">
        <v>9475</v>
      </c>
      <c r="F320" s="7" t="s">
        <v>729</v>
      </c>
      <c r="G320" s="26" t="s">
        <v>1756</v>
      </c>
      <c r="H320" s="10" t="s">
        <v>3743</v>
      </c>
      <c r="I320" s="10" t="s">
        <v>3743</v>
      </c>
      <c r="J320" s="10" t="s">
        <v>7561</v>
      </c>
      <c r="K320" s="10" t="s">
        <v>6948</v>
      </c>
      <c r="L320" s="32" t="s">
        <v>2669</v>
      </c>
      <c r="M320" s="32" t="s">
        <v>1455</v>
      </c>
      <c r="N320" s="10" t="s">
        <v>8218</v>
      </c>
      <c r="O320" s="32" t="s">
        <v>2092</v>
      </c>
      <c r="P320" s="10" t="s">
        <v>8524</v>
      </c>
      <c r="Q320" s="10" t="s">
        <v>5373</v>
      </c>
      <c r="R320" s="10" t="s">
        <v>729</v>
      </c>
      <c r="S320" s="26" t="s">
        <v>6326</v>
      </c>
      <c r="T320" s="26" t="s">
        <v>9399</v>
      </c>
      <c r="U320" s="32" t="s">
        <v>3312</v>
      </c>
      <c r="V320" s="32" t="s">
        <v>3743</v>
      </c>
      <c r="W320" s="26" t="s">
        <v>9268</v>
      </c>
      <c r="X320" s="32" t="e">
        <f>VLOOKUP(#REF!,#REF!,MATCH(VLOOKUP($X$1,'Language &amp; Currency Data'!$A$1:$B$41,2),#REF!,),FALSE)</f>
        <v>#REF!</v>
      </c>
      <c r="Y320" s="32" t="s">
        <v>987</v>
      </c>
      <c r="Z320" s="32" t="s">
        <v>4098</v>
      </c>
      <c r="AA320" s="32" t="s">
        <v>3601</v>
      </c>
      <c r="AB320" s="32" t="s">
        <v>2365</v>
      </c>
      <c r="AC320" s="26" t="s">
        <v>8798</v>
      </c>
      <c r="AD320" s="32" t="s">
        <v>5068</v>
      </c>
      <c r="AE320" s="10" t="s">
        <v>5674</v>
      </c>
      <c r="AF320" s="10" t="s">
        <v>7297</v>
      </c>
      <c r="AG320" s="10" t="s">
        <v>5985</v>
      </c>
      <c r="AH320" s="32" t="s">
        <v>3743</v>
      </c>
      <c r="AI320" s="32" t="s">
        <v>4667</v>
      </c>
      <c r="AJ320" s="10" t="s">
        <v>7867</v>
      </c>
      <c r="AK320" s="32" t="s">
        <v>4367</v>
      </c>
      <c r="AL320" s="10" t="s">
        <v>6639</v>
      </c>
      <c r="AM320" s="10" t="s">
        <v>729</v>
      </c>
      <c r="AN320" s="10" t="s">
        <v>729</v>
      </c>
      <c r="AO320" s="32" t="s">
        <v>2996</v>
      </c>
      <c r="AP320" s="13" t="s">
        <v>729</v>
      </c>
      <c r="AQ320" s="13" t="s">
        <v>729</v>
      </c>
      <c r="AR320" s="13" t="s">
        <v>729</v>
      </c>
      <c r="AS320" s="13" t="s">
        <v>729</v>
      </c>
      <c r="AT320" s="13" t="s">
        <v>729</v>
      </c>
      <c r="AU320" s="13" t="s">
        <v>729</v>
      </c>
      <c r="AV320" s="13" t="s">
        <v>729</v>
      </c>
      <c r="AW320" s="13" t="s">
        <v>729</v>
      </c>
    </row>
    <row r="321" spans="1:49" s="13" customFormat="1" ht="28.5" x14ac:dyDescent="0.45">
      <c r="A321" s="10" t="s">
        <v>730</v>
      </c>
      <c r="B321" s="10" t="s">
        <v>1240</v>
      </c>
      <c r="C321" s="10" t="s">
        <v>730</v>
      </c>
      <c r="D321" s="32" t="s">
        <v>1456</v>
      </c>
      <c r="E321" s="26" t="s">
        <v>9476</v>
      </c>
      <c r="F321" s="7" t="s">
        <v>730</v>
      </c>
      <c r="G321" s="26" t="s">
        <v>1757</v>
      </c>
      <c r="H321" s="10" t="s">
        <v>1240</v>
      </c>
      <c r="I321" s="10" t="s">
        <v>1240</v>
      </c>
      <c r="J321" s="10" t="s">
        <v>7562</v>
      </c>
      <c r="K321" s="10" t="s">
        <v>6949</v>
      </c>
      <c r="L321" s="32" t="s">
        <v>2670</v>
      </c>
      <c r="M321" s="32" t="s">
        <v>1456</v>
      </c>
      <c r="N321" s="10" t="s">
        <v>8219</v>
      </c>
      <c r="O321" s="32" t="s">
        <v>2093</v>
      </c>
      <c r="P321" s="10" t="s">
        <v>8525</v>
      </c>
      <c r="Q321" s="10" t="s">
        <v>5374</v>
      </c>
      <c r="R321" s="10" t="s">
        <v>730</v>
      </c>
      <c r="S321" s="26" t="s">
        <v>6327</v>
      </c>
      <c r="T321" s="26" t="s">
        <v>9377</v>
      </c>
      <c r="U321" s="32" t="s">
        <v>3313</v>
      </c>
      <c r="V321" s="32" t="s">
        <v>1240</v>
      </c>
      <c r="W321" s="26" t="s">
        <v>9269</v>
      </c>
      <c r="X321" s="32" t="e">
        <f>VLOOKUP(#REF!,#REF!,MATCH(VLOOKUP($X$1,'Language &amp; Currency Data'!$A$1:$B$41,2),#REF!,),FALSE)</f>
        <v>#REF!</v>
      </c>
      <c r="Y321" s="32" t="s">
        <v>988</v>
      </c>
      <c r="Z321" s="32" t="s">
        <v>4099</v>
      </c>
      <c r="AA321" s="32" t="s">
        <v>3602</v>
      </c>
      <c r="AB321" s="32" t="s">
        <v>2366</v>
      </c>
      <c r="AC321" s="26" t="s">
        <v>8799</v>
      </c>
      <c r="AD321" s="32" t="s">
        <v>5069</v>
      </c>
      <c r="AE321" s="10" t="s">
        <v>5675</v>
      </c>
      <c r="AF321" s="10" t="s">
        <v>7298</v>
      </c>
      <c r="AG321" s="10" t="s">
        <v>5986</v>
      </c>
      <c r="AH321" s="32" t="s">
        <v>1240</v>
      </c>
      <c r="AI321" s="32" t="s">
        <v>4668</v>
      </c>
      <c r="AJ321" s="10" t="s">
        <v>7868</v>
      </c>
      <c r="AK321" s="32" t="s">
        <v>4368</v>
      </c>
      <c r="AL321" s="10" t="s">
        <v>6640</v>
      </c>
      <c r="AM321" s="10" t="s">
        <v>730</v>
      </c>
      <c r="AN321" s="10" t="s">
        <v>730</v>
      </c>
      <c r="AO321" s="32" t="s">
        <v>2997</v>
      </c>
      <c r="AP321" s="13" t="s">
        <v>730</v>
      </c>
      <c r="AQ321" s="13" t="s">
        <v>730</v>
      </c>
      <c r="AR321" s="13" t="s">
        <v>730</v>
      </c>
      <c r="AS321" s="13" t="s">
        <v>730</v>
      </c>
      <c r="AT321" s="13" t="s">
        <v>730</v>
      </c>
      <c r="AU321" s="13" t="s">
        <v>730</v>
      </c>
      <c r="AV321" s="13" t="s">
        <v>730</v>
      </c>
      <c r="AW321" s="13" t="s">
        <v>730</v>
      </c>
    </row>
    <row r="322" spans="1:49" s="13" customFormat="1" ht="28.5" x14ac:dyDescent="0.45">
      <c r="A322" s="10" t="s">
        <v>731</v>
      </c>
      <c r="B322" s="10" t="s">
        <v>3744</v>
      </c>
      <c r="C322" s="10" t="s">
        <v>731</v>
      </c>
      <c r="D322" s="32" t="s">
        <v>1385</v>
      </c>
      <c r="E322" s="26" t="s">
        <v>8800</v>
      </c>
      <c r="F322" s="7" t="s">
        <v>731</v>
      </c>
      <c r="G322" s="26" t="s">
        <v>1626</v>
      </c>
      <c r="H322" s="10" t="s">
        <v>3744</v>
      </c>
      <c r="I322" s="10" t="s">
        <v>3744</v>
      </c>
      <c r="J322" s="10" t="s">
        <v>7563</v>
      </c>
      <c r="K322" s="10" t="s">
        <v>6950</v>
      </c>
      <c r="L322" s="32" t="s">
        <v>2671</v>
      </c>
      <c r="M322" s="32" t="s">
        <v>1385</v>
      </c>
      <c r="N322" s="10" t="s">
        <v>8220</v>
      </c>
      <c r="O322" s="32" t="s">
        <v>1981</v>
      </c>
      <c r="P322" s="10" t="s">
        <v>8526</v>
      </c>
      <c r="Q322" s="10" t="s">
        <v>5375</v>
      </c>
      <c r="R322" s="10" t="s">
        <v>731</v>
      </c>
      <c r="S322" s="26" t="s">
        <v>6328</v>
      </c>
      <c r="T322" s="26" t="s">
        <v>9001</v>
      </c>
      <c r="U322" s="32" t="s">
        <v>3314</v>
      </c>
      <c r="V322" s="32" t="s">
        <v>3744</v>
      </c>
      <c r="W322" s="26" t="s">
        <v>9270</v>
      </c>
      <c r="X322" s="32" t="e">
        <f>VLOOKUP(#REF!,#REF!,MATCH(VLOOKUP($X$1,'Language &amp; Currency Data'!$A$1:$B$41,2),#REF!,),FALSE)</f>
        <v>#REF!</v>
      </c>
      <c r="Y322" s="32" t="s">
        <v>732</v>
      </c>
      <c r="Z322" s="32" t="s">
        <v>4100</v>
      </c>
      <c r="AA322" s="32" t="s">
        <v>3603</v>
      </c>
      <c r="AB322" s="32" t="s">
        <v>3766</v>
      </c>
      <c r="AC322" s="26" t="s">
        <v>8800</v>
      </c>
      <c r="AD322" s="32" t="s">
        <v>5070</v>
      </c>
      <c r="AE322" s="10" t="s">
        <v>5676</v>
      </c>
      <c r="AF322" s="10" t="s">
        <v>7173</v>
      </c>
      <c r="AG322" s="10" t="s">
        <v>5987</v>
      </c>
      <c r="AH322" s="32" t="s">
        <v>3744</v>
      </c>
      <c r="AI322" s="32" t="s">
        <v>4669</v>
      </c>
      <c r="AJ322" s="10" t="s">
        <v>7869</v>
      </c>
      <c r="AK322" s="32" t="s">
        <v>4369</v>
      </c>
      <c r="AL322" s="10" t="s">
        <v>6641</v>
      </c>
      <c r="AM322" s="10" t="s">
        <v>731</v>
      </c>
      <c r="AN322" s="10" t="s">
        <v>731</v>
      </c>
      <c r="AO322" s="32" t="s">
        <v>2998</v>
      </c>
      <c r="AP322" s="13" t="s">
        <v>731</v>
      </c>
      <c r="AQ322" s="13" t="s">
        <v>731</v>
      </c>
      <c r="AR322" s="13" t="s">
        <v>731</v>
      </c>
      <c r="AS322" s="13" t="s">
        <v>731</v>
      </c>
      <c r="AT322" s="13" t="s">
        <v>731</v>
      </c>
      <c r="AU322" s="13" t="s">
        <v>731</v>
      </c>
      <c r="AV322" s="13" t="s">
        <v>731</v>
      </c>
      <c r="AW322" s="13" t="s">
        <v>731</v>
      </c>
    </row>
    <row r="323" spans="1:49" s="13" customFormat="1" ht="28.5" x14ac:dyDescent="0.45">
      <c r="A323" s="10" t="s">
        <v>733</v>
      </c>
      <c r="B323" s="10" t="s">
        <v>3745</v>
      </c>
      <c r="C323" s="10" t="s">
        <v>733</v>
      </c>
      <c r="D323" s="32" t="s">
        <v>1386</v>
      </c>
      <c r="E323" s="26" t="s">
        <v>8801</v>
      </c>
      <c r="F323" s="7" t="s">
        <v>733</v>
      </c>
      <c r="G323" s="26" t="s">
        <v>1627</v>
      </c>
      <c r="H323" s="10" t="s">
        <v>3745</v>
      </c>
      <c r="I323" s="10" t="s">
        <v>3745</v>
      </c>
      <c r="J323" s="10" t="s">
        <v>7564</v>
      </c>
      <c r="K323" s="10" t="s">
        <v>6951</v>
      </c>
      <c r="L323" s="32" t="s">
        <v>2672</v>
      </c>
      <c r="M323" s="32" t="s">
        <v>1386</v>
      </c>
      <c r="N323" s="10" t="s">
        <v>8221</v>
      </c>
      <c r="O323" s="32" t="s">
        <v>1982</v>
      </c>
      <c r="P323" s="10" t="s">
        <v>8527</v>
      </c>
      <c r="Q323" s="10" t="s">
        <v>5376</v>
      </c>
      <c r="R323" s="10" t="s">
        <v>733</v>
      </c>
      <c r="S323" s="26" t="s">
        <v>6329</v>
      </c>
      <c r="T323" s="26" t="s">
        <v>9002</v>
      </c>
      <c r="U323" s="32" t="s">
        <v>3315</v>
      </c>
      <c r="V323" s="32" t="s">
        <v>3745</v>
      </c>
      <c r="W323" s="26" t="s">
        <v>9271</v>
      </c>
      <c r="X323" s="32" t="e">
        <f>VLOOKUP(#REF!,#REF!,MATCH(VLOOKUP($X$1,'Language &amp; Currency Data'!$A$1:$B$41,2),#REF!,),FALSE)</f>
        <v>#REF!</v>
      </c>
      <c r="Y323" s="32" t="s">
        <v>734</v>
      </c>
      <c r="Z323" s="32" t="s">
        <v>4101</v>
      </c>
      <c r="AA323" s="32" t="s">
        <v>3604</v>
      </c>
      <c r="AB323" s="32" t="s">
        <v>3767</v>
      </c>
      <c r="AC323" s="26" t="s">
        <v>8801</v>
      </c>
      <c r="AD323" s="32" t="s">
        <v>5071</v>
      </c>
      <c r="AE323" s="10" t="s">
        <v>5677</v>
      </c>
      <c r="AF323" s="10" t="s">
        <v>7174</v>
      </c>
      <c r="AG323" s="10" t="s">
        <v>5988</v>
      </c>
      <c r="AH323" s="32" t="s">
        <v>3745</v>
      </c>
      <c r="AI323" s="32" t="s">
        <v>4670</v>
      </c>
      <c r="AJ323" s="10" t="s">
        <v>7870</v>
      </c>
      <c r="AK323" s="32" t="s">
        <v>4370</v>
      </c>
      <c r="AL323" s="10" t="s">
        <v>6642</v>
      </c>
      <c r="AM323" s="10" t="s">
        <v>733</v>
      </c>
      <c r="AN323" s="10" t="s">
        <v>733</v>
      </c>
      <c r="AO323" s="32" t="s">
        <v>2999</v>
      </c>
      <c r="AP323" s="13" t="s">
        <v>733</v>
      </c>
      <c r="AQ323" s="13" t="s">
        <v>733</v>
      </c>
      <c r="AR323" s="13" t="s">
        <v>733</v>
      </c>
      <c r="AS323" s="13" t="s">
        <v>733</v>
      </c>
      <c r="AT323" s="13" t="s">
        <v>733</v>
      </c>
      <c r="AU323" s="13" t="s">
        <v>733</v>
      </c>
      <c r="AV323" s="13" t="s">
        <v>733</v>
      </c>
      <c r="AW323" s="13" t="s">
        <v>733</v>
      </c>
    </row>
    <row r="324" spans="1:49" s="13" customFormat="1" ht="28.5" x14ac:dyDescent="0.45">
      <c r="A324" s="10" t="s">
        <v>735</v>
      </c>
      <c r="B324" s="10" t="s">
        <v>3746</v>
      </c>
      <c r="C324" s="10" t="s">
        <v>735</v>
      </c>
      <c r="D324" s="32" t="s">
        <v>3823</v>
      </c>
      <c r="E324" s="26" t="s">
        <v>8802</v>
      </c>
      <c r="F324" s="7" t="s">
        <v>735</v>
      </c>
      <c r="G324" s="26" t="s">
        <v>1628</v>
      </c>
      <c r="H324" s="10" t="s">
        <v>3746</v>
      </c>
      <c r="I324" s="10" t="s">
        <v>3746</v>
      </c>
      <c r="J324" s="10" t="s">
        <v>7565</v>
      </c>
      <c r="K324" s="10" t="s">
        <v>6952</v>
      </c>
      <c r="L324" s="32" t="s">
        <v>3795</v>
      </c>
      <c r="M324" s="32" t="s">
        <v>3823</v>
      </c>
      <c r="N324" s="10" t="s">
        <v>8222</v>
      </c>
      <c r="O324" s="32" t="s">
        <v>1983</v>
      </c>
      <c r="P324" s="10" t="s">
        <v>8528</v>
      </c>
      <c r="Q324" s="10" t="s">
        <v>5377</v>
      </c>
      <c r="R324" s="10" t="s">
        <v>735</v>
      </c>
      <c r="S324" s="26" t="s">
        <v>6330</v>
      </c>
      <c r="T324" s="26" t="s">
        <v>9003</v>
      </c>
      <c r="U324" s="32" t="s">
        <v>3316</v>
      </c>
      <c r="V324" s="32" t="s">
        <v>3746</v>
      </c>
      <c r="W324" s="26" t="s">
        <v>9272</v>
      </c>
      <c r="X324" s="32" t="e">
        <f>VLOOKUP(#REF!,#REF!,MATCH(VLOOKUP($X$1,'Language &amp; Currency Data'!$A$1:$B$41,2),#REF!,),FALSE)</f>
        <v>#REF!</v>
      </c>
      <c r="Y324" s="32" t="s">
        <v>736</v>
      </c>
      <c r="Z324" s="32" t="s">
        <v>4102</v>
      </c>
      <c r="AA324" s="32" t="s">
        <v>3605</v>
      </c>
      <c r="AB324" s="32" t="s">
        <v>2367</v>
      </c>
      <c r="AC324" s="26" t="s">
        <v>8802</v>
      </c>
      <c r="AD324" s="32" t="s">
        <v>5072</v>
      </c>
      <c r="AE324" s="10" t="s">
        <v>5678</v>
      </c>
      <c r="AF324" s="10" t="s">
        <v>7175</v>
      </c>
      <c r="AG324" s="10" t="s">
        <v>5989</v>
      </c>
      <c r="AH324" s="32" t="s">
        <v>3746</v>
      </c>
      <c r="AI324" s="32" t="s">
        <v>4671</v>
      </c>
      <c r="AJ324" s="10" t="s">
        <v>7871</v>
      </c>
      <c r="AK324" s="32" t="s">
        <v>4371</v>
      </c>
      <c r="AL324" s="10" t="s">
        <v>6643</v>
      </c>
      <c r="AM324" s="10" t="s">
        <v>735</v>
      </c>
      <c r="AN324" s="10" t="s">
        <v>735</v>
      </c>
      <c r="AO324" s="32" t="s">
        <v>3000</v>
      </c>
      <c r="AP324" s="13" t="s">
        <v>735</v>
      </c>
      <c r="AQ324" s="13" t="s">
        <v>735</v>
      </c>
      <c r="AR324" s="13" t="s">
        <v>735</v>
      </c>
      <c r="AS324" s="13" t="s">
        <v>735</v>
      </c>
      <c r="AT324" s="13" t="s">
        <v>735</v>
      </c>
      <c r="AU324" s="13" t="s">
        <v>735</v>
      </c>
      <c r="AV324" s="13" t="s">
        <v>735</v>
      </c>
      <c r="AW324" s="13" t="s">
        <v>735</v>
      </c>
    </row>
    <row r="325" spans="1:49" s="13" customFormat="1" ht="28.5" x14ac:dyDescent="0.45">
      <c r="A325" s="10" t="s">
        <v>737</v>
      </c>
      <c r="B325" s="10" t="s">
        <v>1132</v>
      </c>
      <c r="C325" s="10" t="s">
        <v>737</v>
      </c>
      <c r="D325" s="32" t="s">
        <v>1387</v>
      </c>
      <c r="E325" s="26" t="s">
        <v>8803</v>
      </c>
      <c r="F325" s="7" t="s">
        <v>737</v>
      </c>
      <c r="G325" s="26" t="s">
        <v>1629</v>
      </c>
      <c r="H325" s="10" t="s">
        <v>1132</v>
      </c>
      <c r="I325" s="10" t="s">
        <v>1132</v>
      </c>
      <c r="J325" s="10" t="s">
        <v>7566</v>
      </c>
      <c r="K325" s="10" t="s">
        <v>6953</v>
      </c>
      <c r="L325" s="32" t="s">
        <v>2673</v>
      </c>
      <c r="M325" s="32" t="s">
        <v>1387</v>
      </c>
      <c r="N325" s="10" t="s">
        <v>8223</v>
      </c>
      <c r="O325" s="32" t="s">
        <v>1984</v>
      </c>
      <c r="P325" s="10" t="s">
        <v>8529</v>
      </c>
      <c r="Q325" s="10" t="s">
        <v>5378</v>
      </c>
      <c r="R325" s="10" t="s">
        <v>737</v>
      </c>
      <c r="S325" s="26" t="s">
        <v>6331</v>
      </c>
      <c r="T325" s="26" t="s">
        <v>9004</v>
      </c>
      <c r="U325" s="32" t="s">
        <v>3317</v>
      </c>
      <c r="V325" s="32" t="s">
        <v>1132</v>
      </c>
      <c r="W325" s="26" t="s">
        <v>9273</v>
      </c>
      <c r="X325" s="32" t="e">
        <f>VLOOKUP(#REF!,#REF!,MATCH(VLOOKUP($X$1,'Language &amp; Currency Data'!$A$1:$B$41,2),#REF!,),FALSE)</f>
        <v>#REF!</v>
      </c>
      <c r="Y325" s="32" t="s">
        <v>738</v>
      </c>
      <c r="Z325" s="32" t="s">
        <v>4103</v>
      </c>
      <c r="AA325" s="32" t="s">
        <v>3606</v>
      </c>
      <c r="AB325" s="32" t="s">
        <v>2368</v>
      </c>
      <c r="AC325" s="26" t="s">
        <v>8803</v>
      </c>
      <c r="AD325" s="32" t="s">
        <v>5073</v>
      </c>
      <c r="AE325" s="10" t="s">
        <v>5679</v>
      </c>
      <c r="AF325" s="10" t="s">
        <v>7176</v>
      </c>
      <c r="AG325" s="10" t="s">
        <v>5990</v>
      </c>
      <c r="AH325" s="32" t="s">
        <v>1132</v>
      </c>
      <c r="AI325" s="32" t="s">
        <v>4672</v>
      </c>
      <c r="AJ325" s="10" t="s">
        <v>7872</v>
      </c>
      <c r="AK325" s="32" t="s">
        <v>4372</v>
      </c>
      <c r="AL325" s="10" t="s">
        <v>6644</v>
      </c>
      <c r="AM325" s="10" t="s">
        <v>737</v>
      </c>
      <c r="AN325" s="10" t="s">
        <v>737</v>
      </c>
      <c r="AO325" s="32" t="s">
        <v>3001</v>
      </c>
      <c r="AP325" s="13" t="s">
        <v>737</v>
      </c>
      <c r="AQ325" s="13" t="s">
        <v>737</v>
      </c>
      <c r="AR325" s="13" t="s">
        <v>737</v>
      </c>
      <c r="AS325" s="13" t="s">
        <v>737</v>
      </c>
      <c r="AT325" s="13" t="s">
        <v>737</v>
      </c>
      <c r="AU325" s="13" t="s">
        <v>737</v>
      </c>
      <c r="AV325" s="13" t="s">
        <v>737</v>
      </c>
      <c r="AW325" s="13" t="s">
        <v>737</v>
      </c>
    </row>
    <row r="326" spans="1:49" s="13" customFormat="1" x14ac:dyDescent="0.45">
      <c r="A326" s="10" t="s">
        <v>739</v>
      </c>
      <c r="B326" s="10" t="s">
        <v>1133</v>
      </c>
      <c r="C326" s="10" t="s">
        <v>739</v>
      </c>
      <c r="D326" s="32" t="s">
        <v>1388</v>
      </c>
      <c r="E326" s="26" t="s">
        <v>8804</v>
      </c>
      <c r="F326" s="7" t="s">
        <v>739</v>
      </c>
      <c r="G326" s="26" t="s">
        <v>1630</v>
      </c>
      <c r="H326" s="10" t="s">
        <v>1133</v>
      </c>
      <c r="I326" s="10" t="s">
        <v>1133</v>
      </c>
      <c r="J326" s="10" t="s">
        <v>7946</v>
      </c>
      <c r="K326" s="10" t="s">
        <v>6954</v>
      </c>
      <c r="L326" s="32" t="s">
        <v>2674</v>
      </c>
      <c r="M326" s="32" t="s">
        <v>1388</v>
      </c>
      <c r="N326" s="10" t="s">
        <v>8224</v>
      </c>
      <c r="O326" s="32" t="s">
        <v>1985</v>
      </c>
      <c r="P326" s="10" t="s">
        <v>8530</v>
      </c>
      <c r="Q326" s="10" t="s">
        <v>5379</v>
      </c>
      <c r="R326" s="10" t="s">
        <v>739</v>
      </c>
      <c r="S326" s="26" t="s">
        <v>6332</v>
      </c>
      <c r="T326" s="26" t="s">
        <v>9005</v>
      </c>
      <c r="U326" s="32" t="s">
        <v>3318</v>
      </c>
      <c r="V326" s="32" t="s">
        <v>1133</v>
      </c>
      <c r="W326" s="26" t="s">
        <v>9274</v>
      </c>
      <c r="X326" s="32" t="e">
        <f>VLOOKUP(#REF!,#REF!,MATCH(VLOOKUP($X$1,'Language &amp; Currency Data'!$A$1:$B$41,2),#REF!,),FALSE)</f>
        <v>#REF!</v>
      </c>
      <c r="Y326" s="32" t="s">
        <v>740</v>
      </c>
      <c r="Z326" s="32" t="s">
        <v>4104</v>
      </c>
      <c r="AA326" s="32" t="s">
        <v>3607</v>
      </c>
      <c r="AB326" s="32" t="s">
        <v>3768</v>
      </c>
      <c r="AC326" s="26" t="s">
        <v>8804</v>
      </c>
      <c r="AD326" s="32" t="s">
        <v>5074</v>
      </c>
      <c r="AE326" s="10" t="s">
        <v>5680</v>
      </c>
      <c r="AF326" s="10" t="s">
        <v>7177</v>
      </c>
      <c r="AG326" s="10" t="s">
        <v>5991</v>
      </c>
      <c r="AH326" s="32" t="s">
        <v>1133</v>
      </c>
      <c r="AI326" s="32" t="s">
        <v>4673</v>
      </c>
      <c r="AJ326" s="10" t="s">
        <v>7873</v>
      </c>
      <c r="AK326" s="32" t="s">
        <v>4373</v>
      </c>
      <c r="AL326" s="10" t="s">
        <v>6645</v>
      </c>
      <c r="AM326" s="10" t="s">
        <v>739</v>
      </c>
      <c r="AN326" s="10" t="s">
        <v>739</v>
      </c>
      <c r="AO326" s="32" t="s">
        <v>3002</v>
      </c>
      <c r="AP326" s="13" t="s">
        <v>739</v>
      </c>
      <c r="AQ326" s="13" t="s">
        <v>739</v>
      </c>
      <c r="AR326" s="13" t="s">
        <v>739</v>
      </c>
      <c r="AS326" s="13" t="s">
        <v>739</v>
      </c>
      <c r="AT326" s="13" t="s">
        <v>739</v>
      </c>
      <c r="AU326" s="13" t="s">
        <v>739</v>
      </c>
      <c r="AV326" s="13" t="s">
        <v>739</v>
      </c>
      <c r="AW326" s="13" t="s">
        <v>739</v>
      </c>
    </row>
    <row r="327" spans="1:49" s="13" customFormat="1" x14ac:dyDescent="0.45">
      <c r="A327" s="10" t="s">
        <v>741</v>
      </c>
      <c r="B327" s="10" t="s">
        <v>1134</v>
      </c>
      <c r="C327" s="10" t="s">
        <v>741</v>
      </c>
      <c r="D327" s="32" t="s">
        <v>1389</v>
      </c>
      <c r="E327" s="26" t="s">
        <v>8805</v>
      </c>
      <c r="F327" s="7" t="s">
        <v>741</v>
      </c>
      <c r="G327" s="26" t="s">
        <v>1631</v>
      </c>
      <c r="H327" s="10" t="s">
        <v>1134</v>
      </c>
      <c r="I327" s="10" t="s">
        <v>1134</v>
      </c>
      <c r="J327" s="10" t="s">
        <v>7567</v>
      </c>
      <c r="K327" s="10" t="s">
        <v>6955</v>
      </c>
      <c r="L327" s="32" t="s">
        <v>2675</v>
      </c>
      <c r="M327" s="32" t="s">
        <v>1389</v>
      </c>
      <c r="N327" s="10" t="s">
        <v>8225</v>
      </c>
      <c r="O327" s="32" t="s">
        <v>1986</v>
      </c>
      <c r="P327" s="10" t="s">
        <v>8531</v>
      </c>
      <c r="Q327" s="10" t="s">
        <v>5380</v>
      </c>
      <c r="R327" s="10" t="s">
        <v>741</v>
      </c>
      <c r="S327" s="26" t="s">
        <v>6333</v>
      </c>
      <c r="T327" s="26" t="s">
        <v>9006</v>
      </c>
      <c r="U327" s="32" t="s">
        <v>3319</v>
      </c>
      <c r="V327" s="32" t="s">
        <v>1134</v>
      </c>
      <c r="W327" s="26" t="s">
        <v>9275</v>
      </c>
      <c r="X327" s="32" t="e">
        <f>VLOOKUP(#REF!,#REF!,MATCH(VLOOKUP($X$1,'Language &amp; Currency Data'!$A$1:$B$41,2),#REF!,),FALSE)</f>
        <v>#REF!</v>
      </c>
      <c r="Y327" s="32" t="s">
        <v>742</v>
      </c>
      <c r="Z327" s="32" t="s">
        <v>4105</v>
      </c>
      <c r="AA327" s="32" t="s">
        <v>3608</v>
      </c>
      <c r="AB327" s="32" t="s">
        <v>3769</v>
      </c>
      <c r="AC327" s="26" t="s">
        <v>8805</v>
      </c>
      <c r="AD327" s="32" t="s">
        <v>5075</v>
      </c>
      <c r="AE327" s="10" t="s">
        <v>5681</v>
      </c>
      <c r="AF327" s="10" t="s">
        <v>7178</v>
      </c>
      <c r="AG327" s="10" t="s">
        <v>5992</v>
      </c>
      <c r="AH327" s="32" t="s">
        <v>1134</v>
      </c>
      <c r="AI327" s="32" t="s">
        <v>4674</v>
      </c>
      <c r="AJ327" s="10" t="s">
        <v>7874</v>
      </c>
      <c r="AK327" s="32" t="s">
        <v>4374</v>
      </c>
      <c r="AL327" s="10" t="s">
        <v>6646</v>
      </c>
      <c r="AM327" s="10" t="s">
        <v>741</v>
      </c>
      <c r="AN327" s="10" t="s">
        <v>741</v>
      </c>
      <c r="AO327" s="32" t="s">
        <v>3003</v>
      </c>
      <c r="AP327" s="13" t="s">
        <v>741</v>
      </c>
      <c r="AQ327" s="13" t="s">
        <v>741</v>
      </c>
      <c r="AR327" s="13" t="s">
        <v>741</v>
      </c>
      <c r="AS327" s="13" t="s">
        <v>741</v>
      </c>
      <c r="AT327" s="13" t="s">
        <v>741</v>
      </c>
      <c r="AU327" s="13" t="s">
        <v>741</v>
      </c>
      <c r="AV327" s="13" t="s">
        <v>741</v>
      </c>
      <c r="AW327" s="13" t="s">
        <v>741</v>
      </c>
    </row>
    <row r="328" spans="1:49" s="13" customFormat="1" x14ac:dyDescent="0.45">
      <c r="A328" s="10" t="s">
        <v>743</v>
      </c>
      <c r="B328" s="10" t="s">
        <v>1135</v>
      </c>
      <c r="C328" s="10" t="s">
        <v>743</v>
      </c>
      <c r="D328" s="32" t="s">
        <v>1390</v>
      </c>
      <c r="E328" s="26" t="s">
        <v>8806</v>
      </c>
      <c r="F328" s="7" t="s">
        <v>743</v>
      </c>
      <c r="G328" s="26" t="s">
        <v>1632</v>
      </c>
      <c r="H328" s="10" t="s">
        <v>1135</v>
      </c>
      <c r="I328" s="10" t="s">
        <v>1135</v>
      </c>
      <c r="J328" s="10" t="s">
        <v>7568</v>
      </c>
      <c r="K328" s="10" t="s">
        <v>6956</v>
      </c>
      <c r="L328" s="32" t="s">
        <v>2676</v>
      </c>
      <c r="M328" s="32" t="s">
        <v>1390</v>
      </c>
      <c r="N328" s="10" t="s">
        <v>8226</v>
      </c>
      <c r="O328" s="32" t="s">
        <v>1987</v>
      </c>
      <c r="P328" s="10" t="s">
        <v>8532</v>
      </c>
      <c r="Q328" s="10" t="s">
        <v>5381</v>
      </c>
      <c r="R328" s="10" t="s">
        <v>743</v>
      </c>
      <c r="S328" s="26" t="s">
        <v>6334</v>
      </c>
      <c r="T328" s="26" t="s">
        <v>9007</v>
      </c>
      <c r="U328" s="32" t="s">
        <v>3320</v>
      </c>
      <c r="V328" s="32" t="s">
        <v>1135</v>
      </c>
      <c r="W328" s="26" t="s">
        <v>9276</v>
      </c>
      <c r="X328" s="32" t="e">
        <f>VLOOKUP(#REF!,#REF!,MATCH(VLOOKUP($X$1,'Language &amp; Currency Data'!$A$1:$B$41,2),#REF!,),FALSE)</f>
        <v>#REF!</v>
      </c>
      <c r="Y328" s="32" t="s">
        <v>744</v>
      </c>
      <c r="Z328" s="32" t="s">
        <v>4106</v>
      </c>
      <c r="AA328" s="32" t="s">
        <v>3609</v>
      </c>
      <c r="AB328" s="32" t="s">
        <v>3770</v>
      </c>
      <c r="AC328" s="26" t="s">
        <v>8806</v>
      </c>
      <c r="AD328" s="32" t="s">
        <v>5076</v>
      </c>
      <c r="AE328" s="10" t="s">
        <v>5682</v>
      </c>
      <c r="AF328" s="10" t="s">
        <v>7179</v>
      </c>
      <c r="AG328" s="10" t="s">
        <v>5993</v>
      </c>
      <c r="AH328" s="32" t="s">
        <v>1135</v>
      </c>
      <c r="AI328" s="32" t="s">
        <v>4675</v>
      </c>
      <c r="AJ328" s="10" t="s">
        <v>7875</v>
      </c>
      <c r="AK328" s="32" t="s">
        <v>4375</v>
      </c>
      <c r="AL328" s="10" t="s">
        <v>6647</v>
      </c>
      <c r="AM328" s="10" t="s">
        <v>743</v>
      </c>
      <c r="AN328" s="10" t="s">
        <v>743</v>
      </c>
      <c r="AO328" s="32" t="s">
        <v>3004</v>
      </c>
      <c r="AP328" s="13" t="s">
        <v>743</v>
      </c>
      <c r="AQ328" s="13" t="s">
        <v>743</v>
      </c>
      <c r="AR328" s="13" t="s">
        <v>743</v>
      </c>
      <c r="AS328" s="13" t="s">
        <v>743</v>
      </c>
      <c r="AT328" s="13" t="s">
        <v>743</v>
      </c>
      <c r="AU328" s="13" t="s">
        <v>743</v>
      </c>
      <c r="AV328" s="13" t="s">
        <v>743</v>
      </c>
      <c r="AW328" s="13" t="s">
        <v>743</v>
      </c>
    </row>
    <row r="329" spans="1:49" s="13" customFormat="1" ht="28.5" x14ac:dyDescent="0.45">
      <c r="A329" s="10" t="s">
        <v>745</v>
      </c>
      <c r="B329" s="10" t="s">
        <v>3747</v>
      </c>
      <c r="C329" s="10" t="s">
        <v>745</v>
      </c>
      <c r="D329" s="32" t="s">
        <v>3824</v>
      </c>
      <c r="E329" s="26" t="s">
        <v>8807</v>
      </c>
      <c r="F329" s="7" t="s">
        <v>745</v>
      </c>
      <c r="G329" s="26" t="s">
        <v>1633</v>
      </c>
      <c r="H329" s="10" t="s">
        <v>3747</v>
      </c>
      <c r="I329" s="10" t="s">
        <v>3747</v>
      </c>
      <c r="J329" s="10" t="s">
        <v>7569</v>
      </c>
      <c r="K329" s="10" t="s">
        <v>6957</v>
      </c>
      <c r="L329" s="32" t="s">
        <v>2677</v>
      </c>
      <c r="M329" s="32" t="s">
        <v>3824</v>
      </c>
      <c r="N329" s="10" t="s">
        <v>8227</v>
      </c>
      <c r="O329" s="32" t="s">
        <v>1988</v>
      </c>
      <c r="P329" s="10" t="s">
        <v>8533</v>
      </c>
      <c r="Q329" s="10" t="s">
        <v>5382</v>
      </c>
      <c r="R329" s="10" t="s">
        <v>745</v>
      </c>
      <c r="S329" s="26" t="s">
        <v>6335</v>
      </c>
      <c r="T329" s="26" t="s">
        <v>9008</v>
      </c>
      <c r="U329" s="32" t="s">
        <v>3321</v>
      </c>
      <c r="V329" s="32" t="s">
        <v>3747</v>
      </c>
      <c r="W329" s="26" t="s">
        <v>9277</v>
      </c>
      <c r="X329" s="32" t="e">
        <f>VLOOKUP(#REF!,#REF!,MATCH(VLOOKUP($X$1,'Language &amp; Currency Data'!$A$1:$B$41,2),#REF!,),FALSE)</f>
        <v>#REF!</v>
      </c>
      <c r="Y329" s="32" t="s">
        <v>746</v>
      </c>
      <c r="Z329" s="32" t="s">
        <v>4107</v>
      </c>
      <c r="AA329" s="32" t="s">
        <v>3610</v>
      </c>
      <c r="AB329" s="32" t="s">
        <v>3771</v>
      </c>
      <c r="AC329" s="26" t="s">
        <v>8807</v>
      </c>
      <c r="AD329" s="32" t="s">
        <v>5077</v>
      </c>
      <c r="AE329" s="10" t="s">
        <v>5683</v>
      </c>
      <c r="AF329" s="10" t="s">
        <v>7180</v>
      </c>
      <c r="AG329" s="10" t="s">
        <v>5994</v>
      </c>
      <c r="AH329" s="32" t="s">
        <v>3747</v>
      </c>
      <c r="AI329" s="32" t="s">
        <v>4676</v>
      </c>
      <c r="AJ329" s="10" t="s">
        <v>7876</v>
      </c>
      <c r="AK329" s="32" t="s">
        <v>4376</v>
      </c>
      <c r="AL329" s="10" t="s">
        <v>6648</v>
      </c>
      <c r="AM329" s="10" t="s">
        <v>745</v>
      </c>
      <c r="AN329" s="10" t="s">
        <v>745</v>
      </c>
      <c r="AO329" s="32" t="s">
        <v>3005</v>
      </c>
      <c r="AP329" s="13" t="s">
        <v>745</v>
      </c>
      <c r="AQ329" s="13" t="s">
        <v>745</v>
      </c>
      <c r="AR329" s="13" t="s">
        <v>745</v>
      </c>
      <c r="AS329" s="13" t="s">
        <v>745</v>
      </c>
      <c r="AT329" s="13" t="s">
        <v>745</v>
      </c>
      <c r="AU329" s="13" t="s">
        <v>745</v>
      </c>
      <c r="AV329" s="13" t="s">
        <v>745</v>
      </c>
      <c r="AW329" s="13" t="s">
        <v>745</v>
      </c>
    </row>
    <row r="330" spans="1:49" s="13" customFormat="1" x14ac:dyDescent="0.45">
      <c r="A330" s="10" t="s">
        <v>747</v>
      </c>
      <c r="B330" s="10" t="s">
        <v>3748</v>
      </c>
      <c r="C330" s="10" t="s">
        <v>747</v>
      </c>
      <c r="D330" s="32" t="s">
        <v>1391</v>
      </c>
      <c r="E330" s="26" t="s">
        <v>9477</v>
      </c>
      <c r="F330" s="7" t="s">
        <v>747</v>
      </c>
      <c r="G330" s="26" t="s">
        <v>1634</v>
      </c>
      <c r="H330" s="10" t="s">
        <v>3748</v>
      </c>
      <c r="I330" s="10" t="s">
        <v>3748</v>
      </c>
      <c r="J330" s="10" t="s">
        <v>7570</v>
      </c>
      <c r="K330" s="10" t="s">
        <v>6958</v>
      </c>
      <c r="L330" s="32" t="s">
        <v>2678</v>
      </c>
      <c r="M330" s="32" t="s">
        <v>1391</v>
      </c>
      <c r="N330" s="10" t="s">
        <v>8228</v>
      </c>
      <c r="O330" s="32" t="s">
        <v>1989</v>
      </c>
      <c r="P330" s="10" t="s">
        <v>8534</v>
      </c>
      <c r="Q330" s="10" t="s">
        <v>5383</v>
      </c>
      <c r="R330" s="10" t="s">
        <v>747</v>
      </c>
      <c r="S330" s="26" t="s">
        <v>6336</v>
      </c>
      <c r="T330" s="26" t="s">
        <v>9009</v>
      </c>
      <c r="U330" s="32" t="s">
        <v>3322</v>
      </c>
      <c r="V330" s="32" t="s">
        <v>3748</v>
      </c>
      <c r="W330" s="26" t="s">
        <v>9278</v>
      </c>
      <c r="X330" s="32" t="e">
        <f>VLOOKUP(#REF!,#REF!,MATCH(VLOOKUP($X$1,'Language &amp; Currency Data'!$A$1:$B$41,2),#REF!,),FALSE)</f>
        <v>#REF!</v>
      </c>
      <c r="Y330" s="32" t="s">
        <v>748</v>
      </c>
      <c r="Z330" s="32" t="s">
        <v>4108</v>
      </c>
      <c r="AA330" s="32" t="s">
        <v>3611</v>
      </c>
      <c r="AB330" s="32" t="s">
        <v>2369</v>
      </c>
      <c r="AC330" s="26" t="s">
        <v>8808</v>
      </c>
      <c r="AD330" s="32" t="s">
        <v>5078</v>
      </c>
      <c r="AE330" s="10" t="s">
        <v>5684</v>
      </c>
      <c r="AF330" s="10" t="s">
        <v>7181</v>
      </c>
      <c r="AG330" s="10" t="s">
        <v>5995</v>
      </c>
      <c r="AH330" s="32" t="s">
        <v>3748</v>
      </c>
      <c r="AI330" s="32" t="s">
        <v>4677</v>
      </c>
      <c r="AJ330" s="10" t="s">
        <v>7877</v>
      </c>
      <c r="AK330" s="32" t="s">
        <v>4377</v>
      </c>
      <c r="AL330" s="10" t="s">
        <v>6649</v>
      </c>
      <c r="AM330" s="10" t="s">
        <v>747</v>
      </c>
      <c r="AN330" s="10" t="s">
        <v>747</v>
      </c>
      <c r="AO330" s="32" t="s">
        <v>3006</v>
      </c>
      <c r="AP330" s="13" t="s">
        <v>747</v>
      </c>
      <c r="AQ330" s="13" t="s">
        <v>747</v>
      </c>
      <c r="AR330" s="13" t="s">
        <v>747</v>
      </c>
      <c r="AS330" s="13" t="s">
        <v>747</v>
      </c>
      <c r="AT330" s="13" t="s">
        <v>747</v>
      </c>
      <c r="AU330" s="13" t="s">
        <v>747</v>
      </c>
      <c r="AV330" s="13" t="s">
        <v>747</v>
      </c>
      <c r="AW330" s="13" t="s">
        <v>747</v>
      </c>
    </row>
    <row r="331" spans="1:49" s="13" customFormat="1" x14ac:dyDescent="0.45">
      <c r="A331" s="10" t="s">
        <v>749</v>
      </c>
      <c r="B331" s="10" t="s">
        <v>1136</v>
      </c>
      <c r="C331" s="10" t="s">
        <v>749</v>
      </c>
      <c r="D331" s="32" t="s">
        <v>1392</v>
      </c>
      <c r="E331" s="26" t="s">
        <v>8809</v>
      </c>
      <c r="F331" s="7" t="s">
        <v>749</v>
      </c>
      <c r="G331" s="26" t="s">
        <v>1635</v>
      </c>
      <c r="H331" s="10" t="s">
        <v>1136</v>
      </c>
      <c r="I331" s="10" t="s">
        <v>1136</v>
      </c>
      <c r="J331" s="10" t="s">
        <v>7571</v>
      </c>
      <c r="K331" s="10" t="s">
        <v>6959</v>
      </c>
      <c r="L331" s="32" t="s">
        <v>2679</v>
      </c>
      <c r="M331" s="32" t="s">
        <v>1392</v>
      </c>
      <c r="N331" s="10" t="s">
        <v>8229</v>
      </c>
      <c r="O331" s="32" t="s">
        <v>1990</v>
      </c>
      <c r="P331" s="10" t="s">
        <v>8535</v>
      </c>
      <c r="Q331" s="10" t="s">
        <v>3323</v>
      </c>
      <c r="R331" s="10" t="s">
        <v>749</v>
      </c>
      <c r="S331" s="26" t="s">
        <v>6337</v>
      </c>
      <c r="T331" s="26" t="s">
        <v>9010</v>
      </c>
      <c r="U331" s="32" t="s">
        <v>3323</v>
      </c>
      <c r="V331" s="32" t="s">
        <v>1136</v>
      </c>
      <c r="W331" s="26" t="s">
        <v>9279</v>
      </c>
      <c r="X331" s="32" t="e">
        <f>VLOOKUP(#REF!,#REF!,MATCH(VLOOKUP($X$1,'Language &amp; Currency Data'!$A$1:$B$41,2),#REF!,),FALSE)</f>
        <v>#REF!</v>
      </c>
      <c r="Y331" s="32" t="s">
        <v>750</v>
      </c>
      <c r="Z331" s="32" t="s">
        <v>4109</v>
      </c>
      <c r="AA331" s="32" t="s">
        <v>3612</v>
      </c>
      <c r="AB331" s="32" t="s">
        <v>2370</v>
      </c>
      <c r="AC331" s="26" t="s">
        <v>8809</v>
      </c>
      <c r="AD331" s="32" t="s">
        <v>5079</v>
      </c>
      <c r="AE331" s="10" t="s">
        <v>5685</v>
      </c>
      <c r="AF331" s="10" t="s">
        <v>7182</v>
      </c>
      <c r="AG331" s="10" t="s">
        <v>5996</v>
      </c>
      <c r="AH331" s="32" t="s">
        <v>1136</v>
      </c>
      <c r="AI331" s="32" t="s">
        <v>4678</v>
      </c>
      <c r="AJ331" s="10" t="s">
        <v>1635</v>
      </c>
      <c r="AK331" s="32" t="s">
        <v>4378</v>
      </c>
      <c r="AL331" s="10" t="s">
        <v>6650</v>
      </c>
      <c r="AM331" s="10" t="s">
        <v>749</v>
      </c>
      <c r="AN331" s="10" t="s">
        <v>749</v>
      </c>
      <c r="AO331" s="32" t="s">
        <v>3007</v>
      </c>
      <c r="AP331" s="13" t="s">
        <v>749</v>
      </c>
      <c r="AQ331" s="13" t="s">
        <v>749</v>
      </c>
      <c r="AR331" s="13" t="s">
        <v>749</v>
      </c>
      <c r="AS331" s="13" t="s">
        <v>749</v>
      </c>
      <c r="AT331" s="13" t="s">
        <v>749</v>
      </c>
      <c r="AU331" s="13" t="s">
        <v>749</v>
      </c>
      <c r="AV331" s="13" t="s">
        <v>749</v>
      </c>
      <c r="AW331" s="13" t="s">
        <v>749</v>
      </c>
    </row>
    <row r="332" spans="1:49" s="13" customFormat="1" x14ac:dyDescent="0.45">
      <c r="A332" s="10" t="s">
        <v>751</v>
      </c>
      <c r="B332" s="10" t="s">
        <v>1137</v>
      </c>
      <c r="C332" s="10" t="s">
        <v>751</v>
      </c>
      <c r="D332" s="32" t="s">
        <v>1393</v>
      </c>
      <c r="E332" s="26" t="s">
        <v>8810</v>
      </c>
      <c r="F332" s="7" t="s">
        <v>751</v>
      </c>
      <c r="G332" s="26" t="s">
        <v>1636</v>
      </c>
      <c r="H332" s="10" t="s">
        <v>1137</v>
      </c>
      <c r="I332" s="10" t="s">
        <v>1137</v>
      </c>
      <c r="J332" s="10" t="s">
        <v>7572</v>
      </c>
      <c r="K332" s="10" t="s">
        <v>6960</v>
      </c>
      <c r="L332" s="32" t="s">
        <v>2680</v>
      </c>
      <c r="M332" s="32" t="s">
        <v>1393</v>
      </c>
      <c r="N332" s="10" t="s">
        <v>8230</v>
      </c>
      <c r="O332" s="32" t="s">
        <v>1991</v>
      </c>
      <c r="P332" s="10" t="s">
        <v>8536</v>
      </c>
      <c r="Q332" s="10" t="s">
        <v>3324</v>
      </c>
      <c r="R332" s="10" t="s">
        <v>751</v>
      </c>
      <c r="S332" s="26" t="s">
        <v>6338</v>
      </c>
      <c r="T332" s="26" t="s">
        <v>9011</v>
      </c>
      <c r="U332" s="32" t="s">
        <v>3324</v>
      </c>
      <c r="V332" s="32" t="s">
        <v>1137</v>
      </c>
      <c r="W332" s="26" t="s">
        <v>9280</v>
      </c>
      <c r="X332" s="32" t="e">
        <f>VLOOKUP(#REF!,#REF!,MATCH(VLOOKUP($X$1,'Language &amp; Currency Data'!$A$1:$B$41,2),#REF!,),FALSE)</f>
        <v>#REF!</v>
      </c>
      <c r="Y332" s="32" t="s">
        <v>752</v>
      </c>
      <c r="Z332" s="32" t="s">
        <v>4110</v>
      </c>
      <c r="AA332" s="32" t="s">
        <v>3613</v>
      </c>
      <c r="AB332" s="32" t="s">
        <v>2371</v>
      </c>
      <c r="AC332" s="26" t="s">
        <v>8810</v>
      </c>
      <c r="AD332" s="32" t="s">
        <v>5080</v>
      </c>
      <c r="AE332" s="10" t="s">
        <v>5686</v>
      </c>
      <c r="AF332" s="10" t="s">
        <v>7183</v>
      </c>
      <c r="AG332" s="10" t="s">
        <v>5997</v>
      </c>
      <c r="AH332" s="32" t="s">
        <v>1137</v>
      </c>
      <c r="AI332" s="32" t="s">
        <v>4679</v>
      </c>
      <c r="AJ332" s="10" t="s">
        <v>7878</v>
      </c>
      <c r="AK332" s="32" t="s">
        <v>4379</v>
      </c>
      <c r="AL332" s="10" t="s">
        <v>6651</v>
      </c>
      <c r="AM332" s="10" t="s">
        <v>751</v>
      </c>
      <c r="AN332" s="10" t="s">
        <v>751</v>
      </c>
      <c r="AO332" s="32" t="s">
        <v>3008</v>
      </c>
      <c r="AP332" s="13" t="s">
        <v>751</v>
      </c>
      <c r="AQ332" s="13" t="s">
        <v>751</v>
      </c>
      <c r="AR332" s="13" t="s">
        <v>751</v>
      </c>
      <c r="AS332" s="13" t="s">
        <v>751</v>
      </c>
      <c r="AT332" s="13" t="s">
        <v>751</v>
      </c>
      <c r="AU332" s="13" t="s">
        <v>751</v>
      </c>
      <c r="AV332" s="13" t="s">
        <v>751</v>
      </c>
      <c r="AW332" s="13" t="s">
        <v>751</v>
      </c>
    </row>
    <row r="333" spans="1:49" s="13" customFormat="1" x14ac:dyDescent="0.45">
      <c r="A333" s="10" t="s">
        <v>753</v>
      </c>
      <c r="B333" s="10" t="s">
        <v>1138</v>
      </c>
      <c r="C333" s="10" t="s">
        <v>753</v>
      </c>
      <c r="D333" s="32" t="s">
        <v>1394</v>
      </c>
      <c r="E333" s="26" t="s">
        <v>8811</v>
      </c>
      <c r="F333" s="7" t="s">
        <v>753</v>
      </c>
      <c r="G333" s="26" t="s">
        <v>1637</v>
      </c>
      <c r="H333" s="10" t="s">
        <v>1138</v>
      </c>
      <c r="I333" s="10" t="s">
        <v>1138</v>
      </c>
      <c r="J333" s="10" t="s">
        <v>7573</v>
      </c>
      <c r="K333" s="10" t="s">
        <v>6961</v>
      </c>
      <c r="L333" s="32" t="s">
        <v>2681</v>
      </c>
      <c r="M333" s="32" t="s">
        <v>1394</v>
      </c>
      <c r="N333" s="10" t="s">
        <v>8231</v>
      </c>
      <c r="O333" s="32" t="s">
        <v>1992</v>
      </c>
      <c r="P333" s="10" t="s">
        <v>8537</v>
      </c>
      <c r="Q333" s="10" t="s">
        <v>5384</v>
      </c>
      <c r="R333" s="10" t="s">
        <v>753</v>
      </c>
      <c r="S333" s="26" t="s">
        <v>6339</v>
      </c>
      <c r="T333" s="26" t="s">
        <v>9012</v>
      </c>
      <c r="U333" s="32" t="s">
        <v>3325</v>
      </c>
      <c r="V333" s="32" t="s">
        <v>1138</v>
      </c>
      <c r="W333" s="26" t="s">
        <v>9281</v>
      </c>
      <c r="X333" s="32" t="e">
        <f>VLOOKUP(#REF!,#REF!,MATCH(VLOOKUP($X$1,'Language &amp; Currency Data'!$A$1:$B$41,2),#REF!,),FALSE)</f>
        <v>#REF!</v>
      </c>
      <c r="Y333" s="32" t="s">
        <v>754</v>
      </c>
      <c r="Z333" s="32" t="s">
        <v>4111</v>
      </c>
      <c r="AA333" s="32" t="s">
        <v>3614</v>
      </c>
      <c r="AB333" s="32" t="s">
        <v>2372</v>
      </c>
      <c r="AC333" s="26" t="s">
        <v>8811</v>
      </c>
      <c r="AD333" s="32" t="s">
        <v>5081</v>
      </c>
      <c r="AE333" s="10" t="s">
        <v>5687</v>
      </c>
      <c r="AF333" s="10" t="s">
        <v>7184</v>
      </c>
      <c r="AG333" s="10" t="s">
        <v>5998</v>
      </c>
      <c r="AH333" s="32" t="s">
        <v>1138</v>
      </c>
      <c r="AI333" s="32" t="s">
        <v>4680</v>
      </c>
      <c r="AJ333" s="10" t="s">
        <v>1637</v>
      </c>
      <c r="AK333" s="32" t="s">
        <v>4380</v>
      </c>
      <c r="AL333" s="10" t="s">
        <v>6652</v>
      </c>
      <c r="AM333" s="10" t="s">
        <v>753</v>
      </c>
      <c r="AN333" s="10" t="s">
        <v>753</v>
      </c>
      <c r="AO333" s="32" t="s">
        <v>3009</v>
      </c>
      <c r="AP333" s="13" t="s">
        <v>753</v>
      </c>
      <c r="AQ333" s="13" t="s">
        <v>753</v>
      </c>
      <c r="AR333" s="13" t="s">
        <v>753</v>
      </c>
      <c r="AS333" s="13" t="s">
        <v>753</v>
      </c>
      <c r="AT333" s="13" t="s">
        <v>753</v>
      </c>
      <c r="AU333" s="13" t="s">
        <v>753</v>
      </c>
      <c r="AV333" s="13" t="s">
        <v>753</v>
      </c>
      <c r="AW333" s="13" t="s">
        <v>753</v>
      </c>
    </row>
    <row r="334" spans="1:49" s="13" customFormat="1" x14ac:dyDescent="0.45">
      <c r="A334" s="10" t="s">
        <v>755</v>
      </c>
      <c r="B334" s="10" t="s">
        <v>1139</v>
      </c>
      <c r="C334" s="10" t="s">
        <v>755</v>
      </c>
      <c r="D334" s="32" t="s">
        <v>1395</v>
      </c>
      <c r="E334" s="26" t="s">
        <v>8812</v>
      </c>
      <c r="F334" s="7" t="s">
        <v>755</v>
      </c>
      <c r="G334" s="26" t="s">
        <v>1638</v>
      </c>
      <c r="H334" s="10" t="s">
        <v>1139</v>
      </c>
      <c r="I334" s="10" t="s">
        <v>1139</v>
      </c>
      <c r="J334" s="10" t="s">
        <v>7574</v>
      </c>
      <c r="K334" s="10" t="s">
        <v>6962</v>
      </c>
      <c r="L334" s="32" t="s">
        <v>2682</v>
      </c>
      <c r="M334" s="32" t="s">
        <v>1395</v>
      </c>
      <c r="N334" s="10" t="s">
        <v>8232</v>
      </c>
      <c r="O334" s="32" t="s">
        <v>1993</v>
      </c>
      <c r="P334" s="10" t="s">
        <v>8538</v>
      </c>
      <c r="Q334" s="10" t="s">
        <v>5385</v>
      </c>
      <c r="R334" s="10" t="s">
        <v>755</v>
      </c>
      <c r="S334" s="26" t="s">
        <v>6340</v>
      </c>
      <c r="T334" s="26" t="s">
        <v>9013</v>
      </c>
      <c r="U334" s="32" t="s">
        <v>3326</v>
      </c>
      <c r="V334" s="32" t="s">
        <v>1139</v>
      </c>
      <c r="W334" s="26" t="s">
        <v>9282</v>
      </c>
      <c r="X334" s="32" t="e">
        <f>VLOOKUP(#REF!,#REF!,MATCH(VLOOKUP($X$1,'Language &amp; Currency Data'!$A$1:$B$41,2),#REF!,),FALSE)</f>
        <v>#REF!</v>
      </c>
      <c r="Y334" s="32" t="s">
        <v>756</v>
      </c>
      <c r="Z334" s="32" t="s">
        <v>4112</v>
      </c>
      <c r="AA334" s="32" t="s">
        <v>3615</v>
      </c>
      <c r="AB334" s="32" t="s">
        <v>2373</v>
      </c>
      <c r="AC334" s="26" t="s">
        <v>8812</v>
      </c>
      <c r="AD334" s="32" t="s">
        <v>5082</v>
      </c>
      <c r="AE334" s="10" t="s">
        <v>5688</v>
      </c>
      <c r="AF334" s="10" t="s">
        <v>7185</v>
      </c>
      <c r="AG334" s="10" t="s">
        <v>5999</v>
      </c>
      <c r="AH334" s="32" t="s">
        <v>1139</v>
      </c>
      <c r="AI334" s="32" t="s">
        <v>4681</v>
      </c>
      <c r="AJ334" s="10" t="s">
        <v>7879</v>
      </c>
      <c r="AK334" s="32" t="s">
        <v>4381</v>
      </c>
      <c r="AL334" s="10" t="s">
        <v>6653</v>
      </c>
      <c r="AM334" s="10" t="s">
        <v>755</v>
      </c>
      <c r="AN334" s="10" t="s">
        <v>755</v>
      </c>
      <c r="AO334" s="32" t="s">
        <v>3010</v>
      </c>
      <c r="AP334" s="13" t="s">
        <v>755</v>
      </c>
      <c r="AQ334" s="13" t="s">
        <v>755</v>
      </c>
      <c r="AR334" s="13" t="s">
        <v>755</v>
      </c>
      <c r="AS334" s="13" t="s">
        <v>755</v>
      </c>
      <c r="AT334" s="13" t="s">
        <v>755</v>
      </c>
      <c r="AU334" s="13" t="s">
        <v>755</v>
      </c>
      <c r="AV334" s="13" t="s">
        <v>755</v>
      </c>
      <c r="AW334" s="13" t="s">
        <v>755</v>
      </c>
    </row>
    <row r="335" spans="1:49" s="13" customFormat="1" ht="28.5" x14ac:dyDescent="0.45">
      <c r="A335" s="10" t="s">
        <v>757</v>
      </c>
      <c r="B335" s="10" t="s">
        <v>1140</v>
      </c>
      <c r="C335" s="10" t="s">
        <v>757</v>
      </c>
      <c r="D335" s="32" t="s">
        <v>1396</v>
      </c>
      <c r="E335" s="26" t="s">
        <v>8813</v>
      </c>
      <c r="F335" s="7" t="s">
        <v>757</v>
      </c>
      <c r="G335" s="26" t="s">
        <v>1639</v>
      </c>
      <c r="H335" s="10" t="s">
        <v>1140</v>
      </c>
      <c r="I335" s="10" t="s">
        <v>1140</v>
      </c>
      <c r="J335" s="10" t="s">
        <v>7575</v>
      </c>
      <c r="K335" s="10" t="s">
        <v>6963</v>
      </c>
      <c r="L335" s="32" t="s">
        <v>2683</v>
      </c>
      <c r="M335" s="32" t="s">
        <v>1396</v>
      </c>
      <c r="N335" s="10" t="s">
        <v>8233</v>
      </c>
      <c r="O335" s="32" t="s">
        <v>1994</v>
      </c>
      <c r="P335" s="10" t="s">
        <v>8539</v>
      </c>
      <c r="Q335" s="10" t="s">
        <v>5386</v>
      </c>
      <c r="R335" s="10" t="s">
        <v>757</v>
      </c>
      <c r="S335" s="26" t="s">
        <v>6341</v>
      </c>
      <c r="T335" s="26" t="s">
        <v>9014</v>
      </c>
      <c r="U335" s="32" t="s">
        <v>3327</v>
      </c>
      <c r="V335" s="32" t="s">
        <v>1140</v>
      </c>
      <c r="W335" s="26" t="s">
        <v>9283</v>
      </c>
      <c r="X335" s="32" t="e">
        <f>VLOOKUP(#REF!,#REF!,MATCH(VLOOKUP($X$1,'Language &amp; Currency Data'!$A$1:$B$41,2),#REF!,),FALSE)</f>
        <v>#REF!</v>
      </c>
      <c r="Y335" s="32" t="s">
        <v>758</v>
      </c>
      <c r="Z335" s="32" t="s">
        <v>4113</v>
      </c>
      <c r="AA335" s="32" t="s">
        <v>3616</v>
      </c>
      <c r="AB335" s="32" t="s">
        <v>2374</v>
      </c>
      <c r="AC335" s="26" t="s">
        <v>8813</v>
      </c>
      <c r="AD335" s="32" t="s">
        <v>5083</v>
      </c>
      <c r="AE335" s="10" t="s">
        <v>5689</v>
      </c>
      <c r="AF335" s="10" t="s">
        <v>7186</v>
      </c>
      <c r="AG335" s="10" t="s">
        <v>6000</v>
      </c>
      <c r="AH335" s="32" t="s">
        <v>1140</v>
      </c>
      <c r="AI335" s="32" t="s">
        <v>4682</v>
      </c>
      <c r="AJ335" s="10" t="s">
        <v>7880</v>
      </c>
      <c r="AK335" s="32" t="s">
        <v>4382</v>
      </c>
      <c r="AL335" s="10" t="s">
        <v>6654</v>
      </c>
      <c r="AM335" s="10" t="s">
        <v>757</v>
      </c>
      <c r="AN335" s="10" t="s">
        <v>757</v>
      </c>
      <c r="AO335" s="32" t="s">
        <v>3011</v>
      </c>
      <c r="AP335" s="13" t="s">
        <v>757</v>
      </c>
      <c r="AQ335" s="13" t="s">
        <v>757</v>
      </c>
      <c r="AR335" s="13" t="s">
        <v>757</v>
      </c>
      <c r="AS335" s="13" t="s">
        <v>757</v>
      </c>
      <c r="AT335" s="13" t="s">
        <v>757</v>
      </c>
      <c r="AU335" s="13" t="s">
        <v>757</v>
      </c>
      <c r="AV335" s="13" t="s">
        <v>757</v>
      </c>
      <c r="AW335" s="13" t="s">
        <v>757</v>
      </c>
    </row>
    <row r="336" spans="1:49" s="13" customFormat="1" x14ac:dyDescent="0.45">
      <c r="A336" s="10" t="s">
        <v>759</v>
      </c>
      <c r="B336" s="10" t="s">
        <v>1141</v>
      </c>
      <c r="C336" s="10" t="s">
        <v>759</v>
      </c>
      <c r="D336" s="32" t="s">
        <v>1397</v>
      </c>
      <c r="E336" s="26" t="s">
        <v>8814</v>
      </c>
      <c r="F336" s="7" t="s">
        <v>759</v>
      </c>
      <c r="G336" s="26" t="s">
        <v>1640</v>
      </c>
      <c r="H336" s="10" t="s">
        <v>1141</v>
      </c>
      <c r="I336" s="10" t="s">
        <v>1141</v>
      </c>
      <c r="J336" s="10" t="s">
        <v>7576</v>
      </c>
      <c r="K336" s="10" t="s">
        <v>6964</v>
      </c>
      <c r="L336" s="32" t="s">
        <v>2684</v>
      </c>
      <c r="M336" s="32" t="s">
        <v>1397</v>
      </c>
      <c r="N336" s="10" t="s">
        <v>8234</v>
      </c>
      <c r="O336" s="32" t="s">
        <v>1995</v>
      </c>
      <c r="P336" s="10" t="s">
        <v>8540</v>
      </c>
      <c r="Q336" s="10" t="s">
        <v>3328</v>
      </c>
      <c r="R336" s="10" t="s">
        <v>759</v>
      </c>
      <c r="S336" s="26" t="s">
        <v>6342</v>
      </c>
      <c r="T336" s="26" t="s">
        <v>9015</v>
      </c>
      <c r="U336" s="32" t="s">
        <v>3328</v>
      </c>
      <c r="V336" s="32" t="s">
        <v>1141</v>
      </c>
      <c r="W336" s="26" t="s">
        <v>9284</v>
      </c>
      <c r="X336" s="32" t="e">
        <f>VLOOKUP(#REF!,#REF!,MATCH(VLOOKUP($X$1,'Language &amp; Currency Data'!$A$1:$B$41,2),#REF!,),FALSE)</f>
        <v>#REF!</v>
      </c>
      <c r="Y336" s="32" t="s">
        <v>760</v>
      </c>
      <c r="Z336" s="32" t="s">
        <v>4114</v>
      </c>
      <c r="AA336" s="32" t="s">
        <v>3617</v>
      </c>
      <c r="AB336" s="32" t="s">
        <v>2375</v>
      </c>
      <c r="AC336" s="26" t="s">
        <v>8814</v>
      </c>
      <c r="AD336" s="32" t="s">
        <v>5084</v>
      </c>
      <c r="AE336" s="10" t="s">
        <v>5690</v>
      </c>
      <c r="AF336" s="10" t="s">
        <v>7187</v>
      </c>
      <c r="AG336" s="10" t="s">
        <v>6001</v>
      </c>
      <c r="AH336" s="32" t="s">
        <v>1141</v>
      </c>
      <c r="AI336" s="32" t="s">
        <v>4683</v>
      </c>
      <c r="AJ336" s="10" t="s">
        <v>7881</v>
      </c>
      <c r="AK336" s="32" t="s">
        <v>4383</v>
      </c>
      <c r="AL336" s="10" t="s">
        <v>6655</v>
      </c>
      <c r="AM336" s="10" t="s">
        <v>759</v>
      </c>
      <c r="AN336" s="10" t="s">
        <v>759</v>
      </c>
      <c r="AO336" s="32" t="s">
        <v>3012</v>
      </c>
      <c r="AP336" s="13" t="s">
        <v>759</v>
      </c>
      <c r="AQ336" s="13" t="s">
        <v>759</v>
      </c>
      <c r="AR336" s="13" t="s">
        <v>759</v>
      </c>
      <c r="AS336" s="13" t="s">
        <v>759</v>
      </c>
      <c r="AT336" s="13" t="s">
        <v>759</v>
      </c>
      <c r="AU336" s="13" t="s">
        <v>759</v>
      </c>
      <c r="AV336" s="13" t="s">
        <v>759</v>
      </c>
      <c r="AW336" s="13" t="s">
        <v>759</v>
      </c>
    </row>
    <row r="337" spans="1:49" s="13" customFormat="1" x14ac:dyDescent="0.45">
      <c r="A337" s="10" t="s">
        <v>761</v>
      </c>
      <c r="B337" s="10" t="s">
        <v>1142</v>
      </c>
      <c r="C337" s="10" t="s">
        <v>761</v>
      </c>
      <c r="D337" s="32" t="s">
        <v>1398</v>
      </c>
      <c r="E337" s="26" t="s">
        <v>8815</v>
      </c>
      <c r="F337" s="7" t="s">
        <v>761</v>
      </c>
      <c r="G337" s="26" t="s">
        <v>1641</v>
      </c>
      <c r="H337" s="10" t="s">
        <v>1142</v>
      </c>
      <c r="I337" s="10" t="s">
        <v>1142</v>
      </c>
      <c r="J337" s="10" t="s">
        <v>7577</v>
      </c>
      <c r="K337" s="10" t="s">
        <v>6965</v>
      </c>
      <c r="L337" s="32" t="s">
        <v>2685</v>
      </c>
      <c r="M337" s="32" t="s">
        <v>1398</v>
      </c>
      <c r="N337" s="10" t="s">
        <v>8235</v>
      </c>
      <c r="O337" s="32" t="s">
        <v>1996</v>
      </c>
      <c r="P337" s="10" t="s">
        <v>8541</v>
      </c>
      <c r="Q337" s="10" t="s">
        <v>3329</v>
      </c>
      <c r="R337" s="10" t="s">
        <v>761</v>
      </c>
      <c r="S337" s="26" t="s">
        <v>6343</v>
      </c>
      <c r="T337" s="26" t="s">
        <v>9016</v>
      </c>
      <c r="U337" s="32" t="s">
        <v>3329</v>
      </c>
      <c r="V337" s="32" t="s">
        <v>1142</v>
      </c>
      <c r="W337" s="26" t="s">
        <v>9285</v>
      </c>
      <c r="X337" s="32" t="e">
        <f>VLOOKUP(#REF!,#REF!,MATCH(VLOOKUP($X$1,'Language &amp; Currency Data'!$A$1:$B$41,2),#REF!,),FALSE)</f>
        <v>#REF!</v>
      </c>
      <c r="Y337" s="32" t="s">
        <v>762</v>
      </c>
      <c r="Z337" s="32" t="s">
        <v>4115</v>
      </c>
      <c r="AA337" s="32" t="s">
        <v>3618</v>
      </c>
      <c r="AB337" s="32" t="s">
        <v>2376</v>
      </c>
      <c r="AC337" s="26" t="s">
        <v>8815</v>
      </c>
      <c r="AD337" s="32" t="s">
        <v>5085</v>
      </c>
      <c r="AE337" s="10" t="s">
        <v>5691</v>
      </c>
      <c r="AF337" s="10" t="s">
        <v>7188</v>
      </c>
      <c r="AG337" s="10" t="s">
        <v>6002</v>
      </c>
      <c r="AH337" s="32" t="s">
        <v>1142</v>
      </c>
      <c r="AI337" s="32" t="s">
        <v>4684</v>
      </c>
      <c r="AJ337" s="10" t="s">
        <v>7882</v>
      </c>
      <c r="AK337" s="32" t="s">
        <v>4384</v>
      </c>
      <c r="AL337" s="10" t="s">
        <v>6656</v>
      </c>
      <c r="AM337" s="10" t="s">
        <v>761</v>
      </c>
      <c r="AN337" s="10" t="s">
        <v>761</v>
      </c>
      <c r="AO337" s="32" t="s">
        <v>3013</v>
      </c>
      <c r="AP337" s="13" t="s">
        <v>761</v>
      </c>
      <c r="AQ337" s="13" t="s">
        <v>761</v>
      </c>
      <c r="AR337" s="13" t="s">
        <v>761</v>
      </c>
      <c r="AS337" s="13" t="s">
        <v>761</v>
      </c>
      <c r="AT337" s="13" t="s">
        <v>761</v>
      </c>
      <c r="AU337" s="13" t="s">
        <v>761</v>
      </c>
      <c r="AV337" s="13" t="s">
        <v>761</v>
      </c>
      <c r="AW337" s="13" t="s">
        <v>761</v>
      </c>
    </row>
    <row r="338" spans="1:49" s="13" customFormat="1" x14ac:dyDescent="0.45">
      <c r="A338" s="10" t="s">
        <v>763</v>
      </c>
      <c r="B338" s="10" t="s">
        <v>1143</v>
      </c>
      <c r="C338" s="10" t="s">
        <v>763</v>
      </c>
      <c r="D338" s="32" t="s">
        <v>1399</v>
      </c>
      <c r="E338" s="26" t="s">
        <v>8816</v>
      </c>
      <c r="F338" s="7" t="s">
        <v>763</v>
      </c>
      <c r="G338" s="26" t="s">
        <v>1642</v>
      </c>
      <c r="H338" s="10" t="s">
        <v>1143</v>
      </c>
      <c r="I338" s="10" t="s">
        <v>1143</v>
      </c>
      <c r="J338" s="10" t="s">
        <v>7578</v>
      </c>
      <c r="K338" s="10" t="s">
        <v>6966</v>
      </c>
      <c r="L338" s="32" t="s">
        <v>2686</v>
      </c>
      <c r="M338" s="32" t="s">
        <v>1399</v>
      </c>
      <c r="N338" s="10" t="s">
        <v>8236</v>
      </c>
      <c r="O338" s="32" t="s">
        <v>1997</v>
      </c>
      <c r="P338" s="10" t="s">
        <v>8542</v>
      </c>
      <c r="Q338" s="10" t="s">
        <v>5387</v>
      </c>
      <c r="R338" s="10" t="s">
        <v>763</v>
      </c>
      <c r="S338" s="26" t="s">
        <v>6344</v>
      </c>
      <c r="T338" s="26" t="s">
        <v>9017</v>
      </c>
      <c r="U338" s="32" t="s">
        <v>3330</v>
      </c>
      <c r="V338" s="32" t="s">
        <v>1143</v>
      </c>
      <c r="W338" s="26" t="s">
        <v>9286</v>
      </c>
      <c r="X338" s="32" t="e">
        <f>VLOOKUP(#REF!,#REF!,MATCH(VLOOKUP($X$1,'Language &amp; Currency Data'!$A$1:$B$41,2),#REF!,),FALSE)</f>
        <v>#REF!</v>
      </c>
      <c r="Y338" s="32" t="s">
        <v>764</v>
      </c>
      <c r="Z338" s="32" t="s">
        <v>4116</v>
      </c>
      <c r="AA338" s="32" t="s">
        <v>3619</v>
      </c>
      <c r="AB338" s="32" t="s">
        <v>2377</v>
      </c>
      <c r="AC338" s="26" t="s">
        <v>8816</v>
      </c>
      <c r="AD338" s="32" t="s">
        <v>5086</v>
      </c>
      <c r="AE338" s="10" t="s">
        <v>5692</v>
      </c>
      <c r="AF338" s="10" t="s">
        <v>7189</v>
      </c>
      <c r="AG338" s="10" t="s">
        <v>6003</v>
      </c>
      <c r="AH338" s="32" t="s">
        <v>1143</v>
      </c>
      <c r="AI338" s="32" t="s">
        <v>4685</v>
      </c>
      <c r="AJ338" s="10" t="s">
        <v>7883</v>
      </c>
      <c r="AK338" s="32" t="s">
        <v>4385</v>
      </c>
      <c r="AL338" s="10" t="s">
        <v>6657</v>
      </c>
      <c r="AM338" s="10" t="s">
        <v>763</v>
      </c>
      <c r="AN338" s="10" t="s">
        <v>763</v>
      </c>
      <c r="AO338" s="32" t="s">
        <v>3014</v>
      </c>
      <c r="AP338" s="13" t="s">
        <v>763</v>
      </c>
      <c r="AQ338" s="13" t="s">
        <v>763</v>
      </c>
      <c r="AR338" s="13" t="s">
        <v>763</v>
      </c>
      <c r="AS338" s="13" t="s">
        <v>763</v>
      </c>
      <c r="AT338" s="13" t="s">
        <v>763</v>
      </c>
      <c r="AU338" s="13" t="s">
        <v>763</v>
      </c>
      <c r="AV338" s="13" t="s">
        <v>763</v>
      </c>
      <c r="AW338" s="13" t="s">
        <v>763</v>
      </c>
    </row>
    <row r="339" spans="1:49" s="13" customFormat="1" x14ac:dyDescent="0.45">
      <c r="A339" s="10" t="s">
        <v>765</v>
      </c>
      <c r="B339" s="10" t="s">
        <v>1144</v>
      </c>
      <c r="C339" s="10" t="s">
        <v>765</v>
      </c>
      <c r="D339" s="32" t="s">
        <v>1400</v>
      </c>
      <c r="E339" s="26" t="s">
        <v>8817</v>
      </c>
      <c r="F339" s="7" t="s">
        <v>765</v>
      </c>
      <c r="G339" s="26" t="s">
        <v>1643</v>
      </c>
      <c r="H339" s="10" t="s">
        <v>1144</v>
      </c>
      <c r="I339" s="10" t="s">
        <v>1144</v>
      </c>
      <c r="J339" s="10" t="s">
        <v>7579</v>
      </c>
      <c r="K339" s="10" t="s">
        <v>6967</v>
      </c>
      <c r="L339" s="32" t="s">
        <v>2687</v>
      </c>
      <c r="M339" s="32" t="s">
        <v>1400</v>
      </c>
      <c r="N339" s="10" t="s">
        <v>8237</v>
      </c>
      <c r="O339" s="32" t="s">
        <v>1998</v>
      </c>
      <c r="P339" s="10" t="s">
        <v>8543</v>
      </c>
      <c r="Q339" s="10" t="s">
        <v>5388</v>
      </c>
      <c r="R339" s="10" t="s">
        <v>765</v>
      </c>
      <c r="S339" s="26" t="s">
        <v>6345</v>
      </c>
      <c r="T339" s="26" t="s">
        <v>9018</v>
      </c>
      <c r="U339" s="32" t="s">
        <v>3331</v>
      </c>
      <c r="V339" s="32" t="s">
        <v>1144</v>
      </c>
      <c r="W339" s="26" t="s">
        <v>9287</v>
      </c>
      <c r="X339" s="32" t="e">
        <f>VLOOKUP(#REF!,#REF!,MATCH(VLOOKUP($X$1,'Language &amp; Currency Data'!$A$1:$B$41,2),#REF!,),FALSE)</f>
        <v>#REF!</v>
      </c>
      <c r="Y339" s="32" t="s">
        <v>766</v>
      </c>
      <c r="Z339" s="32" t="s">
        <v>4117</v>
      </c>
      <c r="AA339" s="32" t="s">
        <v>3620</v>
      </c>
      <c r="AB339" s="32" t="s">
        <v>2378</v>
      </c>
      <c r="AC339" s="26" t="s">
        <v>8817</v>
      </c>
      <c r="AD339" s="32" t="s">
        <v>5087</v>
      </c>
      <c r="AE339" s="10" t="s">
        <v>5693</v>
      </c>
      <c r="AF339" s="10" t="s">
        <v>7190</v>
      </c>
      <c r="AG339" s="10" t="s">
        <v>6004</v>
      </c>
      <c r="AH339" s="32" t="s">
        <v>1144</v>
      </c>
      <c r="AI339" s="32" t="s">
        <v>4686</v>
      </c>
      <c r="AJ339" s="10" t="s">
        <v>7884</v>
      </c>
      <c r="AK339" s="32" t="s">
        <v>4386</v>
      </c>
      <c r="AL339" s="10" t="s">
        <v>6658</v>
      </c>
      <c r="AM339" s="10" t="s">
        <v>765</v>
      </c>
      <c r="AN339" s="10" t="s">
        <v>765</v>
      </c>
      <c r="AO339" s="32" t="s">
        <v>3015</v>
      </c>
      <c r="AP339" s="13" t="s">
        <v>765</v>
      </c>
      <c r="AQ339" s="13" t="s">
        <v>765</v>
      </c>
      <c r="AR339" s="13" t="s">
        <v>765</v>
      </c>
      <c r="AS339" s="13" t="s">
        <v>765</v>
      </c>
      <c r="AT339" s="13" t="s">
        <v>765</v>
      </c>
      <c r="AU339" s="13" t="s">
        <v>765</v>
      </c>
      <c r="AV339" s="13" t="s">
        <v>765</v>
      </c>
      <c r="AW339" s="13" t="s">
        <v>765</v>
      </c>
    </row>
    <row r="340" spans="1:49" s="13" customFormat="1" ht="42.75" x14ac:dyDescent="0.45">
      <c r="A340" s="10" t="s">
        <v>767</v>
      </c>
      <c r="B340" s="10" t="s">
        <v>1145</v>
      </c>
      <c r="C340" s="10" t="s">
        <v>767</v>
      </c>
      <c r="D340" s="32" t="s">
        <v>4793</v>
      </c>
      <c r="E340" s="26" t="s">
        <v>9478</v>
      </c>
      <c r="F340" s="7" t="s">
        <v>767</v>
      </c>
      <c r="G340" s="26" t="s">
        <v>1644</v>
      </c>
      <c r="H340" s="10" t="s">
        <v>1145</v>
      </c>
      <c r="I340" s="10" t="s">
        <v>1145</v>
      </c>
      <c r="J340" s="10" t="s">
        <v>7580</v>
      </c>
      <c r="K340" s="10" t="s">
        <v>6968</v>
      </c>
      <c r="L340" s="32" t="s">
        <v>2688</v>
      </c>
      <c r="M340" s="32" t="s">
        <v>4793</v>
      </c>
      <c r="N340" s="10" t="s">
        <v>8238</v>
      </c>
      <c r="O340" s="32" t="s">
        <v>1999</v>
      </c>
      <c r="P340" s="10" t="s">
        <v>8544</v>
      </c>
      <c r="Q340" s="10" t="s">
        <v>5389</v>
      </c>
      <c r="R340" s="10" t="s">
        <v>767</v>
      </c>
      <c r="S340" s="26" t="s">
        <v>6346</v>
      </c>
      <c r="T340" s="26" t="s">
        <v>9019</v>
      </c>
      <c r="U340" s="32" t="s">
        <v>3332</v>
      </c>
      <c r="V340" s="32" t="s">
        <v>1145</v>
      </c>
      <c r="W340" s="26" t="s">
        <v>9288</v>
      </c>
      <c r="X340" s="32" t="e">
        <f>VLOOKUP(#REF!,#REF!,MATCH(VLOOKUP($X$1,'Language &amp; Currency Data'!$A$1:$B$41,2),#REF!,),FALSE)</f>
        <v>#REF!</v>
      </c>
      <c r="Y340" s="32" t="s">
        <v>768</v>
      </c>
      <c r="Z340" s="32" t="s">
        <v>4118</v>
      </c>
      <c r="AA340" s="32" t="s">
        <v>3621</v>
      </c>
      <c r="AB340" s="32" t="s">
        <v>2379</v>
      </c>
      <c r="AC340" s="26" t="s">
        <v>8818</v>
      </c>
      <c r="AD340" s="32" t="s">
        <v>5088</v>
      </c>
      <c r="AE340" s="10" t="s">
        <v>5694</v>
      </c>
      <c r="AF340" s="10" t="s">
        <v>7191</v>
      </c>
      <c r="AG340" s="10" t="s">
        <v>6005</v>
      </c>
      <c r="AH340" s="32" t="s">
        <v>1145</v>
      </c>
      <c r="AI340" s="32" t="s">
        <v>4687</v>
      </c>
      <c r="AJ340" s="10" t="s">
        <v>7885</v>
      </c>
      <c r="AK340" s="32" t="s">
        <v>4387</v>
      </c>
      <c r="AL340" s="10" t="s">
        <v>6659</v>
      </c>
      <c r="AM340" s="10" t="s">
        <v>767</v>
      </c>
      <c r="AN340" s="10" t="s">
        <v>767</v>
      </c>
      <c r="AO340" s="32" t="s">
        <v>3016</v>
      </c>
      <c r="AP340" s="13" t="s">
        <v>767</v>
      </c>
      <c r="AQ340" s="13" t="s">
        <v>767</v>
      </c>
      <c r="AR340" s="13" t="s">
        <v>767</v>
      </c>
      <c r="AS340" s="13" t="s">
        <v>767</v>
      </c>
      <c r="AT340" s="13" t="s">
        <v>767</v>
      </c>
      <c r="AU340" s="13" t="s">
        <v>767</v>
      </c>
      <c r="AV340" s="13" t="s">
        <v>767</v>
      </c>
      <c r="AW340" s="13" t="s">
        <v>767</v>
      </c>
    </row>
    <row r="341" spans="1:49" s="13" customFormat="1" ht="42.75" x14ac:dyDescent="0.45">
      <c r="A341" s="10" t="s">
        <v>769</v>
      </c>
      <c r="B341" s="10" t="s">
        <v>1146</v>
      </c>
      <c r="C341" s="10" t="s">
        <v>769</v>
      </c>
      <c r="D341" s="32" t="s">
        <v>1401</v>
      </c>
      <c r="E341" s="26" t="s">
        <v>9479</v>
      </c>
      <c r="F341" s="7" t="s">
        <v>769</v>
      </c>
      <c r="G341" s="26" t="s">
        <v>1645</v>
      </c>
      <c r="H341" s="10" t="s">
        <v>1146</v>
      </c>
      <c r="I341" s="10" t="s">
        <v>1146</v>
      </c>
      <c r="J341" s="10" t="s">
        <v>7581</v>
      </c>
      <c r="K341" s="10" t="s">
        <v>6969</v>
      </c>
      <c r="L341" s="32" t="s">
        <v>2689</v>
      </c>
      <c r="M341" s="32" t="s">
        <v>1401</v>
      </c>
      <c r="N341" s="10" t="s">
        <v>8239</v>
      </c>
      <c r="O341" s="32" t="s">
        <v>3670</v>
      </c>
      <c r="P341" s="10" t="s">
        <v>8545</v>
      </c>
      <c r="Q341" s="10" t="s">
        <v>5390</v>
      </c>
      <c r="R341" s="10" t="s">
        <v>769</v>
      </c>
      <c r="S341" s="26" t="s">
        <v>6347</v>
      </c>
      <c r="T341" s="26" t="s">
        <v>9020</v>
      </c>
      <c r="U341" s="32" t="s">
        <v>3333</v>
      </c>
      <c r="V341" s="32" t="s">
        <v>1146</v>
      </c>
      <c r="W341" s="26" t="s">
        <v>9289</v>
      </c>
      <c r="X341" s="32" t="e">
        <f>VLOOKUP(#REF!,#REF!,MATCH(VLOOKUP($X$1,'Language &amp; Currency Data'!$A$1:$B$41,2),#REF!,),FALSE)</f>
        <v>#REF!</v>
      </c>
      <c r="Y341" s="32" t="s">
        <v>770</v>
      </c>
      <c r="Z341" s="32" t="s">
        <v>4119</v>
      </c>
      <c r="AA341" s="32" t="s">
        <v>3622</v>
      </c>
      <c r="AB341" s="32" t="s">
        <v>2380</v>
      </c>
      <c r="AC341" s="26" t="s">
        <v>8819</v>
      </c>
      <c r="AD341" s="32" t="s">
        <v>5089</v>
      </c>
      <c r="AE341" s="10" t="s">
        <v>5695</v>
      </c>
      <c r="AF341" s="10" t="s">
        <v>7192</v>
      </c>
      <c r="AG341" s="10" t="s">
        <v>6006</v>
      </c>
      <c r="AH341" s="32" t="s">
        <v>1146</v>
      </c>
      <c r="AI341" s="32" t="s">
        <v>4688</v>
      </c>
      <c r="AJ341" s="10" t="s">
        <v>7886</v>
      </c>
      <c r="AK341" s="32" t="s">
        <v>4388</v>
      </c>
      <c r="AL341" s="10" t="s">
        <v>6660</v>
      </c>
      <c r="AM341" s="10" t="s">
        <v>769</v>
      </c>
      <c r="AN341" s="10" t="s">
        <v>769</v>
      </c>
      <c r="AO341" s="32" t="s">
        <v>3017</v>
      </c>
      <c r="AP341" s="13" t="s">
        <v>769</v>
      </c>
      <c r="AQ341" s="13" t="s">
        <v>769</v>
      </c>
      <c r="AR341" s="13" t="s">
        <v>769</v>
      </c>
      <c r="AS341" s="13" t="s">
        <v>769</v>
      </c>
      <c r="AT341" s="13" t="s">
        <v>769</v>
      </c>
      <c r="AU341" s="13" t="s">
        <v>769</v>
      </c>
      <c r="AV341" s="13" t="s">
        <v>769</v>
      </c>
      <c r="AW341" s="13" t="s">
        <v>769</v>
      </c>
    </row>
    <row r="342" spans="1:49" s="13" customFormat="1" ht="42.75" x14ac:dyDescent="0.45">
      <c r="A342" s="10" t="s">
        <v>771</v>
      </c>
      <c r="B342" s="10" t="s">
        <v>1239</v>
      </c>
      <c r="C342" s="10" t="s">
        <v>771</v>
      </c>
      <c r="D342" s="32" t="s">
        <v>4794</v>
      </c>
      <c r="E342" s="26" t="s">
        <v>9559</v>
      </c>
      <c r="F342" s="7" t="s">
        <v>771</v>
      </c>
      <c r="G342" s="26" t="s">
        <v>3847</v>
      </c>
      <c r="H342" s="10" t="s">
        <v>1239</v>
      </c>
      <c r="I342" s="10" t="s">
        <v>1239</v>
      </c>
      <c r="J342" s="10" t="s">
        <v>7582</v>
      </c>
      <c r="K342" s="10" t="s">
        <v>6970</v>
      </c>
      <c r="L342" s="32" t="s">
        <v>3791</v>
      </c>
      <c r="M342" s="32" t="s">
        <v>4794</v>
      </c>
      <c r="N342" s="10" t="s">
        <v>8240</v>
      </c>
      <c r="O342" s="32" t="s">
        <v>2737</v>
      </c>
      <c r="P342" s="10" t="s">
        <v>8546</v>
      </c>
      <c r="Q342" s="10" t="s">
        <v>5391</v>
      </c>
      <c r="R342" s="10" t="s">
        <v>771</v>
      </c>
      <c r="S342" s="26" t="s">
        <v>6348</v>
      </c>
      <c r="T342" s="26" t="s">
        <v>9378</v>
      </c>
      <c r="U342" s="32" t="s">
        <v>4801</v>
      </c>
      <c r="V342" s="32" t="s">
        <v>1239</v>
      </c>
      <c r="W342" s="26" t="s">
        <v>9397</v>
      </c>
      <c r="X342" s="32" t="e">
        <f>VLOOKUP(#REF!,#REF!,MATCH(VLOOKUP($X$1,'Language &amp; Currency Data'!$A$1:$B$41,2),#REF!,),FALSE)</f>
        <v>#REF!</v>
      </c>
      <c r="Y342" s="32" t="s">
        <v>989</v>
      </c>
      <c r="Z342" s="32" t="s">
        <v>4098</v>
      </c>
      <c r="AA342" s="32" t="s">
        <v>4803</v>
      </c>
      <c r="AB342" s="32" t="s">
        <v>3772</v>
      </c>
      <c r="AC342" s="26" t="s">
        <v>9559</v>
      </c>
      <c r="AD342" s="32" t="s">
        <v>5090</v>
      </c>
      <c r="AE342" s="10" t="s">
        <v>5696</v>
      </c>
      <c r="AF342" s="10" t="s">
        <v>7299</v>
      </c>
      <c r="AG342" s="10" t="s">
        <v>6007</v>
      </c>
      <c r="AH342" s="32" t="s">
        <v>1239</v>
      </c>
      <c r="AI342" s="32" t="s">
        <v>4689</v>
      </c>
      <c r="AJ342" s="10" t="s">
        <v>7887</v>
      </c>
      <c r="AK342" s="32" t="s">
        <v>4389</v>
      </c>
      <c r="AL342" s="10" t="s">
        <v>6661</v>
      </c>
      <c r="AM342" s="10" t="s">
        <v>771</v>
      </c>
      <c r="AN342" s="10" t="s">
        <v>771</v>
      </c>
      <c r="AO342" s="32" t="s">
        <v>4802</v>
      </c>
      <c r="AP342" s="13" t="s">
        <v>771</v>
      </c>
      <c r="AQ342" s="13" t="s">
        <v>771</v>
      </c>
      <c r="AR342" s="13" t="s">
        <v>771</v>
      </c>
      <c r="AS342" s="13" t="s">
        <v>771</v>
      </c>
      <c r="AT342" s="13" t="s">
        <v>771</v>
      </c>
      <c r="AU342" s="13" t="s">
        <v>771</v>
      </c>
      <c r="AV342" s="13" t="s">
        <v>771</v>
      </c>
      <c r="AW342" s="13" t="s">
        <v>771</v>
      </c>
    </row>
    <row r="343" spans="1:49" s="13" customFormat="1" ht="28.5" x14ac:dyDescent="0.45">
      <c r="A343" s="10" t="s">
        <v>772</v>
      </c>
      <c r="B343" s="10" t="s">
        <v>3749</v>
      </c>
      <c r="C343" s="10" t="s">
        <v>772</v>
      </c>
      <c r="D343" s="32" t="s">
        <v>3825</v>
      </c>
      <c r="E343" s="26" t="s">
        <v>9480</v>
      </c>
      <c r="F343" s="7" t="s">
        <v>772</v>
      </c>
      <c r="G343" s="26" t="s">
        <v>1758</v>
      </c>
      <c r="H343" s="10" t="s">
        <v>3749</v>
      </c>
      <c r="I343" s="10" t="s">
        <v>3749</v>
      </c>
      <c r="J343" s="10" t="s">
        <v>7583</v>
      </c>
      <c r="K343" s="10" t="s">
        <v>6971</v>
      </c>
      <c r="L343" s="32" t="s">
        <v>2690</v>
      </c>
      <c r="M343" s="32" t="s">
        <v>3825</v>
      </c>
      <c r="N343" s="10" t="s">
        <v>8241</v>
      </c>
      <c r="O343" s="32" t="s">
        <v>2094</v>
      </c>
      <c r="P343" s="10" t="s">
        <v>8547</v>
      </c>
      <c r="Q343" s="10" t="s">
        <v>5392</v>
      </c>
      <c r="R343" s="10" t="s">
        <v>772</v>
      </c>
      <c r="S343" s="26" t="s">
        <v>6349</v>
      </c>
      <c r="T343" s="26" t="s">
        <v>9379</v>
      </c>
      <c r="U343" s="32" t="s">
        <v>3334</v>
      </c>
      <c r="V343" s="32" t="s">
        <v>3749</v>
      </c>
      <c r="W343" s="26" t="s">
        <v>9290</v>
      </c>
      <c r="X343" s="32" t="e">
        <f>VLOOKUP(#REF!,#REF!,MATCH(VLOOKUP($X$1,'Language &amp; Currency Data'!$A$1:$B$41,2),#REF!,),FALSE)</f>
        <v>#REF!</v>
      </c>
      <c r="Y343" s="32" t="s">
        <v>990</v>
      </c>
      <c r="Z343" s="32" t="s">
        <v>1776</v>
      </c>
      <c r="AA343" s="32" t="s">
        <v>3623</v>
      </c>
      <c r="AB343" s="32" t="s">
        <v>2381</v>
      </c>
      <c r="AC343" s="26" t="s">
        <v>8820</v>
      </c>
      <c r="AD343" s="32" t="s">
        <v>5091</v>
      </c>
      <c r="AE343" s="10" t="s">
        <v>5697</v>
      </c>
      <c r="AF343" s="10" t="s">
        <v>7300</v>
      </c>
      <c r="AG343" s="10" t="s">
        <v>6008</v>
      </c>
      <c r="AH343" s="32" t="s">
        <v>3749</v>
      </c>
      <c r="AI343" s="32" t="s">
        <v>4690</v>
      </c>
      <c r="AJ343" s="10" t="s">
        <v>7888</v>
      </c>
      <c r="AK343" s="32" t="s">
        <v>4390</v>
      </c>
      <c r="AL343" s="10" t="s">
        <v>6662</v>
      </c>
      <c r="AM343" s="10" t="s">
        <v>772</v>
      </c>
      <c r="AN343" s="10" t="s">
        <v>772</v>
      </c>
      <c r="AO343" s="32" t="s">
        <v>3018</v>
      </c>
      <c r="AP343" s="13" t="s">
        <v>772</v>
      </c>
      <c r="AQ343" s="13" t="s">
        <v>772</v>
      </c>
      <c r="AR343" s="13" t="s">
        <v>772</v>
      </c>
      <c r="AS343" s="13" t="s">
        <v>772</v>
      </c>
      <c r="AT343" s="13" t="s">
        <v>772</v>
      </c>
      <c r="AU343" s="13" t="s">
        <v>772</v>
      </c>
      <c r="AV343" s="13" t="s">
        <v>772</v>
      </c>
      <c r="AW343" s="13" t="s">
        <v>772</v>
      </c>
    </row>
    <row r="344" spans="1:49" s="13" customFormat="1" ht="28.5" x14ac:dyDescent="0.45">
      <c r="A344" s="10" t="s">
        <v>773</v>
      </c>
      <c r="B344" s="10" t="s">
        <v>1241</v>
      </c>
      <c r="C344" s="10" t="s">
        <v>773</v>
      </c>
      <c r="D344" s="32" t="s">
        <v>3826</v>
      </c>
      <c r="E344" s="26" t="s">
        <v>9481</v>
      </c>
      <c r="F344" s="7" t="s">
        <v>773</v>
      </c>
      <c r="G344" s="26" t="s">
        <v>1759</v>
      </c>
      <c r="H344" s="10" t="s">
        <v>1241</v>
      </c>
      <c r="I344" s="10" t="s">
        <v>1241</v>
      </c>
      <c r="J344" s="10" t="s">
        <v>7584</v>
      </c>
      <c r="K344" s="10" t="s">
        <v>6972</v>
      </c>
      <c r="L344" s="32" t="s">
        <v>2691</v>
      </c>
      <c r="M344" s="32" t="s">
        <v>3826</v>
      </c>
      <c r="N344" s="10" t="s">
        <v>8242</v>
      </c>
      <c r="O344" s="32" t="s">
        <v>2095</v>
      </c>
      <c r="P344" s="10" t="s">
        <v>8548</v>
      </c>
      <c r="Q344" s="10" t="s">
        <v>5393</v>
      </c>
      <c r="R344" s="10" t="s">
        <v>773</v>
      </c>
      <c r="S344" s="26" t="s">
        <v>6350</v>
      </c>
      <c r="T344" s="26" t="s">
        <v>9380</v>
      </c>
      <c r="U344" s="32" t="s">
        <v>3335</v>
      </c>
      <c r="V344" s="32" t="s">
        <v>1241</v>
      </c>
      <c r="W344" s="26" t="s">
        <v>9291</v>
      </c>
      <c r="X344" s="32" t="e">
        <f>VLOOKUP(#REF!,#REF!,MATCH(VLOOKUP($X$1,'Language &amp; Currency Data'!$A$1:$B$41,2),#REF!,),FALSE)</f>
        <v>#REF!</v>
      </c>
      <c r="Y344" s="32" t="s">
        <v>991</v>
      </c>
      <c r="Z344" s="32" t="s">
        <v>1777</v>
      </c>
      <c r="AA344" s="32" t="s">
        <v>3624</v>
      </c>
      <c r="AB344" s="32" t="s">
        <v>2382</v>
      </c>
      <c r="AC344" s="26" t="s">
        <v>8821</v>
      </c>
      <c r="AD344" s="32" t="s">
        <v>5092</v>
      </c>
      <c r="AE344" s="10" t="s">
        <v>5698</v>
      </c>
      <c r="AF344" s="10" t="s">
        <v>7301</v>
      </c>
      <c r="AG344" s="10" t="s">
        <v>6009</v>
      </c>
      <c r="AH344" s="32" t="s">
        <v>1241</v>
      </c>
      <c r="AI344" s="32" t="s">
        <v>4691</v>
      </c>
      <c r="AJ344" s="10" t="s">
        <v>7889</v>
      </c>
      <c r="AK344" s="32" t="s">
        <v>4391</v>
      </c>
      <c r="AL344" s="10" t="s">
        <v>6663</v>
      </c>
      <c r="AM344" s="10" t="s">
        <v>773</v>
      </c>
      <c r="AN344" s="10" t="s">
        <v>773</v>
      </c>
      <c r="AO344" s="32" t="s">
        <v>3019</v>
      </c>
      <c r="AP344" s="13" t="s">
        <v>773</v>
      </c>
      <c r="AQ344" s="13" t="s">
        <v>773</v>
      </c>
      <c r="AR344" s="13" t="s">
        <v>773</v>
      </c>
      <c r="AS344" s="13" t="s">
        <v>773</v>
      </c>
      <c r="AT344" s="13" t="s">
        <v>773</v>
      </c>
      <c r="AU344" s="13" t="s">
        <v>773</v>
      </c>
      <c r="AV344" s="13" t="s">
        <v>773</v>
      </c>
      <c r="AW344" s="13" t="s">
        <v>773</v>
      </c>
    </row>
    <row r="345" spans="1:49" s="13" customFormat="1" ht="28.5" x14ac:dyDescent="0.45">
      <c r="A345" s="10" t="s">
        <v>774</v>
      </c>
      <c r="B345" s="10" t="s">
        <v>1242</v>
      </c>
      <c r="C345" s="10" t="s">
        <v>774</v>
      </c>
      <c r="D345" s="32" t="s">
        <v>3827</v>
      </c>
      <c r="E345" s="26" t="s">
        <v>9482</v>
      </c>
      <c r="F345" s="7" t="s">
        <v>774</v>
      </c>
      <c r="G345" s="26" t="s">
        <v>1760</v>
      </c>
      <c r="H345" s="10" t="s">
        <v>1242</v>
      </c>
      <c r="I345" s="10" t="s">
        <v>1242</v>
      </c>
      <c r="J345" s="10" t="s">
        <v>7585</v>
      </c>
      <c r="K345" s="10" t="s">
        <v>6973</v>
      </c>
      <c r="L345" s="32" t="s">
        <v>2692</v>
      </c>
      <c r="M345" s="32" t="s">
        <v>3827</v>
      </c>
      <c r="N345" s="10" t="s">
        <v>8243</v>
      </c>
      <c r="O345" s="32" t="s">
        <v>2096</v>
      </c>
      <c r="P345" s="10" t="s">
        <v>8549</v>
      </c>
      <c r="Q345" s="10" t="s">
        <v>5394</v>
      </c>
      <c r="R345" s="10" t="s">
        <v>774</v>
      </c>
      <c r="S345" s="26" t="s">
        <v>6351</v>
      </c>
      <c r="T345" s="26" t="s">
        <v>9381</v>
      </c>
      <c r="U345" s="32" t="s">
        <v>3336</v>
      </c>
      <c r="V345" s="32" t="s">
        <v>1242</v>
      </c>
      <c r="W345" s="26" t="s">
        <v>9292</v>
      </c>
      <c r="X345" s="32" t="e">
        <f>VLOOKUP(#REF!,#REF!,MATCH(VLOOKUP($X$1,'Language &amp; Currency Data'!$A$1:$B$41,2),#REF!,),FALSE)</f>
        <v>#REF!</v>
      </c>
      <c r="Y345" s="32" t="s">
        <v>992</v>
      </c>
      <c r="Z345" s="32" t="s">
        <v>1778</v>
      </c>
      <c r="AA345" s="32" t="s">
        <v>3625</v>
      </c>
      <c r="AB345" s="32" t="s">
        <v>2383</v>
      </c>
      <c r="AC345" s="26" t="s">
        <v>8822</v>
      </c>
      <c r="AD345" s="32" t="s">
        <v>5093</v>
      </c>
      <c r="AE345" s="10" t="s">
        <v>5699</v>
      </c>
      <c r="AF345" s="10" t="s">
        <v>7302</v>
      </c>
      <c r="AG345" s="10" t="s">
        <v>6010</v>
      </c>
      <c r="AH345" s="32" t="s">
        <v>1242</v>
      </c>
      <c r="AI345" s="32" t="s">
        <v>4692</v>
      </c>
      <c r="AJ345" s="10" t="s">
        <v>7890</v>
      </c>
      <c r="AK345" s="32" t="s">
        <v>4392</v>
      </c>
      <c r="AL345" s="10" t="s">
        <v>6664</v>
      </c>
      <c r="AM345" s="10" t="s">
        <v>774</v>
      </c>
      <c r="AN345" s="10" t="s">
        <v>774</v>
      </c>
      <c r="AO345" s="32" t="s">
        <v>3020</v>
      </c>
      <c r="AP345" s="13" t="s">
        <v>774</v>
      </c>
      <c r="AQ345" s="13" t="s">
        <v>774</v>
      </c>
      <c r="AR345" s="13" t="s">
        <v>774</v>
      </c>
      <c r="AS345" s="13" t="s">
        <v>774</v>
      </c>
      <c r="AT345" s="13" t="s">
        <v>774</v>
      </c>
      <c r="AU345" s="13" t="s">
        <v>774</v>
      </c>
      <c r="AV345" s="13" t="s">
        <v>774</v>
      </c>
      <c r="AW345" s="13" t="s">
        <v>774</v>
      </c>
    </row>
    <row r="346" spans="1:49" s="13" customFormat="1" ht="28.5" x14ac:dyDescent="0.45">
      <c r="A346" s="10" t="s">
        <v>775</v>
      </c>
      <c r="B346" s="10" t="s">
        <v>1243</v>
      </c>
      <c r="C346" s="10" t="s">
        <v>775</v>
      </c>
      <c r="D346" s="32" t="s">
        <v>3828</v>
      </c>
      <c r="E346" s="26" t="s">
        <v>9483</v>
      </c>
      <c r="F346" s="7" t="s">
        <v>775</v>
      </c>
      <c r="G346" s="26" t="s">
        <v>1761</v>
      </c>
      <c r="H346" s="10" t="s">
        <v>1243</v>
      </c>
      <c r="I346" s="10" t="s">
        <v>1243</v>
      </c>
      <c r="J346" s="10" t="s">
        <v>7586</v>
      </c>
      <c r="K346" s="10" t="s">
        <v>6974</v>
      </c>
      <c r="L346" s="32" t="s">
        <v>2693</v>
      </c>
      <c r="M346" s="32" t="s">
        <v>3828</v>
      </c>
      <c r="N346" s="10" t="s">
        <v>8244</v>
      </c>
      <c r="O346" s="32" t="s">
        <v>2097</v>
      </c>
      <c r="P346" s="10" t="s">
        <v>8550</v>
      </c>
      <c r="Q346" s="10" t="s">
        <v>5395</v>
      </c>
      <c r="R346" s="10" t="s">
        <v>775</v>
      </c>
      <c r="S346" s="26" t="s">
        <v>6352</v>
      </c>
      <c r="T346" s="26" t="s">
        <v>9382</v>
      </c>
      <c r="U346" s="32" t="s">
        <v>3337</v>
      </c>
      <c r="V346" s="32" t="s">
        <v>1243</v>
      </c>
      <c r="W346" s="26" t="s">
        <v>9293</v>
      </c>
      <c r="X346" s="32" t="e">
        <f>VLOOKUP(#REF!,#REF!,MATCH(VLOOKUP($X$1,'Language &amp; Currency Data'!$A$1:$B$41,2),#REF!,),FALSE)</f>
        <v>#REF!</v>
      </c>
      <c r="Y346" s="32" t="s">
        <v>993</v>
      </c>
      <c r="Z346" s="32" t="s">
        <v>1779</v>
      </c>
      <c r="AA346" s="32" t="s">
        <v>3626</v>
      </c>
      <c r="AB346" s="32" t="s">
        <v>2384</v>
      </c>
      <c r="AC346" s="26" t="s">
        <v>8823</v>
      </c>
      <c r="AD346" s="32" t="s">
        <v>5094</v>
      </c>
      <c r="AE346" s="10" t="s">
        <v>5700</v>
      </c>
      <c r="AF346" s="10" t="s">
        <v>7303</v>
      </c>
      <c r="AG346" s="10" t="s">
        <v>6011</v>
      </c>
      <c r="AH346" s="32" t="s">
        <v>1243</v>
      </c>
      <c r="AI346" s="32" t="s">
        <v>4693</v>
      </c>
      <c r="AJ346" s="10" t="s">
        <v>7891</v>
      </c>
      <c r="AK346" s="32" t="s">
        <v>4393</v>
      </c>
      <c r="AL346" s="10" t="s">
        <v>6665</v>
      </c>
      <c r="AM346" s="10" t="s">
        <v>775</v>
      </c>
      <c r="AN346" s="10" t="s">
        <v>775</v>
      </c>
      <c r="AO346" s="32" t="s">
        <v>3021</v>
      </c>
      <c r="AP346" s="13" t="s">
        <v>775</v>
      </c>
      <c r="AQ346" s="13" t="s">
        <v>775</v>
      </c>
      <c r="AR346" s="13" t="s">
        <v>775</v>
      </c>
      <c r="AS346" s="13" t="s">
        <v>775</v>
      </c>
      <c r="AT346" s="13" t="s">
        <v>775</v>
      </c>
      <c r="AU346" s="13" t="s">
        <v>775</v>
      </c>
      <c r="AV346" s="13" t="s">
        <v>775</v>
      </c>
      <c r="AW346" s="13" t="s">
        <v>775</v>
      </c>
    </row>
    <row r="347" spans="1:49" s="13" customFormat="1" ht="28.5" x14ac:dyDescent="0.45">
      <c r="A347" s="10" t="s">
        <v>776</v>
      </c>
      <c r="B347" s="10" t="s">
        <v>1244</v>
      </c>
      <c r="C347" s="10" t="s">
        <v>776</v>
      </c>
      <c r="D347" s="32" t="s">
        <v>3829</v>
      </c>
      <c r="E347" s="26" t="s">
        <v>9484</v>
      </c>
      <c r="F347" s="7" t="s">
        <v>776</v>
      </c>
      <c r="G347" s="26" t="s">
        <v>1762</v>
      </c>
      <c r="H347" s="10" t="s">
        <v>1244</v>
      </c>
      <c r="I347" s="10" t="s">
        <v>1244</v>
      </c>
      <c r="J347" s="10" t="s">
        <v>7587</v>
      </c>
      <c r="K347" s="10" t="s">
        <v>6975</v>
      </c>
      <c r="L347" s="32" t="s">
        <v>2694</v>
      </c>
      <c r="M347" s="32" t="s">
        <v>3829</v>
      </c>
      <c r="N347" s="10" t="s">
        <v>8245</v>
      </c>
      <c r="O347" s="32" t="s">
        <v>2098</v>
      </c>
      <c r="P347" s="10" t="s">
        <v>8551</v>
      </c>
      <c r="Q347" s="10" t="s">
        <v>5396</v>
      </c>
      <c r="R347" s="10" t="s">
        <v>776</v>
      </c>
      <c r="S347" s="26" t="s">
        <v>6353</v>
      </c>
      <c r="T347" s="26" t="s">
        <v>9383</v>
      </c>
      <c r="U347" s="32" t="s">
        <v>3338</v>
      </c>
      <c r="V347" s="32" t="s">
        <v>1244</v>
      </c>
      <c r="W347" s="26" t="s">
        <v>9294</v>
      </c>
      <c r="X347" s="32" t="e">
        <f>VLOOKUP(#REF!,#REF!,MATCH(VLOOKUP($X$1,'Language &amp; Currency Data'!$A$1:$B$41,2),#REF!,),FALSE)</f>
        <v>#REF!</v>
      </c>
      <c r="Y347" s="32" t="s">
        <v>994</v>
      </c>
      <c r="Z347" s="32" t="s">
        <v>1780</v>
      </c>
      <c r="AA347" s="32" t="s">
        <v>3627</v>
      </c>
      <c r="AB347" s="32" t="s">
        <v>2385</v>
      </c>
      <c r="AC347" s="26" t="s">
        <v>8824</v>
      </c>
      <c r="AD347" s="32" t="s">
        <v>5095</v>
      </c>
      <c r="AE347" s="10" t="s">
        <v>5701</v>
      </c>
      <c r="AF347" s="10" t="s">
        <v>7304</v>
      </c>
      <c r="AG347" s="10" t="s">
        <v>6012</v>
      </c>
      <c r="AH347" s="32" t="s">
        <v>1244</v>
      </c>
      <c r="AI347" s="32" t="s">
        <v>4694</v>
      </c>
      <c r="AJ347" s="10" t="s">
        <v>7892</v>
      </c>
      <c r="AK347" s="32" t="s">
        <v>4394</v>
      </c>
      <c r="AL347" s="10" t="s">
        <v>6666</v>
      </c>
      <c r="AM347" s="10" t="s">
        <v>776</v>
      </c>
      <c r="AN347" s="10" t="s">
        <v>776</v>
      </c>
      <c r="AO347" s="32" t="s">
        <v>3022</v>
      </c>
      <c r="AP347" s="13" t="s">
        <v>776</v>
      </c>
      <c r="AQ347" s="13" t="s">
        <v>776</v>
      </c>
      <c r="AR347" s="13" t="s">
        <v>776</v>
      </c>
      <c r="AS347" s="13" t="s">
        <v>776</v>
      </c>
      <c r="AT347" s="13" t="s">
        <v>776</v>
      </c>
      <c r="AU347" s="13" t="s">
        <v>776</v>
      </c>
      <c r="AV347" s="13" t="s">
        <v>776</v>
      </c>
      <c r="AW347" s="13" t="s">
        <v>776</v>
      </c>
    </row>
    <row r="348" spans="1:49" s="13" customFormat="1" ht="42.75" x14ac:dyDescent="0.45">
      <c r="A348" s="10" t="s">
        <v>777</v>
      </c>
      <c r="B348" s="10" t="s">
        <v>1245</v>
      </c>
      <c r="C348" s="10" t="s">
        <v>777</v>
      </c>
      <c r="D348" s="32" t="s">
        <v>3830</v>
      </c>
      <c r="E348" s="26" t="s">
        <v>9485</v>
      </c>
      <c r="F348" s="7" t="s">
        <v>777</v>
      </c>
      <c r="G348" s="26" t="s">
        <v>1763</v>
      </c>
      <c r="H348" s="10" t="s">
        <v>1245</v>
      </c>
      <c r="I348" s="10" t="s">
        <v>1245</v>
      </c>
      <c r="J348" s="10" t="s">
        <v>7588</v>
      </c>
      <c r="K348" s="10" t="s">
        <v>6976</v>
      </c>
      <c r="L348" s="32" t="s">
        <v>2695</v>
      </c>
      <c r="M348" s="32" t="s">
        <v>3830</v>
      </c>
      <c r="N348" s="10" t="s">
        <v>8246</v>
      </c>
      <c r="O348" s="32" t="s">
        <v>2099</v>
      </c>
      <c r="P348" s="10" t="s">
        <v>8552</v>
      </c>
      <c r="Q348" s="10" t="s">
        <v>5397</v>
      </c>
      <c r="R348" s="10" t="s">
        <v>777</v>
      </c>
      <c r="S348" s="26" t="s">
        <v>6354</v>
      </c>
      <c r="T348" s="26" t="s">
        <v>9384</v>
      </c>
      <c r="U348" s="32" t="s">
        <v>3339</v>
      </c>
      <c r="V348" s="32" t="s">
        <v>1245</v>
      </c>
      <c r="W348" s="26" t="s">
        <v>9295</v>
      </c>
      <c r="X348" s="32" t="e">
        <f>VLOOKUP(#REF!,#REF!,MATCH(VLOOKUP($X$1,'Language &amp; Currency Data'!$A$1:$B$41,2),#REF!,),FALSE)</f>
        <v>#REF!</v>
      </c>
      <c r="Y348" s="32" t="s">
        <v>995</v>
      </c>
      <c r="Z348" s="32" t="s">
        <v>1781</v>
      </c>
      <c r="AA348" s="32" t="s">
        <v>3628</v>
      </c>
      <c r="AB348" s="32" t="s">
        <v>2386</v>
      </c>
      <c r="AC348" s="26" t="s">
        <v>8825</v>
      </c>
      <c r="AD348" s="32" t="s">
        <v>5096</v>
      </c>
      <c r="AE348" s="10" t="s">
        <v>5702</v>
      </c>
      <c r="AF348" s="10" t="s">
        <v>7305</v>
      </c>
      <c r="AG348" s="10" t="s">
        <v>6013</v>
      </c>
      <c r="AH348" s="32" t="s">
        <v>1245</v>
      </c>
      <c r="AI348" s="32" t="s">
        <v>4695</v>
      </c>
      <c r="AJ348" s="10" t="s">
        <v>7893</v>
      </c>
      <c r="AK348" s="32" t="s">
        <v>4395</v>
      </c>
      <c r="AL348" s="10" t="s">
        <v>6667</v>
      </c>
      <c r="AM348" s="10" t="s">
        <v>777</v>
      </c>
      <c r="AN348" s="10" t="s">
        <v>777</v>
      </c>
      <c r="AO348" s="32" t="s">
        <v>3023</v>
      </c>
      <c r="AP348" s="13" t="s">
        <v>777</v>
      </c>
      <c r="AQ348" s="13" t="s">
        <v>777</v>
      </c>
      <c r="AR348" s="13" t="s">
        <v>777</v>
      </c>
      <c r="AS348" s="13" t="s">
        <v>777</v>
      </c>
      <c r="AT348" s="13" t="s">
        <v>777</v>
      </c>
      <c r="AU348" s="13" t="s">
        <v>777</v>
      </c>
      <c r="AV348" s="13" t="s">
        <v>777</v>
      </c>
      <c r="AW348" s="13" t="s">
        <v>777</v>
      </c>
    </row>
    <row r="349" spans="1:49" s="13" customFormat="1" ht="28.5" x14ac:dyDescent="0.45">
      <c r="A349" s="10" t="s">
        <v>778</v>
      </c>
      <c r="B349" s="10" t="s">
        <v>1246</v>
      </c>
      <c r="C349" s="10" t="s">
        <v>778</v>
      </c>
      <c r="D349" s="32" t="s">
        <v>3831</v>
      </c>
      <c r="E349" s="26" t="s">
        <v>9486</v>
      </c>
      <c r="F349" s="7" t="s">
        <v>778</v>
      </c>
      <c r="G349" s="26" t="s">
        <v>1764</v>
      </c>
      <c r="H349" s="10" t="s">
        <v>1246</v>
      </c>
      <c r="I349" s="10" t="s">
        <v>1246</v>
      </c>
      <c r="J349" s="10" t="s">
        <v>7589</v>
      </c>
      <c r="K349" s="10" t="s">
        <v>6977</v>
      </c>
      <c r="L349" s="32" t="s">
        <v>2696</v>
      </c>
      <c r="M349" s="32" t="s">
        <v>3831</v>
      </c>
      <c r="N349" s="10" t="s">
        <v>8247</v>
      </c>
      <c r="O349" s="32" t="s">
        <v>2100</v>
      </c>
      <c r="P349" s="10" t="s">
        <v>8553</v>
      </c>
      <c r="Q349" s="10" t="s">
        <v>5398</v>
      </c>
      <c r="R349" s="10" t="s">
        <v>778</v>
      </c>
      <c r="S349" s="26" t="s">
        <v>6355</v>
      </c>
      <c r="T349" s="26" t="s">
        <v>9385</v>
      </c>
      <c r="U349" s="32" t="s">
        <v>3340</v>
      </c>
      <c r="V349" s="32" t="s">
        <v>1246</v>
      </c>
      <c r="W349" s="26" t="s">
        <v>9296</v>
      </c>
      <c r="X349" s="32" t="e">
        <f>VLOOKUP(#REF!,#REF!,MATCH(VLOOKUP($X$1,'Language &amp; Currency Data'!$A$1:$B$41,2),#REF!,),FALSE)</f>
        <v>#REF!</v>
      </c>
      <c r="Y349" s="32" t="s">
        <v>996</v>
      </c>
      <c r="Z349" s="32" t="s">
        <v>1782</v>
      </c>
      <c r="AA349" s="32" t="s">
        <v>3629</v>
      </c>
      <c r="AB349" s="32" t="s">
        <v>2387</v>
      </c>
      <c r="AC349" s="26" t="s">
        <v>8826</v>
      </c>
      <c r="AD349" s="32" t="s">
        <v>5097</v>
      </c>
      <c r="AE349" s="10" t="s">
        <v>5703</v>
      </c>
      <c r="AF349" s="10" t="s">
        <v>7306</v>
      </c>
      <c r="AG349" s="10" t="s">
        <v>6014</v>
      </c>
      <c r="AH349" s="32" t="s">
        <v>1246</v>
      </c>
      <c r="AI349" s="32" t="s">
        <v>4696</v>
      </c>
      <c r="AJ349" s="10" t="s">
        <v>7894</v>
      </c>
      <c r="AK349" s="32" t="s">
        <v>4396</v>
      </c>
      <c r="AL349" s="10" t="s">
        <v>6668</v>
      </c>
      <c r="AM349" s="10" t="s">
        <v>778</v>
      </c>
      <c r="AN349" s="10" t="s">
        <v>778</v>
      </c>
      <c r="AO349" s="32" t="s">
        <v>3024</v>
      </c>
      <c r="AP349" s="13" t="s">
        <v>778</v>
      </c>
      <c r="AQ349" s="13" t="s">
        <v>778</v>
      </c>
      <c r="AR349" s="13" t="s">
        <v>778</v>
      </c>
      <c r="AS349" s="13" t="s">
        <v>778</v>
      </c>
      <c r="AT349" s="13" t="s">
        <v>778</v>
      </c>
      <c r="AU349" s="13" t="s">
        <v>778</v>
      </c>
      <c r="AV349" s="13" t="s">
        <v>778</v>
      </c>
      <c r="AW349" s="13" t="s">
        <v>778</v>
      </c>
    </row>
    <row r="350" spans="1:49" s="13" customFormat="1" ht="28.5" x14ac:dyDescent="0.45">
      <c r="A350" s="10" t="s">
        <v>779</v>
      </c>
      <c r="B350" s="10" t="s">
        <v>1247</v>
      </c>
      <c r="C350" s="10" t="s">
        <v>779</v>
      </c>
      <c r="D350" s="32" t="s">
        <v>4795</v>
      </c>
      <c r="E350" s="26" t="s">
        <v>9487</v>
      </c>
      <c r="F350" s="7" t="s">
        <v>779</v>
      </c>
      <c r="G350" s="26" t="s">
        <v>1765</v>
      </c>
      <c r="H350" s="10" t="s">
        <v>1247</v>
      </c>
      <c r="I350" s="10" t="s">
        <v>1247</v>
      </c>
      <c r="J350" s="10" t="s">
        <v>7590</v>
      </c>
      <c r="K350" s="10" t="s">
        <v>6978</v>
      </c>
      <c r="L350" s="32" t="s">
        <v>2697</v>
      </c>
      <c r="M350" s="32" t="s">
        <v>4795</v>
      </c>
      <c r="N350" s="10" t="s">
        <v>8248</v>
      </c>
      <c r="O350" s="32" t="s">
        <v>2101</v>
      </c>
      <c r="P350" s="10" t="s">
        <v>8554</v>
      </c>
      <c r="Q350" s="10" t="s">
        <v>5399</v>
      </c>
      <c r="R350" s="10" t="s">
        <v>779</v>
      </c>
      <c r="S350" s="26" t="s">
        <v>6356</v>
      </c>
      <c r="T350" s="26" t="s">
        <v>9386</v>
      </c>
      <c r="U350" s="32" t="s">
        <v>3341</v>
      </c>
      <c r="V350" s="32" t="s">
        <v>1247</v>
      </c>
      <c r="W350" s="26" t="s">
        <v>9297</v>
      </c>
      <c r="X350" s="32" t="e">
        <f>VLOOKUP(#REF!,#REF!,MATCH(VLOOKUP($X$1,'Language &amp; Currency Data'!$A$1:$B$41,2),#REF!,),FALSE)</f>
        <v>#REF!</v>
      </c>
      <c r="Y350" s="32" t="s">
        <v>997</v>
      </c>
      <c r="Z350" s="32" t="s">
        <v>1783</v>
      </c>
      <c r="AA350" s="32" t="s">
        <v>3630</v>
      </c>
      <c r="AB350" s="32" t="s">
        <v>2388</v>
      </c>
      <c r="AC350" s="26" t="s">
        <v>8827</v>
      </c>
      <c r="AD350" s="32" t="s">
        <v>5098</v>
      </c>
      <c r="AE350" s="10" t="s">
        <v>5704</v>
      </c>
      <c r="AF350" s="10" t="s">
        <v>7307</v>
      </c>
      <c r="AG350" s="10" t="s">
        <v>6015</v>
      </c>
      <c r="AH350" s="32" t="s">
        <v>1247</v>
      </c>
      <c r="AI350" s="32" t="s">
        <v>4697</v>
      </c>
      <c r="AJ350" s="10" t="s">
        <v>7895</v>
      </c>
      <c r="AK350" s="32" t="s">
        <v>4397</v>
      </c>
      <c r="AL350" s="10" t="s">
        <v>6669</v>
      </c>
      <c r="AM350" s="10" t="s">
        <v>779</v>
      </c>
      <c r="AN350" s="10" t="s">
        <v>779</v>
      </c>
      <c r="AO350" s="32" t="s">
        <v>3025</v>
      </c>
      <c r="AP350" s="13" t="s">
        <v>779</v>
      </c>
      <c r="AQ350" s="13" t="s">
        <v>779</v>
      </c>
      <c r="AR350" s="13" t="s">
        <v>779</v>
      </c>
      <c r="AS350" s="13" t="s">
        <v>779</v>
      </c>
      <c r="AT350" s="13" t="s">
        <v>779</v>
      </c>
      <c r="AU350" s="13" t="s">
        <v>779</v>
      </c>
      <c r="AV350" s="13" t="s">
        <v>779</v>
      </c>
      <c r="AW350" s="13" t="s">
        <v>779</v>
      </c>
    </row>
    <row r="351" spans="1:49" s="13" customFormat="1" ht="42.75" x14ac:dyDescent="0.45">
      <c r="A351" s="10" t="s">
        <v>780</v>
      </c>
      <c r="B351" s="10" t="s">
        <v>1248</v>
      </c>
      <c r="C351" s="10" t="s">
        <v>780</v>
      </c>
      <c r="D351" s="32" t="s">
        <v>3832</v>
      </c>
      <c r="E351" s="26" t="s">
        <v>9488</v>
      </c>
      <c r="F351" s="7" t="s">
        <v>780</v>
      </c>
      <c r="G351" s="26" t="s">
        <v>1766</v>
      </c>
      <c r="H351" s="10" t="s">
        <v>1248</v>
      </c>
      <c r="I351" s="10" t="s">
        <v>1248</v>
      </c>
      <c r="J351" s="10" t="s">
        <v>7591</v>
      </c>
      <c r="K351" s="10" t="s">
        <v>6979</v>
      </c>
      <c r="L351" s="32" t="s">
        <v>2698</v>
      </c>
      <c r="M351" s="32" t="s">
        <v>3832</v>
      </c>
      <c r="N351" s="10" t="s">
        <v>8249</v>
      </c>
      <c r="O351" s="32" t="s">
        <v>2102</v>
      </c>
      <c r="P351" s="10" t="s">
        <v>8555</v>
      </c>
      <c r="Q351" s="10" t="s">
        <v>5400</v>
      </c>
      <c r="R351" s="10" t="s">
        <v>780</v>
      </c>
      <c r="S351" s="26" t="s">
        <v>6357</v>
      </c>
      <c r="T351" s="26" t="s">
        <v>9387</v>
      </c>
      <c r="U351" s="32" t="s">
        <v>3342</v>
      </c>
      <c r="V351" s="32" t="s">
        <v>1248</v>
      </c>
      <c r="W351" s="26" t="s">
        <v>9298</v>
      </c>
      <c r="X351" s="32" t="e">
        <f>VLOOKUP(#REF!,#REF!,MATCH(VLOOKUP($X$1,'Language &amp; Currency Data'!$A$1:$B$41,2),#REF!,),FALSE)</f>
        <v>#REF!</v>
      </c>
      <c r="Y351" s="32" t="s">
        <v>998</v>
      </c>
      <c r="Z351" s="32" t="s">
        <v>1784</v>
      </c>
      <c r="AA351" s="32" t="s">
        <v>3631</v>
      </c>
      <c r="AB351" s="32" t="s">
        <v>2389</v>
      </c>
      <c r="AC351" s="26" t="s">
        <v>8828</v>
      </c>
      <c r="AD351" s="32" t="s">
        <v>5099</v>
      </c>
      <c r="AE351" s="10" t="s">
        <v>5705</v>
      </c>
      <c r="AF351" s="10" t="s">
        <v>7308</v>
      </c>
      <c r="AG351" s="10" t="s">
        <v>6016</v>
      </c>
      <c r="AH351" s="32" t="s">
        <v>1248</v>
      </c>
      <c r="AI351" s="32" t="s">
        <v>4814</v>
      </c>
      <c r="AJ351" s="10" t="s">
        <v>7896</v>
      </c>
      <c r="AK351" s="32" t="s">
        <v>4398</v>
      </c>
      <c r="AL351" s="10" t="s">
        <v>6670</v>
      </c>
      <c r="AM351" s="10" t="s">
        <v>780</v>
      </c>
      <c r="AN351" s="10" t="s">
        <v>780</v>
      </c>
      <c r="AO351" s="32" t="s">
        <v>3026</v>
      </c>
      <c r="AP351" s="13" t="s">
        <v>780</v>
      </c>
      <c r="AQ351" s="13" t="s">
        <v>780</v>
      </c>
      <c r="AR351" s="13" t="s">
        <v>780</v>
      </c>
      <c r="AS351" s="13" t="s">
        <v>780</v>
      </c>
      <c r="AT351" s="13" t="s">
        <v>780</v>
      </c>
      <c r="AU351" s="13" t="s">
        <v>780</v>
      </c>
      <c r="AV351" s="13" t="s">
        <v>780</v>
      </c>
      <c r="AW351" s="13" t="s">
        <v>780</v>
      </c>
    </row>
    <row r="352" spans="1:49" s="13" customFormat="1" ht="28.5" x14ac:dyDescent="0.45">
      <c r="A352" s="10" t="s">
        <v>781</v>
      </c>
      <c r="B352" s="10" t="s">
        <v>3777</v>
      </c>
      <c r="C352" s="10" t="s">
        <v>781</v>
      </c>
      <c r="D352" s="32" t="s">
        <v>3833</v>
      </c>
      <c r="E352" s="26" t="s">
        <v>9489</v>
      </c>
      <c r="F352" s="7" t="s">
        <v>781</v>
      </c>
      <c r="G352" s="26" t="s">
        <v>1767</v>
      </c>
      <c r="H352" s="10" t="s">
        <v>3777</v>
      </c>
      <c r="I352" s="10" t="s">
        <v>3777</v>
      </c>
      <c r="J352" s="10" t="s">
        <v>7592</v>
      </c>
      <c r="K352" s="10" t="s">
        <v>6980</v>
      </c>
      <c r="L352" s="32" t="s">
        <v>2699</v>
      </c>
      <c r="M352" s="32" t="s">
        <v>3833</v>
      </c>
      <c r="N352" s="10" t="s">
        <v>8250</v>
      </c>
      <c r="O352" s="32" t="s">
        <v>2103</v>
      </c>
      <c r="P352" s="10" t="s">
        <v>8556</v>
      </c>
      <c r="Q352" s="10" t="s">
        <v>5401</v>
      </c>
      <c r="R352" s="10" t="s">
        <v>781</v>
      </c>
      <c r="S352" s="26" t="s">
        <v>6358</v>
      </c>
      <c r="T352" s="26" t="s">
        <v>9388</v>
      </c>
      <c r="U352" s="32" t="s">
        <v>3343</v>
      </c>
      <c r="V352" s="32" t="s">
        <v>3777</v>
      </c>
      <c r="W352" s="26" t="s">
        <v>9299</v>
      </c>
      <c r="X352" s="32" t="e">
        <f>VLOOKUP(#REF!,#REF!,MATCH(VLOOKUP($X$1,'Language &amp; Currency Data'!$A$1:$B$41,2),#REF!,),FALSE)</f>
        <v>#REF!</v>
      </c>
      <c r="Y352" s="32" t="s">
        <v>999</v>
      </c>
      <c r="Z352" s="32" t="s">
        <v>1785</v>
      </c>
      <c r="AA352" s="32" t="s">
        <v>3632</v>
      </c>
      <c r="AB352" s="32" t="s">
        <v>2390</v>
      </c>
      <c r="AC352" s="26" t="s">
        <v>8829</v>
      </c>
      <c r="AD352" s="32" t="s">
        <v>5100</v>
      </c>
      <c r="AE352" s="10" t="s">
        <v>5706</v>
      </c>
      <c r="AF352" s="10" t="s">
        <v>7309</v>
      </c>
      <c r="AG352" s="10" t="s">
        <v>6017</v>
      </c>
      <c r="AH352" s="32" t="s">
        <v>3777</v>
      </c>
      <c r="AI352" s="32" t="s">
        <v>4698</v>
      </c>
      <c r="AJ352" s="10" t="s">
        <v>7897</v>
      </c>
      <c r="AK352" s="32" t="s">
        <v>4399</v>
      </c>
      <c r="AL352" s="10" t="s">
        <v>6671</v>
      </c>
      <c r="AM352" s="10" t="s">
        <v>781</v>
      </c>
      <c r="AN352" s="10" t="s">
        <v>781</v>
      </c>
      <c r="AO352" s="32" t="s">
        <v>3027</v>
      </c>
      <c r="AP352" s="13" t="s">
        <v>781</v>
      </c>
      <c r="AQ352" s="13" t="s">
        <v>781</v>
      </c>
      <c r="AR352" s="13" t="s">
        <v>781</v>
      </c>
      <c r="AS352" s="13" t="s">
        <v>781</v>
      </c>
      <c r="AT352" s="13" t="s">
        <v>781</v>
      </c>
      <c r="AU352" s="13" t="s">
        <v>781</v>
      </c>
      <c r="AV352" s="13" t="s">
        <v>781</v>
      </c>
      <c r="AW352" s="13" t="s">
        <v>781</v>
      </c>
    </row>
    <row r="353" spans="1:49" s="13" customFormat="1" ht="28.5" x14ac:dyDescent="0.45">
      <c r="A353" s="10" t="s">
        <v>782</v>
      </c>
      <c r="B353" s="10" t="s">
        <v>1147</v>
      </c>
      <c r="C353" s="10" t="s">
        <v>782</v>
      </c>
      <c r="D353" s="32" t="s">
        <v>1402</v>
      </c>
      <c r="E353" s="26" t="s">
        <v>8830</v>
      </c>
      <c r="F353" s="7" t="s">
        <v>782</v>
      </c>
      <c r="G353" s="26" t="s">
        <v>1646</v>
      </c>
      <c r="H353" s="10" t="s">
        <v>1147</v>
      </c>
      <c r="I353" s="10" t="s">
        <v>1147</v>
      </c>
      <c r="J353" s="10" t="s">
        <v>7593</v>
      </c>
      <c r="K353" s="10" t="s">
        <v>6981</v>
      </c>
      <c r="L353" s="32" t="s">
        <v>2700</v>
      </c>
      <c r="M353" s="32" t="s">
        <v>1402</v>
      </c>
      <c r="N353" s="10" t="s">
        <v>8251</v>
      </c>
      <c r="O353" s="32" t="s">
        <v>2000</v>
      </c>
      <c r="P353" s="10" t="s">
        <v>8557</v>
      </c>
      <c r="Q353" s="10" t="s">
        <v>5402</v>
      </c>
      <c r="R353" s="10" t="s">
        <v>782</v>
      </c>
      <c r="S353" s="26" t="s">
        <v>6359</v>
      </c>
      <c r="T353" s="26" t="s">
        <v>9021</v>
      </c>
      <c r="U353" s="32" t="s">
        <v>3344</v>
      </c>
      <c r="V353" s="32" t="s">
        <v>1147</v>
      </c>
      <c r="W353" s="26" t="s">
        <v>9300</v>
      </c>
      <c r="X353" s="32" t="e">
        <f>VLOOKUP(#REF!,#REF!,MATCH(VLOOKUP($X$1,'Language &amp; Currency Data'!$A$1:$B$41,2),#REF!,),FALSE)</f>
        <v>#REF!</v>
      </c>
      <c r="Y353" s="32" t="s">
        <v>783</v>
      </c>
      <c r="Z353" s="32" t="s">
        <v>1786</v>
      </c>
      <c r="AA353" s="32" t="s">
        <v>3633</v>
      </c>
      <c r="AB353" s="32" t="s">
        <v>2391</v>
      </c>
      <c r="AC353" s="26" t="s">
        <v>8830</v>
      </c>
      <c r="AD353" s="32" t="s">
        <v>5101</v>
      </c>
      <c r="AE353" s="10" t="s">
        <v>5707</v>
      </c>
      <c r="AF353" s="10" t="s">
        <v>7193</v>
      </c>
      <c r="AG353" s="10" t="s">
        <v>6018</v>
      </c>
      <c r="AH353" s="32" t="s">
        <v>1147</v>
      </c>
      <c r="AI353" s="32" t="s">
        <v>4699</v>
      </c>
      <c r="AJ353" s="10" t="s">
        <v>7898</v>
      </c>
      <c r="AK353" s="32" t="s">
        <v>4400</v>
      </c>
      <c r="AL353" s="10" t="s">
        <v>6672</v>
      </c>
      <c r="AM353" s="10" t="s">
        <v>782</v>
      </c>
      <c r="AN353" s="10" t="s">
        <v>782</v>
      </c>
      <c r="AO353" s="32" t="s">
        <v>3028</v>
      </c>
      <c r="AP353" s="13" t="s">
        <v>782</v>
      </c>
      <c r="AQ353" s="13" t="s">
        <v>782</v>
      </c>
      <c r="AR353" s="13" t="s">
        <v>782</v>
      </c>
      <c r="AS353" s="13" t="s">
        <v>782</v>
      </c>
      <c r="AT353" s="13" t="s">
        <v>782</v>
      </c>
      <c r="AU353" s="13" t="s">
        <v>782</v>
      </c>
      <c r="AV353" s="13" t="s">
        <v>782</v>
      </c>
      <c r="AW353" s="13" t="s">
        <v>782</v>
      </c>
    </row>
    <row r="354" spans="1:49" s="13" customFormat="1" ht="28.5" x14ac:dyDescent="0.45">
      <c r="A354" s="10" t="s">
        <v>784</v>
      </c>
      <c r="B354" s="10" t="s">
        <v>1148</v>
      </c>
      <c r="C354" s="10" t="s">
        <v>784</v>
      </c>
      <c r="D354" s="32" t="s">
        <v>4796</v>
      </c>
      <c r="E354" s="26" t="s">
        <v>8831</v>
      </c>
      <c r="F354" s="7" t="s">
        <v>784</v>
      </c>
      <c r="G354" s="26" t="s">
        <v>1647</v>
      </c>
      <c r="H354" s="10" t="s">
        <v>1148</v>
      </c>
      <c r="I354" s="10" t="s">
        <v>1148</v>
      </c>
      <c r="J354" s="10" t="s">
        <v>7594</v>
      </c>
      <c r="K354" s="10" t="s">
        <v>6982</v>
      </c>
      <c r="L354" s="32" t="s">
        <v>2701</v>
      </c>
      <c r="M354" s="32" t="s">
        <v>4796</v>
      </c>
      <c r="N354" s="10" t="s">
        <v>8252</v>
      </c>
      <c r="O354" s="32" t="s">
        <v>2001</v>
      </c>
      <c r="P354" s="10" t="s">
        <v>8558</v>
      </c>
      <c r="Q354" s="10" t="s">
        <v>5403</v>
      </c>
      <c r="R354" s="10" t="s">
        <v>784</v>
      </c>
      <c r="S354" s="26" t="s">
        <v>6360</v>
      </c>
      <c r="T354" s="26" t="s">
        <v>9022</v>
      </c>
      <c r="U354" s="32" t="s">
        <v>3345</v>
      </c>
      <c r="V354" s="32" t="s">
        <v>1148</v>
      </c>
      <c r="W354" s="26" t="s">
        <v>9301</v>
      </c>
      <c r="X354" s="32" t="e">
        <f>VLOOKUP(#REF!,#REF!,MATCH(VLOOKUP($X$1,'Language &amp; Currency Data'!$A$1:$B$41,2),#REF!,),FALSE)</f>
        <v>#REF!</v>
      </c>
      <c r="Y354" s="32" t="s">
        <v>785</v>
      </c>
      <c r="Z354" s="32" t="s">
        <v>1787</v>
      </c>
      <c r="AA354" s="32" t="s">
        <v>3634</v>
      </c>
      <c r="AB354" s="32" t="s">
        <v>2392</v>
      </c>
      <c r="AC354" s="26" t="s">
        <v>8831</v>
      </c>
      <c r="AD354" s="32" t="s">
        <v>5102</v>
      </c>
      <c r="AE354" s="10" t="s">
        <v>5708</v>
      </c>
      <c r="AF354" s="10" t="s">
        <v>7194</v>
      </c>
      <c r="AG354" s="10" t="s">
        <v>6019</v>
      </c>
      <c r="AH354" s="32" t="s">
        <v>1148</v>
      </c>
      <c r="AI354" s="32" t="s">
        <v>4700</v>
      </c>
      <c r="AJ354" s="10" t="s">
        <v>7899</v>
      </c>
      <c r="AK354" s="32" t="s">
        <v>4401</v>
      </c>
      <c r="AL354" s="10" t="s">
        <v>6673</v>
      </c>
      <c r="AM354" s="10" t="s">
        <v>784</v>
      </c>
      <c r="AN354" s="10" t="s">
        <v>784</v>
      </c>
      <c r="AO354" s="32" t="s">
        <v>3029</v>
      </c>
      <c r="AP354" s="13" t="s">
        <v>784</v>
      </c>
      <c r="AQ354" s="13" t="s">
        <v>784</v>
      </c>
      <c r="AR354" s="13" t="s">
        <v>784</v>
      </c>
      <c r="AS354" s="13" t="s">
        <v>784</v>
      </c>
      <c r="AT354" s="13" t="s">
        <v>784</v>
      </c>
      <c r="AU354" s="13" t="s">
        <v>784</v>
      </c>
      <c r="AV354" s="13" t="s">
        <v>784</v>
      </c>
      <c r="AW354" s="13" t="s">
        <v>784</v>
      </c>
    </row>
    <row r="355" spans="1:49" s="13" customFormat="1" ht="57" x14ac:dyDescent="0.45">
      <c r="A355" s="10" t="s">
        <v>786</v>
      </c>
      <c r="B355" s="10" t="s">
        <v>3750</v>
      </c>
      <c r="C355" s="10" t="s">
        <v>786</v>
      </c>
      <c r="D355" s="32" t="s">
        <v>1457</v>
      </c>
      <c r="E355" s="26" t="s">
        <v>9490</v>
      </c>
      <c r="F355" s="7" t="s">
        <v>786</v>
      </c>
      <c r="G355" s="26" t="s">
        <v>1768</v>
      </c>
      <c r="H355" s="10" t="s">
        <v>3750</v>
      </c>
      <c r="I355" s="10" t="s">
        <v>3750</v>
      </c>
      <c r="J355" s="10" t="s">
        <v>7595</v>
      </c>
      <c r="K355" s="10" t="s">
        <v>6983</v>
      </c>
      <c r="L355" s="32" t="s">
        <v>2702</v>
      </c>
      <c r="M355" s="32" t="s">
        <v>1457</v>
      </c>
      <c r="N355" s="10" t="s">
        <v>8253</v>
      </c>
      <c r="O355" s="32" t="s">
        <v>2104</v>
      </c>
      <c r="P355" s="10" t="s">
        <v>8559</v>
      </c>
      <c r="Q355" s="10" t="s">
        <v>5404</v>
      </c>
      <c r="R355" s="10" t="s">
        <v>786</v>
      </c>
      <c r="S355" s="26" t="s">
        <v>6361</v>
      </c>
      <c r="T355" s="26" t="s">
        <v>9389</v>
      </c>
      <c r="U355" s="32" t="s">
        <v>3346</v>
      </c>
      <c r="V355" s="32" t="s">
        <v>3750</v>
      </c>
      <c r="W355" s="26" t="s">
        <v>9302</v>
      </c>
      <c r="X355" s="32" t="e">
        <f>VLOOKUP(#REF!,#REF!,MATCH(VLOOKUP($X$1,'Language &amp; Currency Data'!$A$1:$B$41,2),#REF!,),FALSE)</f>
        <v>#REF!</v>
      </c>
      <c r="Y355" s="32" t="s">
        <v>1000</v>
      </c>
      <c r="Z355" s="32" t="s">
        <v>1788</v>
      </c>
      <c r="AA355" s="32" t="s">
        <v>3635</v>
      </c>
      <c r="AB355" s="32" t="s">
        <v>2393</v>
      </c>
      <c r="AC355" s="26" t="s">
        <v>8832</v>
      </c>
      <c r="AD355" s="32" t="s">
        <v>5103</v>
      </c>
      <c r="AE355" s="10" t="s">
        <v>5709</v>
      </c>
      <c r="AF355" s="10" t="s">
        <v>7310</v>
      </c>
      <c r="AG355" s="10" t="s">
        <v>6020</v>
      </c>
      <c r="AH355" s="32" t="s">
        <v>3750</v>
      </c>
      <c r="AI355" s="32" t="s">
        <v>4701</v>
      </c>
      <c r="AJ355" s="10" t="s">
        <v>7900</v>
      </c>
      <c r="AK355" s="32" t="s">
        <v>4402</v>
      </c>
      <c r="AL355" s="10" t="s">
        <v>6674</v>
      </c>
      <c r="AM355" s="10" t="s">
        <v>786</v>
      </c>
      <c r="AN355" s="10" t="s">
        <v>786</v>
      </c>
      <c r="AO355" s="32" t="s">
        <v>3030</v>
      </c>
      <c r="AP355" s="13" t="s">
        <v>786</v>
      </c>
      <c r="AQ355" s="13" t="s">
        <v>786</v>
      </c>
      <c r="AR355" s="13" t="s">
        <v>786</v>
      </c>
      <c r="AS355" s="13" t="s">
        <v>786</v>
      </c>
      <c r="AT355" s="13" t="s">
        <v>786</v>
      </c>
      <c r="AU355" s="13" t="s">
        <v>786</v>
      </c>
      <c r="AV355" s="13" t="s">
        <v>786</v>
      </c>
      <c r="AW355" s="13" t="s">
        <v>786</v>
      </c>
    </row>
    <row r="356" spans="1:49" s="10" customFormat="1" ht="42.75" x14ac:dyDescent="0.45">
      <c r="A356" s="10" t="s">
        <v>787</v>
      </c>
      <c r="B356" s="10" t="s">
        <v>3751</v>
      </c>
      <c r="C356" s="10" t="s">
        <v>787</v>
      </c>
      <c r="D356" s="32" t="s">
        <v>1458</v>
      </c>
      <c r="E356" s="26" t="s">
        <v>9491</v>
      </c>
      <c r="F356" s="7" t="s">
        <v>787</v>
      </c>
      <c r="G356" s="26" t="s">
        <v>1769</v>
      </c>
      <c r="H356" s="10" t="s">
        <v>3751</v>
      </c>
      <c r="I356" s="10" t="s">
        <v>3751</v>
      </c>
      <c r="J356" s="10" t="s">
        <v>7596</v>
      </c>
      <c r="K356" s="10" t="s">
        <v>6984</v>
      </c>
      <c r="L356" s="32" t="s">
        <v>2703</v>
      </c>
      <c r="M356" s="32" t="s">
        <v>1458</v>
      </c>
      <c r="N356" s="10" t="s">
        <v>8254</v>
      </c>
      <c r="O356" s="32" t="s">
        <v>2105</v>
      </c>
      <c r="P356" s="10" t="s">
        <v>8560</v>
      </c>
      <c r="Q356" s="10" t="s">
        <v>5405</v>
      </c>
      <c r="R356" s="10" t="s">
        <v>787</v>
      </c>
      <c r="S356" s="26" t="s">
        <v>6362</v>
      </c>
      <c r="T356" s="26" t="s">
        <v>9390</v>
      </c>
      <c r="U356" s="32" t="s">
        <v>3347</v>
      </c>
      <c r="V356" s="32" t="s">
        <v>3751</v>
      </c>
      <c r="W356" s="26" t="s">
        <v>9303</v>
      </c>
      <c r="X356" s="32" t="e">
        <f>VLOOKUP(#REF!,#REF!,MATCH(VLOOKUP($X$1,'Language &amp; Currency Data'!$A$1:$B$41,2),#REF!,),FALSE)</f>
        <v>#REF!</v>
      </c>
      <c r="Y356" s="32" t="s">
        <v>1001</v>
      </c>
      <c r="Z356" s="32" t="s">
        <v>1789</v>
      </c>
      <c r="AA356" s="32" t="s">
        <v>3636</v>
      </c>
      <c r="AB356" s="32" t="s">
        <v>2394</v>
      </c>
      <c r="AC356" s="26" t="s">
        <v>8833</v>
      </c>
      <c r="AD356" s="32" t="s">
        <v>5104</v>
      </c>
      <c r="AE356" s="10" t="s">
        <v>5710</v>
      </c>
      <c r="AF356" s="10" t="s">
        <v>7311</v>
      </c>
      <c r="AG356" s="10" t="s">
        <v>6021</v>
      </c>
      <c r="AH356" s="32" t="s">
        <v>3751</v>
      </c>
      <c r="AI356" s="32" t="s">
        <v>4702</v>
      </c>
      <c r="AJ356" s="10" t="s">
        <v>7901</v>
      </c>
      <c r="AK356" s="32" t="s">
        <v>4403</v>
      </c>
      <c r="AL356" s="10" t="s">
        <v>6675</v>
      </c>
      <c r="AM356" s="10" t="s">
        <v>787</v>
      </c>
      <c r="AN356" s="10" t="s">
        <v>787</v>
      </c>
      <c r="AO356" s="32" t="s">
        <v>3031</v>
      </c>
      <c r="AP356" s="10" t="s">
        <v>787</v>
      </c>
      <c r="AQ356" s="10" t="s">
        <v>787</v>
      </c>
      <c r="AR356" s="10" t="s">
        <v>787</v>
      </c>
      <c r="AS356" s="10" t="s">
        <v>787</v>
      </c>
      <c r="AT356" s="10" t="s">
        <v>787</v>
      </c>
      <c r="AU356" s="10" t="s">
        <v>787</v>
      </c>
      <c r="AV356" s="10" t="s">
        <v>787</v>
      </c>
      <c r="AW356" s="10" t="s">
        <v>787</v>
      </c>
    </row>
    <row r="357" spans="1:49" s="10" customFormat="1" ht="42.75" x14ac:dyDescent="0.45">
      <c r="A357" s="10" t="s">
        <v>788</v>
      </c>
      <c r="B357" s="10" t="s">
        <v>1249</v>
      </c>
      <c r="C357" s="10" t="s">
        <v>788</v>
      </c>
      <c r="D357" s="32" t="s">
        <v>1459</v>
      </c>
      <c r="E357" s="26" t="s">
        <v>9492</v>
      </c>
      <c r="F357" s="7" t="s">
        <v>788</v>
      </c>
      <c r="G357" s="26" t="s">
        <v>1770</v>
      </c>
      <c r="H357" s="10" t="s">
        <v>1249</v>
      </c>
      <c r="I357" s="10" t="s">
        <v>1249</v>
      </c>
      <c r="J357" s="10" t="s">
        <v>7597</v>
      </c>
      <c r="K357" s="10" t="s">
        <v>6985</v>
      </c>
      <c r="L357" s="32" t="s">
        <v>2704</v>
      </c>
      <c r="M357" s="32" t="s">
        <v>1459</v>
      </c>
      <c r="N357" s="10" t="s">
        <v>8255</v>
      </c>
      <c r="O357" s="32" t="s">
        <v>2106</v>
      </c>
      <c r="P357" s="10" t="s">
        <v>8561</v>
      </c>
      <c r="Q357" s="10" t="s">
        <v>5406</v>
      </c>
      <c r="R357" s="10" t="s">
        <v>788</v>
      </c>
      <c r="S357" s="26" t="s">
        <v>6363</v>
      </c>
      <c r="T357" s="26" t="s">
        <v>9391</v>
      </c>
      <c r="U357" s="32" t="s">
        <v>3348</v>
      </c>
      <c r="V357" s="32" t="s">
        <v>1249</v>
      </c>
      <c r="W357" s="26" t="s">
        <v>9304</v>
      </c>
      <c r="X357" s="32" t="e">
        <f>VLOOKUP(#REF!,#REF!,MATCH(VLOOKUP($X$1,'Language &amp; Currency Data'!$A$1:$B$41,2),#REF!,),FALSE)</f>
        <v>#REF!</v>
      </c>
      <c r="Y357" s="32" t="s">
        <v>1002</v>
      </c>
      <c r="Z357" s="32" t="s">
        <v>1790</v>
      </c>
      <c r="AA357" s="32" t="s">
        <v>3637</v>
      </c>
      <c r="AB357" s="32" t="s">
        <v>2395</v>
      </c>
      <c r="AC357" s="26" t="s">
        <v>8834</v>
      </c>
      <c r="AD357" s="32" t="s">
        <v>5105</v>
      </c>
      <c r="AE357" s="10" t="s">
        <v>5711</v>
      </c>
      <c r="AF357" s="10" t="s">
        <v>7312</v>
      </c>
      <c r="AG357" s="10" t="s">
        <v>6022</v>
      </c>
      <c r="AH357" s="32" t="s">
        <v>1249</v>
      </c>
      <c r="AI357" s="32" t="s">
        <v>4703</v>
      </c>
      <c r="AJ357" s="10" t="s">
        <v>7902</v>
      </c>
      <c r="AK357" s="32" t="s">
        <v>4404</v>
      </c>
      <c r="AL357" s="10" t="s">
        <v>6676</v>
      </c>
      <c r="AM357" s="10" t="s">
        <v>788</v>
      </c>
      <c r="AN357" s="10" t="s">
        <v>788</v>
      </c>
      <c r="AO357" s="32" t="s">
        <v>3032</v>
      </c>
      <c r="AP357" s="10" t="s">
        <v>788</v>
      </c>
      <c r="AQ357" s="10" t="s">
        <v>788</v>
      </c>
      <c r="AR357" s="10" t="s">
        <v>788</v>
      </c>
      <c r="AS357" s="10" t="s">
        <v>788</v>
      </c>
      <c r="AT357" s="10" t="s">
        <v>788</v>
      </c>
      <c r="AU357" s="10" t="s">
        <v>788</v>
      </c>
      <c r="AV357" s="10" t="s">
        <v>788</v>
      </c>
      <c r="AW357" s="10" t="s">
        <v>788</v>
      </c>
    </row>
    <row r="358" spans="1:49" s="10" customFormat="1" ht="42.75" x14ac:dyDescent="0.45">
      <c r="A358" s="10" t="s">
        <v>789</v>
      </c>
      <c r="B358" s="10" t="s">
        <v>3752</v>
      </c>
      <c r="C358" s="10" t="s">
        <v>789</v>
      </c>
      <c r="D358" s="32" t="s">
        <v>1403</v>
      </c>
      <c r="E358" s="26" t="s">
        <v>8835</v>
      </c>
      <c r="F358" s="7" t="s">
        <v>789</v>
      </c>
      <c r="G358" s="26" t="s">
        <v>1648</v>
      </c>
      <c r="H358" s="10" t="s">
        <v>3752</v>
      </c>
      <c r="I358" s="10" t="s">
        <v>3752</v>
      </c>
      <c r="J358" s="10" t="s">
        <v>7598</v>
      </c>
      <c r="K358" s="10" t="s">
        <v>6986</v>
      </c>
      <c r="L358" s="32" t="s">
        <v>2705</v>
      </c>
      <c r="M358" s="32" t="s">
        <v>1403</v>
      </c>
      <c r="N358" s="10" t="s">
        <v>8256</v>
      </c>
      <c r="O358" s="32" t="s">
        <v>2002</v>
      </c>
      <c r="P358" s="10" t="s">
        <v>8562</v>
      </c>
      <c r="Q358" s="10" t="s">
        <v>5407</v>
      </c>
      <c r="R358" s="10" t="s">
        <v>789</v>
      </c>
      <c r="S358" s="26" t="s">
        <v>6364</v>
      </c>
      <c r="T358" s="26" t="s">
        <v>9023</v>
      </c>
      <c r="U358" s="32" t="s">
        <v>3349</v>
      </c>
      <c r="V358" s="32" t="s">
        <v>3752</v>
      </c>
      <c r="W358" s="26" t="s">
        <v>9305</v>
      </c>
      <c r="X358" s="32" t="e">
        <f>VLOOKUP(#REF!,#REF!,MATCH(VLOOKUP($X$1,'Language &amp; Currency Data'!$A$1:$B$41,2),#REF!,),FALSE)</f>
        <v>#REF!</v>
      </c>
      <c r="Y358" s="32" t="s">
        <v>790</v>
      </c>
      <c r="Z358" s="32" t="s">
        <v>1791</v>
      </c>
      <c r="AA358" s="32" t="s">
        <v>3638</v>
      </c>
      <c r="AB358" s="32" t="s">
        <v>2396</v>
      </c>
      <c r="AC358" s="26" t="s">
        <v>8835</v>
      </c>
      <c r="AD358" s="32" t="s">
        <v>5106</v>
      </c>
      <c r="AE358" s="10" t="s">
        <v>5712</v>
      </c>
      <c r="AF358" s="10" t="s">
        <v>7195</v>
      </c>
      <c r="AG358" s="10" t="s">
        <v>6023</v>
      </c>
      <c r="AH358" s="32" t="s">
        <v>3752</v>
      </c>
      <c r="AI358" s="32" t="s">
        <v>4704</v>
      </c>
      <c r="AJ358" s="10" t="s">
        <v>7903</v>
      </c>
      <c r="AK358" s="32" t="s">
        <v>4405</v>
      </c>
      <c r="AL358" s="10" t="s">
        <v>6677</v>
      </c>
      <c r="AM358" s="10" t="s">
        <v>789</v>
      </c>
      <c r="AN358" s="10" t="s">
        <v>789</v>
      </c>
      <c r="AO358" s="32" t="s">
        <v>3033</v>
      </c>
      <c r="AP358" s="10" t="s">
        <v>789</v>
      </c>
      <c r="AQ358" s="10" t="s">
        <v>789</v>
      </c>
      <c r="AR358" s="10" t="s">
        <v>789</v>
      </c>
      <c r="AS358" s="10" t="s">
        <v>789</v>
      </c>
      <c r="AT358" s="10" t="s">
        <v>789</v>
      </c>
      <c r="AU358" s="10" t="s">
        <v>789</v>
      </c>
      <c r="AV358" s="10" t="s">
        <v>789</v>
      </c>
      <c r="AW358" s="10" t="s">
        <v>789</v>
      </c>
    </row>
    <row r="359" spans="1:49" s="10" customFormat="1" ht="71.25" x14ac:dyDescent="0.45">
      <c r="A359" s="10" t="s">
        <v>791</v>
      </c>
      <c r="B359" s="10" t="s">
        <v>3753</v>
      </c>
      <c r="C359" s="10" t="s">
        <v>791</v>
      </c>
      <c r="D359" s="32" t="s">
        <v>1404</v>
      </c>
      <c r="E359" s="26" t="s">
        <v>9493</v>
      </c>
      <c r="F359" s="7" t="s">
        <v>791</v>
      </c>
      <c r="G359" s="26" t="s">
        <v>1649</v>
      </c>
      <c r="H359" s="10" t="s">
        <v>3753</v>
      </c>
      <c r="I359" s="10" t="s">
        <v>3753</v>
      </c>
      <c r="J359" s="10" t="s">
        <v>7599</v>
      </c>
      <c r="K359" s="10" t="s">
        <v>6987</v>
      </c>
      <c r="L359" s="32" t="s">
        <v>2706</v>
      </c>
      <c r="M359" s="32" t="s">
        <v>1404</v>
      </c>
      <c r="N359" s="10" t="s">
        <v>8257</v>
      </c>
      <c r="O359" s="32" t="s">
        <v>2123</v>
      </c>
      <c r="P359" s="10" t="s">
        <v>8563</v>
      </c>
      <c r="Q359" s="10" t="s">
        <v>5408</v>
      </c>
      <c r="R359" s="10" t="s">
        <v>791</v>
      </c>
      <c r="S359" s="26" t="s">
        <v>6365</v>
      </c>
      <c r="T359" s="26" t="s">
        <v>9024</v>
      </c>
      <c r="U359" s="32" t="s">
        <v>3350</v>
      </c>
      <c r="V359" s="32" t="s">
        <v>3753</v>
      </c>
      <c r="W359" s="26" t="s">
        <v>9306</v>
      </c>
      <c r="X359" s="32" t="e">
        <f>VLOOKUP(#REF!,#REF!,MATCH(VLOOKUP($X$1,'Language &amp; Currency Data'!$A$1:$B$41,2),#REF!,),FALSE)</f>
        <v>#REF!</v>
      </c>
      <c r="Y359" s="32" t="s">
        <v>792</v>
      </c>
      <c r="Z359" s="32" t="s">
        <v>1792</v>
      </c>
      <c r="AA359" s="32" t="s">
        <v>3639</v>
      </c>
      <c r="AB359" s="32" t="s">
        <v>3773</v>
      </c>
      <c r="AC359" s="26" t="s">
        <v>8836</v>
      </c>
      <c r="AD359" s="32" t="s">
        <v>5107</v>
      </c>
      <c r="AE359" s="10" t="s">
        <v>5713</v>
      </c>
      <c r="AF359" s="10" t="s">
        <v>7196</v>
      </c>
      <c r="AG359" s="10" t="s">
        <v>6024</v>
      </c>
      <c r="AH359" s="32" t="s">
        <v>3753</v>
      </c>
      <c r="AI359" s="32" t="s">
        <v>4705</v>
      </c>
      <c r="AJ359" s="10" t="s">
        <v>7904</v>
      </c>
      <c r="AK359" s="32" t="s">
        <v>4406</v>
      </c>
      <c r="AL359" s="10" t="s">
        <v>6678</v>
      </c>
      <c r="AM359" s="10" t="s">
        <v>791</v>
      </c>
      <c r="AN359" s="10" t="s">
        <v>791</v>
      </c>
      <c r="AO359" s="32" t="s">
        <v>3034</v>
      </c>
      <c r="AP359" s="10" t="s">
        <v>791</v>
      </c>
      <c r="AQ359" s="10" t="s">
        <v>791</v>
      </c>
      <c r="AR359" s="10" t="s">
        <v>791</v>
      </c>
      <c r="AS359" s="10" t="s">
        <v>791</v>
      </c>
      <c r="AT359" s="10" t="s">
        <v>791</v>
      </c>
      <c r="AU359" s="10" t="s">
        <v>791</v>
      </c>
      <c r="AV359" s="10" t="s">
        <v>791</v>
      </c>
      <c r="AW359" s="10" t="s">
        <v>791</v>
      </c>
    </row>
    <row r="360" spans="1:49" s="10" customFormat="1" ht="28.5" x14ac:dyDescent="0.45">
      <c r="A360" s="10" t="s">
        <v>793</v>
      </c>
      <c r="B360" s="10" t="s">
        <v>1149</v>
      </c>
      <c r="C360" s="10" t="s">
        <v>793</v>
      </c>
      <c r="D360" s="32" t="s">
        <v>4797</v>
      </c>
      <c r="E360" s="26" t="s">
        <v>8837</v>
      </c>
      <c r="F360" s="7" t="s">
        <v>793</v>
      </c>
      <c r="G360" s="26" t="s">
        <v>1650</v>
      </c>
      <c r="H360" s="10" t="s">
        <v>1149</v>
      </c>
      <c r="I360" s="10" t="s">
        <v>1149</v>
      </c>
      <c r="J360" s="10" t="s">
        <v>7600</v>
      </c>
      <c r="K360" s="10" t="s">
        <v>6988</v>
      </c>
      <c r="L360" s="32" t="s">
        <v>2707</v>
      </c>
      <c r="M360" s="32" t="s">
        <v>4797</v>
      </c>
      <c r="N360" s="10" t="s">
        <v>8258</v>
      </c>
      <c r="O360" s="32" t="s">
        <v>2003</v>
      </c>
      <c r="P360" s="10" t="s">
        <v>8564</v>
      </c>
      <c r="Q360" s="10" t="s">
        <v>5409</v>
      </c>
      <c r="R360" s="10" t="s">
        <v>793</v>
      </c>
      <c r="S360" s="26" t="s">
        <v>6366</v>
      </c>
      <c r="T360" s="26" t="s">
        <v>9025</v>
      </c>
      <c r="U360" s="32" t="s">
        <v>3351</v>
      </c>
      <c r="V360" s="32" t="s">
        <v>1149</v>
      </c>
      <c r="W360" s="26" t="s">
        <v>9307</v>
      </c>
      <c r="X360" s="32" t="e">
        <f>VLOOKUP(#REF!,#REF!,MATCH(VLOOKUP($X$1,'Language &amp; Currency Data'!$A$1:$B$41,2),#REF!,),FALSE)</f>
        <v>#REF!</v>
      </c>
      <c r="Y360" s="32" t="s">
        <v>794</v>
      </c>
      <c r="Z360" s="32" t="s">
        <v>1793</v>
      </c>
      <c r="AA360" s="32" t="s">
        <v>3640</v>
      </c>
      <c r="AB360" s="32" t="s">
        <v>3844</v>
      </c>
      <c r="AC360" s="26" t="s">
        <v>8837</v>
      </c>
      <c r="AD360" s="32" t="s">
        <v>5108</v>
      </c>
      <c r="AE360" s="10" t="s">
        <v>5714</v>
      </c>
      <c r="AF360" s="10" t="s">
        <v>7197</v>
      </c>
      <c r="AG360" s="10" t="s">
        <v>6025</v>
      </c>
      <c r="AH360" s="32" t="s">
        <v>1149</v>
      </c>
      <c r="AI360" s="32" t="s">
        <v>4706</v>
      </c>
      <c r="AJ360" s="10" t="s">
        <v>7905</v>
      </c>
      <c r="AK360" s="32" t="s">
        <v>4407</v>
      </c>
      <c r="AL360" s="10" t="s">
        <v>6679</v>
      </c>
      <c r="AM360" s="10" t="s">
        <v>793</v>
      </c>
      <c r="AN360" s="10" t="s">
        <v>793</v>
      </c>
      <c r="AO360" s="32" t="s">
        <v>3035</v>
      </c>
      <c r="AP360" s="10" t="s">
        <v>793</v>
      </c>
      <c r="AQ360" s="10" t="s">
        <v>793</v>
      </c>
      <c r="AR360" s="10" t="s">
        <v>793</v>
      </c>
      <c r="AS360" s="10" t="s">
        <v>793</v>
      </c>
      <c r="AT360" s="10" t="s">
        <v>793</v>
      </c>
      <c r="AU360" s="10" t="s">
        <v>793</v>
      </c>
      <c r="AV360" s="10" t="s">
        <v>793</v>
      </c>
      <c r="AW360" s="10" t="s">
        <v>793</v>
      </c>
    </row>
    <row r="361" spans="1:49" s="10" customFormat="1" x14ac:dyDescent="0.45">
      <c r="A361" s="10" t="s">
        <v>795</v>
      </c>
      <c r="B361" s="10" t="s">
        <v>1150</v>
      </c>
      <c r="C361" s="10" t="s">
        <v>795</v>
      </c>
      <c r="D361" s="32" t="s">
        <v>1405</v>
      </c>
      <c r="E361" s="26" t="s">
        <v>8838</v>
      </c>
      <c r="F361" s="7" t="s">
        <v>795</v>
      </c>
      <c r="G361" s="26" t="s">
        <v>1651</v>
      </c>
      <c r="H361" s="10" t="s">
        <v>1150</v>
      </c>
      <c r="I361" s="10" t="s">
        <v>1150</v>
      </c>
      <c r="J361" s="10" t="s">
        <v>7601</v>
      </c>
      <c r="K361" s="10" t="s">
        <v>6989</v>
      </c>
      <c r="L361" s="32" t="s">
        <v>2708</v>
      </c>
      <c r="M361" s="32" t="s">
        <v>1405</v>
      </c>
      <c r="N361" s="10" t="s">
        <v>8259</v>
      </c>
      <c r="O361" s="32" t="s">
        <v>2004</v>
      </c>
      <c r="P361" s="10" t="s">
        <v>8565</v>
      </c>
      <c r="Q361" s="10" t="s">
        <v>5410</v>
      </c>
      <c r="R361" s="10" t="s">
        <v>795</v>
      </c>
      <c r="S361" s="26" t="s">
        <v>6367</v>
      </c>
      <c r="T361" s="26" t="s">
        <v>9026</v>
      </c>
      <c r="U361" s="32" t="s">
        <v>3352</v>
      </c>
      <c r="V361" s="32" t="s">
        <v>1150</v>
      </c>
      <c r="W361" s="26" t="s">
        <v>9308</v>
      </c>
      <c r="X361" s="32" t="e">
        <f>VLOOKUP(#REF!,#REF!,MATCH(VLOOKUP($X$1,'Language &amp; Currency Data'!$A$1:$B$41,2),#REF!,),FALSE)</f>
        <v>#REF!</v>
      </c>
      <c r="Y361" s="32" t="s">
        <v>796</v>
      </c>
      <c r="Z361" s="32" t="s">
        <v>1794</v>
      </c>
      <c r="AA361" s="32" t="s">
        <v>3641</v>
      </c>
      <c r="AB361" s="32" t="s">
        <v>2397</v>
      </c>
      <c r="AC361" s="26" t="s">
        <v>8838</v>
      </c>
      <c r="AD361" s="32" t="s">
        <v>5109</v>
      </c>
      <c r="AE361" s="10" t="s">
        <v>5715</v>
      </c>
      <c r="AF361" s="10" t="s">
        <v>7198</v>
      </c>
      <c r="AG361" s="10" t="s">
        <v>6026</v>
      </c>
      <c r="AH361" s="32" t="s">
        <v>1150</v>
      </c>
      <c r="AI361" s="32" t="s">
        <v>4707</v>
      </c>
      <c r="AJ361" s="10" t="s">
        <v>7906</v>
      </c>
      <c r="AK361" s="32" t="s">
        <v>4408</v>
      </c>
      <c r="AL361" s="10" t="s">
        <v>6680</v>
      </c>
      <c r="AM361" s="10" t="s">
        <v>795</v>
      </c>
      <c r="AN361" s="10" t="s">
        <v>795</v>
      </c>
      <c r="AO361" s="32" t="s">
        <v>3036</v>
      </c>
      <c r="AP361" s="10" t="s">
        <v>795</v>
      </c>
      <c r="AQ361" s="10" t="s">
        <v>795</v>
      </c>
      <c r="AR361" s="10" t="s">
        <v>795</v>
      </c>
      <c r="AS361" s="10" t="s">
        <v>795</v>
      </c>
      <c r="AT361" s="10" t="s">
        <v>795</v>
      </c>
      <c r="AU361" s="10" t="s">
        <v>795</v>
      </c>
      <c r="AV361" s="10" t="s">
        <v>795</v>
      </c>
      <c r="AW361" s="10" t="s">
        <v>795</v>
      </c>
    </row>
    <row r="362" spans="1:49" s="10" customFormat="1" x14ac:dyDescent="0.45">
      <c r="A362" s="10" t="s">
        <v>797</v>
      </c>
      <c r="B362" s="10" t="s">
        <v>1151</v>
      </c>
      <c r="C362" s="10" t="s">
        <v>797</v>
      </c>
      <c r="D362" s="32" t="s">
        <v>1406</v>
      </c>
      <c r="E362" s="26" t="s">
        <v>8839</v>
      </c>
      <c r="F362" s="7" t="s">
        <v>797</v>
      </c>
      <c r="G362" s="26" t="s">
        <v>1652</v>
      </c>
      <c r="H362" s="10" t="s">
        <v>1151</v>
      </c>
      <c r="I362" s="10" t="s">
        <v>1151</v>
      </c>
      <c r="J362" s="10" t="s">
        <v>7602</v>
      </c>
      <c r="K362" s="10" t="s">
        <v>6990</v>
      </c>
      <c r="L362" s="32" t="s">
        <v>2709</v>
      </c>
      <c r="M362" s="32" t="s">
        <v>1406</v>
      </c>
      <c r="N362" s="10" t="s">
        <v>8260</v>
      </c>
      <c r="O362" s="32" t="s">
        <v>2005</v>
      </c>
      <c r="P362" s="10" t="s">
        <v>8566</v>
      </c>
      <c r="Q362" s="10" t="s">
        <v>5411</v>
      </c>
      <c r="R362" s="10" t="s">
        <v>797</v>
      </c>
      <c r="S362" s="26" t="s">
        <v>6368</v>
      </c>
      <c r="T362" s="26" t="s">
        <v>8920</v>
      </c>
      <c r="U362" s="32" t="s">
        <v>3353</v>
      </c>
      <c r="V362" s="32" t="s">
        <v>1151</v>
      </c>
      <c r="W362" s="26" t="s">
        <v>9309</v>
      </c>
      <c r="X362" s="32" t="e">
        <f>VLOOKUP(#REF!,#REF!,MATCH(VLOOKUP($X$1,'Language &amp; Currency Data'!$A$1:$B$41,2),#REF!,),FALSE)</f>
        <v>#REF!</v>
      </c>
      <c r="Y362" s="32" t="s">
        <v>798</v>
      </c>
      <c r="Z362" s="32" t="s">
        <v>1795</v>
      </c>
      <c r="AA362" s="32" t="s">
        <v>3642</v>
      </c>
      <c r="AB362" s="32" t="s">
        <v>2210</v>
      </c>
      <c r="AC362" s="26" t="s">
        <v>8839</v>
      </c>
      <c r="AD362" s="32" t="s">
        <v>5110</v>
      </c>
      <c r="AE362" s="10" t="s">
        <v>5716</v>
      </c>
      <c r="AF362" s="10" t="s">
        <v>7199</v>
      </c>
      <c r="AG362" s="10" t="s">
        <v>6027</v>
      </c>
      <c r="AH362" s="32" t="s">
        <v>1151</v>
      </c>
      <c r="AI362" s="32" t="s">
        <v>4708</v>
      </c>
      <c r="AJ362" s="10" t="s">
        <v>7907</v>
      </c>
      <c r="AK362" s="32" t="s">
        <v>4202</v>
      </c>
      <c r="AL362" s="10" t="s">
        <v>6681</v>
      </c>
      <c r="AM362" s="10" t="s">
        <v>797</v>
      </c>
      <c r="AN362" s="10" t="s">
        <v>797</v>
      </c>
      <c r="AO362" s="32" t="s">
        <v>2826</v>
      </c>
      <c r="AP362" s="10" t="s">
        <v>797</v>
      </c>
      <c r="AQ362" s="10" t="s">
        <v>797</v>
      </c>
      <c r="AR362" s="10" t="s">
        <v>797</v>
      </c>
      <c r="AS362" s="10" t="s">
        <v>797</v>
      </c>
      <c r="AT362" s="10" t="s">
        <v>797</v>
      </c>
      <c r="AU362" s="10" t="s">
        <v>797</v>
      </c>
      <c r="AV362" s="10" t="s">
        <v>797</v>
      </c>
      <c r="AW362" s="10" t="s">
        <v>797</v>
      </c>
    </row>
    <row r="363" spans="1:49" s="10" customFormat="1" x14ac:dyDescent="0.45">
      <c r="A363" s="10" t="s">
        <v>799</v>
      </c>
      <c r="B363" s="10" t="s">
        <v>1152</v>
      </c>
      <c r="C363" s="10" t="s">
        <v>799</v>
      </c>
      <c r="D363" s="32" t="s">
        <v>1407</v>
      </c>
      <c r="E363" s="26" t="s">
        <v>8840</v>
      </c>
      <c r="F363" s="7" t="s">
        <v>799</v>
      </c>
      <c r="G363" s="26" t="s">
        <v>1534</v>
      </c>
      <c r="H363" s="10" t="s">
        <v>1152</v>
      </c>
      <c r="I363" s="10" t="s">
        <v>1152</v>
      </c>
      <c r="J363" s="10" t="s">
        <v>7603</v>
      </c>
      <c r="K363" s="10" t="s">
        <v>6991</v>
      </c>
      <c r="L363" s="32" t="s">
        <v>2710</v>
      </c>
      <c r="M363" s="32" t="s">
        <v>1407</v>
      </c>
      <c r="N363" s="10" t="s">
        <v>8261</v>
      </c>
      <c r="O363" s="32" t="s">
        <v>2006</v>
      </c>
      <c r="P363" s="10" t="s">
        <v>8567</v>
      </c>
      <c r="Q363" s="10" t="s">
        <v>3354</v>
      </c>
      <c r="R363" s="10" t="s">
        <v>799</v>
      </c>
      <c r="S363" s="26" t="s">
        <v>6369</v>
      </c>
      <c r="T363" s="26" t="s">
        <v>9027</v>
      </c>
      <c r="U363" s="32" t="s">
        <v>3354</v>
      </c>
      <c r="V363" s="32" t="s">
        <v>1152</v>
      </c>
      <c r="W363" s="26" t="s">
        <v>9310</v>
      </c>
      <c r="X363" s="32" t="e">
        <f>VLOOKUP(#REF!,#REF!,MATCH(VLOOKUP($X$1,'Language &amp; Currency Data'!$A$1:$B$41,2),#REF!,),FALSE)</f>
        <v>#REF!</v>
      </c>
      <c r="Y363" s="32" t="s">
        <v>800</v>
      </c>
      <c r="Z363" s="32" t="s">
        <v>1796</v>
      </c>
      <c r="AA363" s="32" t="s">
        <v>3643</v>
      </c>
      <c r="AB363" s="32" t="s">
        <v>2398</v>
      </c>
      <c r="AC363" s="26" t="s">
        <v>8840</v>
      </c>
      <c r="AD363" s="32" t="s">
        <v>5111</v>
      </c>
      <c r="AE363" s="10" t="s">
        <v>5717</v>
      </c>
      <c r="AF363" s="10" t="s">
        <v>7200</v>
      </c>
      <c r="AG363" s="10" t="s">
        <v>6028</v>
      </c>
      <c r="AH363" s="32" t="s">
        <v>1152</v>
      </c>
      <c r="AI363" s="32" t="s">
        <v>4709</v>
      </c>
      <c r="AJ363" s="10" t="s">
        <v>7908</v>
      </c>
      <c r="AK363" s="32" t="s">
        <v>4409</v>
      </c>
      <c r="AL363" s="10" t="s">
        <v>6682</v>
      </c>
      <c r="AM363" s="10" t="s">
        <v>799</v>
      </c>
      <c r="AN363" s="10" t="s">
        <v>799</v>
      </c>
      <c r="AO363" s="32" t="s">
        <v>3037</v>
      </c>
      <c r="AP363" s="10" t="s">
        <v>799</v>
      </c>
      <c r="AQ363" s="10" t="s">
        <v>799</v>
      </c>
      <c r="AR363" s="10" t="s">
        <v>799</v>
      </c>
      <c r="AS363" s="10" t="s">
        <v>799</v>
      </c>
      <c r="AT363" s="10" t="s">
        <v>799</v>
      </c>
      <c r="AU363" s="10" t="s">
        <v>799</v>
      </c>
      <c r="AV363" s="10" t="s">
        <v>799</v>
      </c>
      <c r="AW363" s="10" t="s">
        <v>799</v>
      </c>
    </row>
    <row r="364" spans="1:49" s="10" customFormat="1" x14ac:dyDescent="0.45">
      <c r="A364" s="10" t="s">
        <v>801</v>
      </c>
      <c r="B364" s="10" t="s">
        <v>1153</v>
      </c>
      <c r="C364" s="10" t="s">
        <v>801</v>
      </c>
      <c r="D364" s="32" t="s">
        <v>1408</v>
      </c>
      <c r="E364" s="26" t="s">
        <v>8841</v>
      </c>
      <c r="F364" s="7" t="s">
        <v>801</v>
      </c>
      <c r="G364" s="26" t="s">
        <v>1535</v>
      </c>
      <c r="H364" s="10" t="s">
        <v>1153</v>
      </c>
      <c r="I364" s="10" t="s">
        <v>1153</v>
      </c>
      <c r="J364" s="10" t="s">
        <v>7604</v>
      </c>
      <c r="K364" s="10" t="s">
        <v>6992</v>
      </c>
      <c r="L364" s="32" t="s">
        <v>2711</v>
      </c>
      <c r="M364" s="32" t="s">
        <v>1408</v>
      </c>
      <c r="N364" s="10" t="s">
        <v>8262</v>
      </c>
      <c r="O364" s="32" t="s">
        <v>2007</v>
      </c>
      <c r="P364" s="10" t="s">
        <v>8568</v>
      </c>
      <c r="Q364" s="10" t="s">
        <v>3355</v>
      </c>
      <c r="R364" s="10" t="s">
        <v>801</v>
      </c>
      <c r="S364" s="26" t="s">
        <v>6370</v>
      </c>
      <c r="T364" s="26" t="s">
        <v>9028</v>
      </c>
      <c r="U364" s="32" t="s">
        <v>3355</v>
      </c>
      <c r="V364" s="32" t="s">
        <v>1153</v>
      </c>
      <c r="W364" s="26" t="s">
        <v>9311</v>
      </c>
      <c r="X364" s="32" t="e">
        <f>VLOOKUP(#REF!,#REF!,MATCH(VLOOKUP($X$1,'Language &amp; Currency Data'!$A$1:$B$41,2),#REF!,),FALSE)</f>
        <v>#REF!</v>
      </c>
      <c r="Y364" s="32" t="s">
        <v>802</v>
      </c>
      <c r="Z364" s="32" t="s">
        <v>1797</v>
      </c>
      <c r="AA364" s="32" t="s">
        <v>3644</v>
      </c>
      <c r="AB364" s="32" t="s">
        <v>2399</v>
      </c>
      <c r="AC364" s="26" t="s">
        <v>8841</v>
      </c>
      <c r="AD364" s="32" t="s">
        <v>5112</v>
      </c>
      <c r="AE364" s="10" t="s">
        <v>5508</v>
      </c>
      <c r="AF364" s="10" t="s">
        <v>7201</v>
      </c>
      <c r="AG364" s="10" t="s">
        <v>6029</v>
      </c>
      <c r="AH364" s="32" t="s">
        <v>1153</v>
      </c>
      <c r="AI364" s="32" t="s">
        <v>4710</v>
      </c>
      <c r="AJ364" s="10" t="s">
        <v>7909</v>
      </c>
      <c r="AK364" s="32" t="s">
        <v>4410</v>
      </c>
      <c r="AL364" s="10" t="s">
        <v>6683</v>
      </c>
      <c r="AM364" s="10" t="s">
        <v>801</v>
      </c>
      <c r="AN364" s="10" t="s">
        <v>801</v>
      </c>
      <c r="AO364" s="32" t="s">
        <v>3038</v>
      </c>
      <c r="AP364" s="10" t="s">
        <v>801</v>
      </c>
      <c r="AQ364" s="10" t="s">
        <v>801</v>
      </c>
      <c r="AR364" s="10" t="s">
        <v>801</v>
      </c>
      <c r="AS364" s="10" t="s">
        <v>801</v>
      </c>
      <c r="AT364" s="10" t="s">
        <v>801</v>
      </c>
      <c r="AU364" s="10" t="s">
        <v>801</v>
      </c>
      <c r="AV364" s="10" t="s">
        <v>801</v>
      </c>
      <c r="AW364" s="10" t="s">
        <v>801</v>
      </c>
    </row>
    <row r="365" spans="1:49" s="10" customFormat="1" x14ac:dyDescent="0.45">
      <c r="A365" s="10" t="s">
        <v>803</v>
      </c>
      <c r="B365" s="10" t="s">
        <v>1154</v>
      </c>
      <c r="C365" s="10" t="s">
        <v>803</v>
      </c>
      <c r="D365" s="32" t="s">
        <v>1409</v>
      </c>
      <c r="E365" s="26" t="s">
        <v>8842</v>
      </c>
      <c r="F365" s="7" t="s">
        <v>803</v>
      </c>
      <c r="G365" s="26" t="s">
        <v>1653</v>
      </c>
      <c r="H365" s="10" t="s">
        <v>1154</v>
      </c>
      <c r="I365" s="10" t="s">
        <v>1154</v>
      </c>
      <c r="J365" s="10" t="s">
        <v>7605</v>
      </c>
      <c r="K365" s="10" t="s">
        <v>6993</v>
      </c>
      <c r="L365" s="32" t="s">
        <v>2712</v>
      </c>
      <c r="M365" s="32" t="s">
        <v>1409</v>
      </c>
      <c r="N365" s="10" t="s">
        <v>8263</v>
      </c>
      <c r="O365" s="32" t="s">
        <v>2008</v>
      </c>
      <c r="P365" s="10" t="s">
        <v>8569</v>
      </c>
      <c r="Q365" s="10" t="s">
        <v>5412</v>
      </c>
      <c r="R365" s="10" t="s">
        <v>803</v>
      </c>
      <c r="S365" s="26" t="s">
        <v>6371</v>
      </c>
      <c r="T365" s="26" t="s">
        <v>9029</v>
      </c>
      <c r="U365" s="32" t="s">
        <v>3356</v>
      </c>
      <c r="V365" s="32" t="s">
        <v>1154</v>
      </c>
      <c r="W365" s="26" t="s">
        <v>9312</v>
      </c>
      <c r="X365" s="32" t="e">
        <f>VLOOKUP(#REF!,#REF!,MATCH(VLOOKUP($X$1,'Language &amp; Currency Data'!$A$1:$B$41,2),#REF!,),FALSE)</f>
        <v>#REF!</v>
      </c>
      <c r="Y365" s="32" t="s">
        <v>804</v>
      </c>
      <c r="Z365" s="32" t="s">
        <v>1798</v>
      </c>
      <c r="AA365" s="32" t="s">
        <v>3645</v>
      </c>
      <c r="AB365" s="32" t="s">
        <v>2400</v>
      </c>
      <c r="AC365" s="26" t="s">
        <v>8842</v>
      </c>
      <c r="AD365" s="32" t="s">
        <v>5113</v>
      </c>
      <c r="AE365" s="10" t="s">
        <v>5718</v>
      </c>
      <c r="AF365" s="10" t="s">
        <v>7202</v>
      </c>
      <c r="AG365" s="10" t="s">
        <v>6030</v>
      </c>
      <c r="AH365" s="32" t="s">
        <v>1154</v>
      </c>
      <c r="AI365" s="32" t="s">
        <v>4711</v>
      </c>
      <c r="AJ365" s="10" t="s">
        <v>7910</v>
      </c>
      <c r="AK365" s="32" t="s">
        <v>4411</v>
      </c>
      <c r="AL365" s="10" t="s">
        <v>6684</v>
      </c>
      <c r="AM365" s="10" t="s">
        <v>803</v>
      </c>
      <c r="AN365" s="10" t="s">
        <v>803</v>
      </c>
      <c r="AO365" s="32" t="s">
        <v>3039</v>
      </c>
      <c r="AP365" s="10" t="s">
        <v>803</v>
      </c>
      <c r="AQ365" s="10" t="s">
        <v>803</v>
      </c>
      <c r="AR365" s="10" t="s">
        <v>803</v>
      </c>
      <c r="AS365" s="10" t="s">
        <v>803</v>
      </c>
      <c r="AT365" s="10" t="s">
        <v>803</v>
      </c>
      <c r="AU365" s="10" t="s">
        <v>803</v>
      </c>
      <c r="AV365" s="10" t="s">
        <v>803</v>
      </c>
      <c r="AW365" s="10" t="s">
        <v>803</v>
      </c>
    </row>
    <row r="366" spans="1:49" s="10" customFormat="1" ht="57" x14ac:dyDescent="0.45">
      <c r="A366" s="10" t="s">
        <v>805</v>
      </c>
      <c r="B366" s="10" t="s">
        <v>1155</v>
      </c>
      <c r="C366" s="10" t="s">
        <v>805</v>
      </c>
      <c r="D366" s="32" t="s">
        <v>1410</v>
      </c>
      <c r="E366" s="26" t="s">
        <v>8843</v>
      </c>
      <c r="F366" s="7" t="s">
        <v>805</v>
      </c>
      <c r="G366" s="26" t="s">
        <v>1654</v>
      </c>
      <c r="H366" s="10" t="s">
        <v>1155</v>
      </c>
      <c r="I366" s="10" t="s">
        <v>1155</v>
      </c>
      <c r="J366" s="10" t="s">
        <v>7606</v>
      </c>
      <c r="K366" s="10" t="s">
        <v>6994</v>
      </c>
      <c r="L366" s="32" t="s">
        <v>2713</v>
      </c>
      <c r="M366" s="32" t="s">
        <v>1410</v>
      </c>
      <c r="N366" s="10" t="s">
        <v>8264</v>
      </c>
      <c r="O366" s="32" t="s">
        <v>2009</v>
      </c>
      <c r="P366" s="10" t="s">
        <v>8570</v>
      </c>
      <c r="Q366" s="10" t="s">
        <v>5413</v>
      </c>
      <c r="R366" s="10" t="s">
        <v>805</v>
      </c>
      <c r="S366" s="26" t="s">
        <v>6372</v>
      </c>
      <c r="T366" s="26" t="s">
        <v>9030</v>
      </c>
      <c r="U366" s="32" t="s">
        <v>3357</v>
      </c>
      <c r="V366" s="32" t="s">
        <v>1155</v>
      </c>
      <c r="W366" s="26" t="s">
        <v>9313</v>
      </c>
      <c r="X366" s="32" t="e">
        <f>VLOOKUP(#REF!,#REF!,MATCH(VLOOKUP($X$1,'Language &amp; Currency Data'!$A$1:$B$41,2),#REF!,),FALSE)</f>
        <v>#REF!</v>
      </c>
      <c r="Y366" s="32" t="s">
        <v>806</v>
      </c>
      <c r="Z366" s="32" t="s">
        <v>1799</v>
      </c>
      <c r="AA366" s="32" t="s">
        <v>3646</v>
      </c>
      <c r="AB366" s="32" t="s">
        <v>2401</v>
      </c>
      <c r="AC366" s="26" t="s">
        <v>8843</v>
      </c>
      <c r="AD366" s="32" t="s">
        <v>5114</v>
      </c>
      <c r="AE366" s="10" t="s">
        <v>5719</v>
      </c>
      <c r="AF366" s="10" t="s">
        <v>7203</v>
      </c>
      <c r="AG366" s="10" t="s">
        <v>6031</v>
      </c>
      <c r="AH366" s="32" t="s">
        <v>1155</v>
      </c>
      <c r="AI366" s="32" t="s">
        <v>4712</v>
      </c>
      <c r="AJ366" s="10" t="s">
        <v>7911</v>
      </c>
      <c r="AK366" s="32" t="s">
        <v>4412</v>
      </c>
      <c r="AL366" s="10" t="s">
        <v>6685</v>
      </c>
      <c r="AM366" s="10" t="s">
        <v>805</v>
      </c>
      <c r="AN366" s="10" t="s">
        <v>805</v>
      </c>
      <c r="AO366" s="32" t="s">
        <v>3040</v>
      </c>
      <c r="AP366" s="10" t="s">
        <v>805</v>
      </c>
      <c r="AQ366" s="10" t="s">
        <v>805</v>
      </c>
      <c r="AR366" s="10" t="s">
        <v>805</v>
      </c>
      <c r="AS366" s="10" t="s">
        <v>805</v>
      </c>
      <c r="AT366" s="10" t="s">
        <v>805</v>
      </c>
      <c r="AU366" s="10" t="s">
        <v>805</v>
      </c>
      <c r="AV366" s="10" t="s">
        <v>805</v>
      </c>
      <c r="AW366" s="10" t="s">
        <v>805</v>
      </c>
    </row>
    <row r="367" spans="1:49" s="10" customFormat="1" ht="42.75" x14ac:dyDescent="0.45">
      <c r="A367" s="10" t="s">
        <v>807</v>
      </c>
      <c r="B367" s="10" t="s">
        <v>3754</v>
      </c>
      <c r="C367" s="10" t="s">
        <v>807</v>
      </c>
      <c r="D367" s="32" t="s">
        <v>1411</v>
      </c>
      <c r="E367" s="26" t="s">
        <v>8844</v>
      </c>
      <c r="F367" s="7" t="s">
        <v>807</v>
      </c>
      <c r="G367" s="26" t="s">
        <v>1655</v>
      </c>
      <c r="H367" s="10" t="s">
        <v>3754</v>
      </c>
      <c r="I367" s="10" t="s">
        <v>3754</v>
      </c>
      <c r="J367" s="10" t="s">
        <v>7607</v>
      </c>
      <c r="K367" s="10" t="s">
        <v>6995</v>
      </c>
      <c r="L367" s="32" t="s">
        <v>2714</v>
      </c>
      <c r="M367" s="32" t="s">
        <v>1411</v>
      </c>
      <c r="N367" s="10" t="s">
        <v>8265</v>
      </c>
      <c r="O367" s="32" t="s">
        <v>2010</v>
      </c>
      <c r="P367" s="10" t="s">
        <v>8571</v>
      </c>
      <c r="Q367" s="10" t="s">
        <v>5414</v>
      </c>
      <c r="R367" s="10" t="s">
        <v>807</v>
      </c>
      <c r="S367" s="26" t="s">
        <v>6373</v>
      </c>
      <c r="T367" s="26" t="s">
        <v>9031</v>
      </c>
      <c r="U367" s="32" t="s">
        <v>3358</v>
      </c>
      <c r="V367" s="32" t="s">
        <v>3754</v>
      </c>
      <c r="W367" s="26" t="s">
        <v>9314</v>
      </c>
      <c r="X367" s="32" t="e">
        <f>VLOOKUP(#REF!,#REF!,MATCH(VLOOKUP($X$1,'Language &amp; Currency Data'!$A$1:$B$41,2),#REF!,),FALSE)</f>
        <v>#REF!</v>
      </c>
      <c r="Y367" s="32" t="s">
        <v>1260</v>
      </c>
      <c r="Z367" s="32" t="s">
        <v>1800</v>
      </c>
      <c r="AA367" s="32" t="s">
        <v>3647</v>
      </c>
      <c r="AB367" s="32" t="s">
        <v>2402</v>
      </c>
      <c r="AC367" s="26" t="s">
        <v>8844</v>
      </c>
      <c r="AD367" s="32" t="s">
        <v>5115</v>
      </c>
      <c r="AE367" s="10" t="s">
        <v>5720</v>
      </c>
      <c r="AF367" s="10" t="s">
        <v>7204</v>
      </c>
      <c r="AG367" s="10" t="s">
        <v>6032</v>
      </c>
      <c r="AH367" s="32" t="s">
        <v>3754</v>
      </c>
      <c r="AI367" s="32" t="s">
        <v>4713</v>
      </c>
      <c r="AJ367" s="10" t="s">
        <v>7912</v>
      </c>
      <c r="AK367" s="32" t="s">
        <v>4413</v>
      </c>
      <c r="AL367" s="10" t="s">
        <v>6686</v>
      </c>
      <c r="AM367" s="10" t="s">
        <v>807</v>
      </c>
      <c r="AN367" s="10" t="s">
        <v>807</v>
      </c>
      <c r="AO367" s="32" t="s">
        <v>3041</v>
      </c>
      <c r="AP367" s="10" t="s">
        <v>807</v>
      </c>
      <c r="AQ367" s="10" t="s">
        <v>807</v>
      </c>
      <c r="AR367" s="10" t="s">
        <v>807</v>
      </c>
      <c r="AS367" s="10" t="s">
        <v>807</v>
      </c>
      <c r="AT367" s="10" t="s">
        <v>807</v>
      </c>
      <c r="AU367" s="10" t="s">
        <v>807</v>
      </c>
      <c r="AV367" s="10" t="s">
        <v>807</v>
      </c>
      <c r="AW367" s="10" t="s">
        <v>807</v>
      </c>
    </row>
    <row r="368" spans="1:49" s="10" customFormat="1" ht="57" x14ac:dyDescent="0.45">
      <c r="A368" s="10" t="s">
        <v>808</v>
      </c>
      <c r="B368" s="10" t="s">
        <v>3755</v>
      </c>
      <c r="C368" s="10" t="s">
        <v>808</v>
      </c>
      <c r="D368" s="32" t="s">
        <v>1412</v>
      </c>
      <c r="E368" s="26" t="s">
        <v>8845</v>
      </c>
      <c r="F368" s="7" t="s">
        <v>808</v>
      </c>
      <c r="G368" s="26" t="s">
        <v>1656</v>
      </c>
      <c r="H368" s="10" t="s">
        <v>3755</v>
      </c>
      <c r="I368" s="10" t="s">
        <v>3755</v>
      </c>
      <c r="J368" s="10" t="s">
        <v>7608</v>
      </c>
      <c r="K368" s="10" t="s">
        <v>6996</v>
      </c>
      <c r="L368" s="32" t="s">
        <v>2715</v>
      </c>
      <c r="M368" s="32" t="s">
        <v>1412</v>
      </c>
      <c r="N368" s="10" t="s">
        <v>8266</v>
      </c>
      <c r="O368" s="32" t="s">
        <v>2011</v>
      </c>
      <c r="P368" s="10" t="s">
        <v>8572</v>
      </c>
      <c r="Q368" s="10" t="s">
        <v>5415</v>
      </c>
      <c r="R368" s="10" t="s">
        <v>808</v>
      </c>
      <c r="S368" s="26" t="s">
        <v>6374</v>
      </c>
      <c r="T368" s="26" t="s">
        <v>9032</v>
      </c>
      <c r="U368" s="32" t="s">
        <v>3359</v>
      </c>
      <c r="V368" s="32" t="s">
        <v>3755</v>
      </c>
      <c r="W368" s="26" t="s">
        <v>9315</v>
      </c>
      <c r="X368" s="32" t="e">
        <f>VLOOKUP(#REF!,#REF!,MATCH(VLOOKUP($X$1,'Language &amp; Currency Data'!$A$1:$B$41,2),#REF!,),FALSE)</f>
        <v>#REF!</v>
      </c>
      <c r="Y368" s="32" t="s">
        <v>2725</v>
      </c>
      <c r="Z368" s="32" t="s">
        <v>1801</v>
      </c>
      <c r="AA368" s="32" t="s">
        <v>3648</v>
      </c>
      <c r="AB368" s="32" t="s">
        <v>2403</v>
      </c>
      <c r="AC368" s="26" t="s">
        <v>8845</v>
      </c>
      <c r="AD368" s="32" t="s">
        <v>5116</v>
      </c>
      <c r="AE368" s="10" t="s">
        <v>5721</v>
      </c>
      <c r="AF368" s="10" t="s">
        <v>7205</v>
      </c>
      <c r="AG368" s="10" t="s">
        <v>6033</v>
      </c>
      <c r="AH368" s="32" t="s">
        <v>3755</v>
      </c>
      <c r="AI368" s="32" t="s">
        <v>4714</v>
      </c>
      <c r="AJ368" s="10" t="s">
        <v>7913</v>
      </c>
      <c r="AK368" s="32" t="s">
        <v>4414</v>
      </c>
      <c r="AL368" s="10" t="s">
        <v>6687</v>
      </c>
      <c r="AM368" s="10" t="s">
        <v>808</v>
      </c>
      <c r="AN368" s="10" t="s">
        <v>808</v>
      </c>
      <c r="AO368" s="32" t="s">
        <v>3042</v>
      </c>
      <c r="AP368" s="10" t="s">
        <v>808</v>
      </c>
      <c r="AQ368" s="10" t="s">
        <v>808</v>
      </c>
      <c r="AR368" s="10" t="s">
        <v>808</v>
      </c>
      <c r="AS368" s="10" t="s">
        <v>808</v>
      </c>
      <c r="AT368" s="10" t="s">
        <v>808</v>
      </c>
      <c r="AU368" s="10" t="s">
        <v>808</v>
      </c>
      <c r="AV368" s="10" t="s">
        <v>808</v>
      </c>
      <c r="AW368" s="10" t="s">
        <v>808</v>
      </c>
    </row>
    <row r="369" spans="1:49" s="10" customFormat="1" ht="71.25" x14ac:dyDescent="0.45">
      <c r="A369" s="10" t="s">
        <v>809</v>
      </c>
      <c r="B369" s="10" t="s">
        <v>3756</v>
      </c>
      <c r="C369" s="10" t="s">
        <v>809</v>
      </c>
      <c r="D369" s="32" t="s">
        <v>1413</v>
      </c>
      <c r="E369" s="26" t="s">
        <v>8846</v>
      </c>
      <c r="F369" s="7" t="s">
        <v>809</v>
      </c>
      <c r="G369" s="26" t="s">
        <v>1657</v>
      </c>
      <c r="H369" s="10" t="s">
        <v>3756</v>
      </c>
      <c r="I369" s="10" t="s">
        <v>3756</v>
      </c>
      <c r="J369" s="10" t="s">
        <v>7609</v>
      </c>
      <c r="K369" s="10" t="s">
        <v>6997</v>
      </c>
      <c r="L369" s="32" t="s">
        <v>2716</v>
      </c>
      <c r="M369" s="32" t="s">
        <v>1413</v>
      </c>
      <c r="N369" s="10" t="s">
        <v>8267</v>
      </c>
      <c r="O369" s="32" t="s">
        <v>2012</v>
      </c>
      <c r="P369" s="10" t="s">
        <v>8573</v>
      </c>
      <c r="Q369" s="10" t="s">
        <v>5416</v>
      </c>
      <c r="R369" s="10" t="s">
        <v>809</v>
      </c>
      <c r="S369" s="26" t="s">
        <v>6375</v>
      </c>
      <c r="T369" s="26" t="s">
        <v>9033</v>
      </c>
      <c r="U369" s="32" t="s">
        <v>3360</v>
      </c>
      <c r="V369" s="32" t="s">
        <v>3756</v>
      </c>
      <c r="W369" s="26" t="s">
        <v>9316</v>
      </c>
      <c r="X369" s="32" t="e">
        <f>VLOOKUP(#REF!,#REF!,MATCH(VLOOKUP($X$1,'Language &amp; Currency Data'!$A$1:$B$41,2),#REF!,),FALSE)</f>
        <v>#REF!</v>
      </c>
      <c r="Y369" s="32" t="s">
        <v>2726</v>
      </c>
      <c r="Z369" s="32" t="s">
        <v>1802</v>
      </c>
      <c r="AA369" s="32" t="s">
        <v>3649</v>
      </c>
      <c r="AB369" s="32" t="s">
        <v>3774</v>
      </c>
      <c r="AC369" s="26" t="s">
        <v>8846</v>
      </c>
      <c r="AD369" s="32" t="s">
        <v>5117</v>
      </c>
      <c r="AE369" s="10" t="s">
        <v>5722</v>
      </c>
      <c r="AF369" s="10" t="s">
        <v>7206</v>
      </c>
      <c r="AG369" s="10" t="s">
        <v>6034</v>
      </c>
      <c r="AH369" s="32" t="s">
        <v>3756</v>
      </c>
      <c r="AI369" s="32" t="s">
        <v>4715</v>
      </c>
      <c r="AJ369" s="10" t="s">
        <v>7914</v>
      </c>
      <c r="AK369" s="32" t="s">
        <v>4415</v>
      </c>
      <c r="AL369" s="10" t="s">
        <v>6688</v>
      </c>
      <c r="AM369" s="10" t="s">
        <v>809</v>
      </c>
      <c r="AN369" s="10" t="s">
        <v>809</v>
      </c>
      <c r="AO369" s="32" t="s">
        <v>3043</v>
      </c>
      <c r="AP369" s="10" t="s">
        <v>809</v>
      </c>
      <c r="AQ369" s="10" t="s">
        <v>809</v>
      </c>
      <c r="AR369" s="10" t="s">
        <v>809</v>
      </c>
      <c r="AS369" s="10" t="s">
        <v>809</v>
      </c>
      <c r="AT369" s="10" t="s">
        <v>809</v>
      </c>
      <c r="AU369" s="10" t="s">
        <v>809</v>
      </c>
      <c r="AV369" s="10" t="s">
        <v>809</v>
      </c>
      <c r="AW369" s="10" t="s">
        <v>809</v>
      </c>
    </row>
    <row r="370" spans="1:49" s="10" customFormat="1" ht="57" x14ac:dyDescent="0.45">
      <c r="A370" s="10" t="s">
        <v>810</v>
      </c>
      <c r="B370" s="10" t="s">
        <v>3757</v>
      </c>
      <c r="C370" s="10" t="s">
        <v>810</v>
      </c>
      <c r="D370" s="32" t="s">
        <v>1414</v>
      </c>
      <c r="E370" s="26" t="s">
        <v>8847</v>
      </c>
      <c r="F370" s="7" t="s">
        <v>810</v>
      </c>
      <c r="G370" s="26" t="s">
        <v>1658</v>
      </c>
      <c r="H370" s="10" t="s">
        <v>3757</v>
      </c>
      <c r="I370" s="10" t="s">
        <v>3757</v>
      </c>
      <c r="J370" s="10" t="s">
        <v>7610</v>
      </c>
      <c r="K370" s="10" t="s">
        <v>6998</v>
      </c>
      <c r="L370" s="32" t="s">
        <v>2717</v>
      </c>
      <c r="M370" s="32" t="s">
        <v>1414</v>
      </c>
      <c r="N370" s="10" t="s">
        <v>8268</v>
      </c>
      <c r="O370" s="32" t="s">
        <v>2013</v>
      </c>
      <c r="P370" s="10" t="s">
        <v>8574</v>
      </c>
      <c r="Q370" s="10" t="s">
        <v>5417</v>
      </c>
      <c r="R370" s="10" t="s">
        <v>810</v>
      </c>
      <c r="S370" s="26" t="s">
        <v>6376</v>
      </c>
      <c r="T370" s="26" t="s">
        <v>9034</v>
      </c>
      <c r="U370" s="32" t="s">
        <v>3361</v>
      </c>
      <c r="V370" s="32" t="s">
        <v>3757</v>
      </c>
      <c r="W370" s="26" t="s">
        <v>9317</v>
      </c>
      <c r="X370" s="32" t="e">
        <f>VLOOKUP(#REF!,#REF!,MATCH(VLOOKUP($X$1,'Language &amp; Currency Data'!$A$1:$B$41,2),#REF!,),FALSE)</f>
        <v>#REF!</v>
      </c>
      <c r="Y370" s="32" t="s">
        <v>2727</v>
      </c>
      <c r="Z370" s="32" t="s">
        <v>1803</v>
      </c>
      <c r="AA370" s="32" t="s">
        <v>3650</v>
      </c>
      <c r="AB370" s="32" t="s">
        <v>2404</v>
      </c>
      <c r="AC370" s="26" t="s">
        <v>8847</v>
      </c>
      <c r="AD370" s="32" t="s">
        <v>5118</v>
      </c>
      <c r="AE370" s="10" t="s">
        <v>5723</v>
      </c>
      <c r="AF370" s="10" t="s">
        <v>7207</v>
      </c>
      <c r="AG370" s="10" t="s">
        <v>6035</v>
      </c>
      <c r="AH370" s="32" t="s">
        <v>3757</v>
      </c>
      <c r="AI370" s="32" t="s">
        <v>4716</v>
      </c>
      <c r="AJ370" s="10" t="s">
        <v>7915</v>
      </c>
      <c r="AK370" s="32" t="s">
        <v>4416</v>
      </c>
      <c r="AL370" s="10" t="s">
        <v>6689</v>
      </c>
      <c r="AM370" s="10" t="s">
        <v>810</v>
      </c>
      <c r="AN370" s="10" t="s">
        <v>810</v>
      </c>
      <c r="AO370" s="32" t="s">
        <v>3044</v>
      </c>
      <c r="AP370" s="10" t="s">
        <v>810</v>
      </c>
      <c r="AQ370" s="10" t="s">
        <v>810</v>
      </c>
      <c r="AR370" s="10" t="s">
        <v>810</v>
      </c>
      <c r="AS370" s="10" t="s">
        <v>810</v>
      </c>
      <c r="AT370" s="10" t="s">
        <v>810</v>
      </c>
      <c r="AU370" s="10" t="s">
        <v>810</v>
      </c>
      <c r="AV370" s="10" t="s">
        <v>810</v>
      </c>
      <c r="AW370" s="10" t="s">
        <v>810</v>
      </c>
    </row>
    <row r="371" spans="1:49" s="10" customFormat="1" ht="71.25" x14ac:dyDescent="0.45">
      <c r="A371" s="10" t="s">
        <v>811</v>
      </c>
      <c r="B371" s="10" t="s">
        <v>3758</v>
      </c>
      <c r="C371" s="10" t="s">
        <v>811</v>
      </c>
      <c r="D371" s="32" t="s">
        <v>1415</v>
      </c>
      <c r="E371" s="26" t="s">
        <v>8848</v>
      </c>
      <c r="F371" s="7" t="s">
        <v>811</v>
      </c>
      <c r="G371" s="26" t="s">
        <v>1659</v>
      </c>
      <c r="H371" s="10" t="s">
        <v>3758</v>
      </c>
      <c r="I371" s="10" t="s">
        <v>3758</v>
      </c>
      <c r="J371" s="10" t="s">
        <v>7611</v>
      </c>
      <c r="K371" s="10" t="s">
        <v>6999</v>
      </c>
      <c r="L371" s="32" t="s">
        <v>2718</v>
      </c>
      <c r="M371" s="32" t="s">
        <v>1415</v>
      </c>
      <c r="N371" s="10" t="s">
        <v>8269</v>
      </c>
      <c r="O371" s="32" t="s">
        <v>2014</v>
      </c>
      <c r="P371" s="10" t="s">
        <v>8575</v>
      </c>
      <c r="Q371" s="10" t="s">
        <v>5418</v>
      </c>
      <c r="R371" s="10" t="s">
        <v>811</v>
      </c>
      <c r="S371" s="26" t="s">
        <v>6377</v>
      </c>
      <c r="T371" s="26" t="s">
        <v>9035</v>
      </c>
      <c r="U371" s="32" t="s">
        <v>3362</v>
      </c>
      <c r="V371" s="32" t="s">
        <v>3758</v>
      </c>
      <c r="W371" s="26" t="s">
        <v>9318</v>
      </c>
      <c r="X371" s="32" t="e">
        <f>VLOOKUP(#REF!,#REF!,MATCH(VLOOKUP($X$1,'Language &amp; Currency Data'!$A$1:$B$41,2),#REF!,),FALSE)</f>
        <v>#REF!</v>
      </c>
      <c r="Y371" s="32" t="s">
        <v>2728</v>
      </c>
      <c r="Z371" s="32" t="s">
        <v>1804</v>
      </c>
      <c r="AA371" s="32" t="s">
        <v>3651</v>
      </c>
      <c r="AB371" s="32" t="s">
        <v>3775</v>
      </c>
      <c r="AC371" s="26" t="s">
        <v>8848</v>
      </c>
      <c r="AD371" s="32" t="s">
        <v>5119</v>
      </c>
      <c r="AE371" s="10" t="s">
        <v>5724</v>
      </c>
      <c r="AF371" s="10" t="s">
        <v>7208</v>
      </c>
      <c r="AG371" s="10" t="s">
        <v>6036</v>
      </c>
      <c r="AH371" s="32" t="s">
        <v>3758</v>
      </c>
      <c r="AI371" s="32" t="s">
        <v>4717</v>
      </c>
      <c r="AJ371" s="10" t="s">
        <v>7916</v>
      </c>
      <c r="AK371" s="32" t="s">
        <v>4417</v>
      </c>
      <c r="AL371" s="10" t="s">
        <v>6690</v>
      </c>
      <c r="AM371" s="10" t="s">
        <v>811</v>
      </c>
      <c r="AN371" s="10" t="s">
        <v>811</v>
      </c>
      <c r="AO371" s="32" t="s">
        <v>3045</v>
      </c>
      <c r="AP371" s="10" t="s">
        <v>811</v>
      </c>
      <c r="AQ371" s="10" t="s">
        <v>811</v>
      </c>
      <c r="AR371" s="10" t="s">
        <v>811</v>
      </c>
      <c r="AS371" s="10" t="s">
        <v>811</v>
      </c>
      <c r="AT371" s="10" t="s">
        <v>811</v>
      </c>
      <c r="AU371" s="10" t="s">
        <v>811</v>
      </c>
      <c r="AV371" s="10" t="s">
        <v>811</v>
      </c>
      <c r="AW371" s="10" t="s">
        <v>811</v>
      </c>
    </row>
    <row r="372" spans="1:49" s="10" customFormat="1" ht="28.5" x14ac:dyDescent="0.45">
      <c r="A372" s="10" t="s">
        <v>812</v>
      </c>
      <c r="B372" s="10" t="s">
        <v>1156</v>
      </c>
      <c r="C372" s="10" t="s">
        <v>812</v>
      </c>
      <c r="D372" s="32" t="s">
        <v>4798</v>
      </c>
      <c r="E372" s="26" t="s">
        <v>9587</v>
      </c>
      <c r="F372" s="7" t="s">
        <v>812</v>
      </c>
      <c r="G372" s="26" t="s">
        <v>1660</v>
      </c>
      <c r="H372" s="10" t="s">
        <v>1156</v>
      </c>
      <c r="I372" s="10" t="s">
        <v>1156</v>
      </c>
      <c r="J372" s="10" t="s">
        <v>7612</v>
      </c>
      <c r="K372" s="10" t="s">
        <v>7000</v>
      </c>
      <c r="L372" s="32" t="s">
        <v>2719</v>
      </c>
      <c r="M372" s="32" t="s">
        <v>4798</v>
      </c>
      <c r="N372" s="10" t="s">
        <v>8270</v>
      </c>
      <c r="O372" s="32" t="s">
        <v>2015</v>
      </c>
      <c r="P372" s="10" t="s">
        <v>8576</v>
      </c>
      <c r="Q372" s="10" t="s">
        <v>5419</v>
      </c>
      <c r="R372" s="10" t="s">
        <v>812</v>
      </c>
      <c r="S372" s="26" t="s">
        <v>6378</v>
      </c>
      <c r="T372" s="26" t="s">
        <v>9036</v>
      </c>
      <c r="U372" s="32" t="s">
        <v>3363</v>
      </c>
      <c r="V372" s="32" t="s">
        <v>1156</v>
      </c>
      <c r="W372" s="26" t="s">
        <v>9319</v>
      </c>
      <c r="X372" s="32" t="e">
        <f>VLOOKUP(#REF!,#REF!,MATCH(VLOOKUP($X$1,'Language &amp; Currency Data'!$A$1:$B$41,2),#REF!,),FALSE)</f>
        <v>#REF!</v>
      </c>
      <c r="Y372" s="32" t="s">
        <v>813</v>
      </c>
      <c r="Z372" s="32" t="s">
        <v>1805</v>
      </c>
      <c r="AA372" s="32" t="s">
        <v>3652</v>
      </c>
      <c r="AB372" s="32" t="s">
        <v>2405</v>
      </c>
      <c r="AC372" s="26" t="s">
        <v>9589</v>
      </c>
      <c r="AD372" s="32" t="s">
        <v>5120</v>
      </c>
      <c r="AE372" s="10" t="s">
        <v>5725</v>
      </c>
      <c r="AF372" s="10" t="s">
        <v>7209</v>
      </c>
      <c r="AG372" s="10" t="s">
        <v>6037</v>
      </c>
      <c r="AH372" s="32" t="s">
        <v>1156</v>
      </c>
      <c r="AI372" s="32" t="s">
        <v>4718</v>
      </c>
      <c r="AJ372" s="10" t="s">
        <v>7917</v>
      </c>
      <c r="AK372" s="32" t="s">
        <v>4418</v>
      </c>
      <c r="AL372" s="10" t="s">
        <v>6691</v>
      </c>
      <c r="AM372" s="10" t="s">
        <v>812</v>
      </c>
      <c r="AN372" s="10" t="s">
        <v>812</v>
      </c>
      <c r="AO372" s="32" t="s">
        <v>3046</v>
      </c>
      <c r="AP372" s="10" t="s">
        <v>812</v>
      </c>
      <c r="AQ372" s="10" t="s">
        <v>812</v>
      </c>
      <c r="AR372" s="10" t="s">
        <v>812</v>
      </c>
      <c r="AS372" s="10" t="s">
        <v>812</v>
      </c>
      <c r="AT372" s="10" t="s">
        <v>812</v>
      </c>
      <c r="AU372" s="10" t="s">
        <v>812</v>
      </c>
      <c r="AV372" s="10" t="s">
        <v>812</v>
      </c>
      <c r="AW372" s="10" t="s">
        <v>812</v>
      </c>
    </row>
    <row r="373" spans="1:49" s="10" customFormat="1" ht="28.5" x14ac:dyDescent="0.45">
      <c r="A373" s="10" t="s">
        <v>814</v>
      </c>
      <c r="B373" s="10" t="s">
        <v>1157</v>
      </c>
      <c r="C373" s="10" t="s">
        <v>814</v>
      </c>
      <c r="D373" s="32" t="s">
        <v>4799</v>
      </c>
      <c r="E373" s="26" t="s">
        <v>9494</v>
      </c>
      <c r="F373" s="7" t="s">
        <v>814</v>
      </c>
      <c r="G373" s="26" t="s">
        <v>1661</v>
      </c>
      <c r="H373" s="10" t="s">
        <v>1157</v>
      </c>
      <c r="I373" s="10" t="s">
        <v>1157</v>
      </c>
      <c r="J373" s="10" t="s">
        <v>7613</v>
      </c>
      <c r="K373" s="10" t="s">
        <v>7001</v>
      </c>
      <c r="L373" s="32" t="s">
        <v>2720</v>
      </c>
      <c r="M373" s="32" t="s">
        <v>4799</v>
      </c>
      <c r="N373" s="10" t="s">
        <v>8271</v>
      </c>
      <c r="O373" s="32" t="s">
        <v>2016</v>
      </c>
      <c r="P373" s="10" t="s">
        <v>8577</v>
      </c>
      <c r="Q373" s="10" t="s">
        <v>5420</v>
      </c>
      <c r="R373" s="10" t="s">
        <v>814</v>
      </c>
      <c r="S373" s="26" t="s">
        <v>6379</v>
      </c>
      <c r="T373" s="26" t="s">
        <v>9037</v>
      </c>
      <c r="U373" s="32" t="s">
        <v>3364</v>
      </c>
      <c r="V373" s="32" t="s">
        <v>1157</v>
      </c>
      <c r="W373" s="26" t="s">
        <v>9320</v>
      </c>
      <c r="X373" s="32" t="e">
        <f>VLOOKUP(#REF!,#REF!,MATCH(VLOOKUP($X$1,'Language &amp; Currency Data'!$A$1:$B$41,2),#REF!,),FALSE)</f>
        <v>#REF!</v>
      </c>
      <c r="Y373" s="32" t="s">
        <v>815</v>
      </c>
      <c r="Z373" s="32" t="s">
        <v>1806</v>
      </c>
      <c r="AA373" s="32" t="s">
        <v>3653</v>
      </c>
      <c r="AB373" s="32" t="s">
        <v>2406</v>
      </c>
      <c r="AC373" s="26" t="s">
        <v>8849</v>
      </c>
      <c r="AD373" s="32" t="s">
        <v>5121</v>
      </c>
      <c r="AE373" s="10" t="s">
        <v>5726</v>
      </c>
      <c r="AF373" s="10" t="s">
        <v>7210</v>
      </c>
      <c r="AG373" s="10" t="s">
        <v>6038</v>
      </c>
      <c r="AH373" s="32" t="s">
        <v>1157</v>
      </c>
      <c r="AI373" s="32" t="s">
        <v>4719</v>
      </c>
      <c r="AJ373" s="10" t="s">
        <v>7918</v>
      </c>
      <c r="AK373" s="32" t="s">
        <v>4419</v>
      </c>
      <c r="AL373" s="10" t="s">
        <v>6692</v>
      </c>
      <c r="AM373" s="10" t="s">
        <v>814</v>
      </c>
      <c r="AN373" s="10" t="s">
        <v>814</v>
      </c>
      <c r="AO373" s="32" t="s">
        <v>3047</v>
      </c>
      <c r="AP373" s="10" t="s">
        <v>814</v>
      </c>
      <c r="AQ373" s="10" t="s">
        <v>814</v>
      </c>
      <c r="AR373" s="10" t="s">
        <v>814</v>
      </c>
      <c r="AS373" s="10" t="s">
        <v>814</v>
      </c>
      <c r="AT373" s="10" t="s">
        <v>814</v>
      </c>
      <c r="AU373" s="10" t="s">
        <v>814</v>
      </c>
      <c r="AV373" s="10" t="s">
        <v>814</v>
      </c>
      <c r="AW373" s="10" t="s">
        <v>814</v>
      </c>
    </row>
    <row r="374" spans="1:49" s="10" customFormat="1" x14ac:dyDescent="0.45">
      <c r="A374" s="10" t="s">
        <v>816</v>
      </c>
      <c r="B374" s="10" t="s">
        <v>1158</v>
      </c>
      <c r="C374" s="10" t="s">
        <v>816</v>
      </c>
      <c r="D374" s="32" t="s">
        <v>1416</v>
      </c>
      <c r="E374" s="26" t="s">
        <v>8850</v>
      </c>
      <c r="F374" s="7" t="s">
        <v>816</v>
      </c>
      <c r="G374" s="26" t="s">
        <v>1662</v>
      </c>
      <c r="H374" s="10" t="s">
        <v>1158</v>
      </c>
      <c r="I374" s="10" t="s">
        <v>1158</v>
      </c>
      <c r="J374" s="10" t="s">
        <v>7614</v>
      </c>
      <c r="K374" s="10" t="s">
        <v>7002</v>
      </c>
      <c r="L374" s="32" t="s">
        <v>2721</v>
      </c>
      <c r="M374" s="32" t="s">
        <v>1416</v>
      </c>
      <c r="N374" s="10" t="s">
        <v>8272</v>
      </c>
      <c r="O374" s="32" t="s">
        <v>2017</v>
      </c>
      <c r="P374" s="10" t="s">
        <v>8578</v>
      </c>
      <c r="Q374" s="10" t="s">
        <v>5421</v>
      </c>
      <c r="R374" s="10" t="s">
        <v>816</v>
      </c>
      <c r="S374" s="26" t="s">
        <v>6380</v>
      </c>
      <c r="T374" s="26" t="s">
        <v>9038</v>
      </c>
      <c r="U374" s="32" t="s">
        <v>3365</v>
      </c>
      <c r="V374" s="32" t="s">
        <v>1158</v>
      </c>
      <c r="W374" s="26" t="s">
        <v>9321</v>
      </c>
      <c r="X374" s="32" t="e">
        <f>VLOOKUP(#REF!,#REF!,MATCH(VLOOKUP($X$1,'Language &amp; Currency Data'!$A$1:$B$41,2),#REF!,),FALSE)</f>
        <v>#REF!</v>
      </c>
      <c r="Y374" s="32" t="s">
        <v>817</v>
      </c>
      <c r="Z374" s="32" t="s">
        <v>1807</v>
      </c>
      <c r="AA374" s="32" t="s">
        <v>3654</v>
      </c>
      <c r="AB374" s="32" t="s">
        <v>2407</v>
      </c>
      <c r="AC374" s="26" t="s">
        <v>8850</v>
      </c>
      <c r="AD374" s="32" t="s">
        <v>5122</v>
      </c>
      <c r="AE374" s="10" t="s">
        <v>5727</v>
      </c>
      <c r="AF374" s="10" t="s">
        <v>7211</v>
      </c>
      <c r="AG374" s="10" t="s">
        <v>6039</v>
      </c>
      <c r="AH374" s="32" t="s">
        <v>1158</v>
      </c>
      <c r="AI374" s="32" t="s">
        <v>4720</v>
      </c>
      <c r="AJ374" s="10" t="s">
        <v>7919</v>
      </c>
      <c r="AK374" s="32" t="s">
        <v>4420</v>
      </c>
      <c r="AL374" s="10" t="s">
        <v>6693</v>
      </c>
      <c r="AM374" s="10" t="s">
        <v>816</v>
      </c>
      <c r="AN374" s="10" t="s">
        <v>816</v>
      </c>
      <c r="AO374" s="32" t="s">
        <v>3048</v>
      </c>
      <c r="AP374" s="10" t="s">
        <v>816</v>
      </c>
      <c r="AQ374" s="10" t="s">
        <v>816</v>
      </c>
      <c r="AR374" s="10" t="s">
        <v>816</v>
      </c>
      <c r="AS374" s="10" t="s">
        <v>816</v>
      </c>
      <c r="AT374" s="10" t="s">
        <v>816</v>
      </c>
      <c r="AU374" s="10" t="s">
        <v>816</v>
      </c>
      <c r="AV374" s="10" t="s">
        <v>816</v>
      </c>
      <c r="AW374" s="10" t="s">
        <v>816</v>
      </c>
    </row>
    <row r="375" spans="1:49" s="10" customFormat="1" x14ac:dyDescent="0.45">
      <c r="A375" s="10" t="s">
        <v>818</v>
      </c>
      <c r="B375" s="10" t="s">
        <v>1159</v>
      </c>
      <c r="C375" s="10" t="s">
        <v>818</v>
      </c>
      <c r="D375" s="32" t="s">
        <v>1417</v>
      </c>
      <c r="E375" s="26" t="s">
        <v>8851</v>
      </c>
      <c r="F375" s="7" t="s">
        <v>818</v>
      </c>
      <c r="G375" s="26" t="s">
        <v>1663</v>
      </c>
      <c r="H375" s="10" t="s">
        <v>1159</v>
      </c>
      <c r="I375" s="10" t="s">
        <v>1159</v>
      </c>
      <c r="J375" s="10" t="s">
        <v>7615</v>
      </c>
      <c r="K375" s="10" t="s">
        <v>7003</v>
      </c>
      <c r="L375" s="32" t="s">
        <v>2722</v>
      </c>
      <c r="M375" s="32" t="s">
        <v>1417</v>
      </c>
      <c r="N375" s="10" t="s">
        <v>8273</v>
      </c>
      <c r="O375" s="32" t="s">
        <v>2018</v>
      </c>
      <c r="P375" s="10" t="s">
        <v>8579</v>
      </c>
      <c r="Q375" s="10" t="s">
        <v>5422</v>
      </c>
      <c r="R375" s="10" t="s">
        <v>818</v>
      </c>
      <c r="S375" s="26" t="s">
        <v>6381</v>
      </c>
      <c r="T375" s="26" t="s">
        <v>9039</v>
      </c>
      <c r="U375" s="32" t="s">
        <v>3366</v>
      </c>
      <c r="V375" s="32" t="s">
        <v>1159</v>
      </c>
      <c r="W375" s="26" t="s">
        <v>9322</v>
      </c>
      <c r="X375" s="32" t="e">
        <f>VLOOKUP(#REF!,#REF!,MATCH(VLOOKUP($X$1,'Language &amp; Currency Data'!$A$1:$B$41,2),#REF!,),FALSE)</f>
        <v>#REF!</v>
      </c>
      <c r="Y375" s="32" t="s">
        <v>819</v>
      </c>
      <c r="Z375" s="32" t="s">
        <v>1808</v>
      </c>
      <c r="AA375" s="32" t="s">
        <v>3655</v>
      </c>
      <c r="AB375" s="32" t="s">
        <v>2408</v>
      </c>
      <c r="AC375" s="26" t="s">
        <v>8851</v>
      </c>
      <c r="AD375" s="32" t="s">
        <v>5123</v>
      </c>
      <c r="AE375" s="10" t="s">
        <v>5728</v>
      </c>
      <c r="AF375" s="10" t="s">
        <v>7212</v>
      </c>
      <c r="AG375" s="10" t="s">
        <v>6040</v>
      </c>
      <c r="AH375" s="32" t="s">
        <v>1159</v>
      </c>
      <c r="AI375" s="32" t="s">
        <v>4721</v>
      </c>
      <c r="AJ375" s="10" t="s">
        <v>7920</v>
      </c>
      <c r="AK375" s="32" t="s">
        <v>4421</v>
      </c>
      <c r="AL375" s="10" t="s">
        <v>6694</v>
      </c>
      <c r="AM375" s="10" t="s">
        <v>818</v>
      </c>
      <c r="AN375" s="10" t="s">
        <v>818</v>
      </c>
      <c r="AO375" s="32" t="s">
        <v>3049</v>
      </c>
      <c r="AP375" s="10" t="s">
        <v>818</v>
      </c>
      <c r="AQ375" s="10" t="s">
        <v>818</v>
      </c>
      <c r="AR375" s="10" t="s">
        <v>818</v>
      </c>
      <c r="AS375" s="10" t="s">
        <v>818</v>
      </c>
      <c r="AT375" s="10" t="s">
        <v>818</v>
      </c>
      <c r="AU375" s="10" t="s">
        <v>818</v>
      </c>
      <c r="AV375" s="10" t="s">
        <v>818</v>
      </c>
      <c r="AW375" s="10" t="s">
        <v>818</v>
      </c>
    </row>
    <row r="376" spans="1:49" s="10" customFormat="1" x14ac:dyDescent="0.45">
      <c r="A376" s="10" t="s">
        <v>820</v>
      </c>
      <c r="B376" s="10" t="s">
        <v>1160</v>
      </c>
      <c r="C376" s="10" t="s">
        <v>820</v>
      </c>
      <c r="D376" s="32" t="s">
        <v>1418</v>
      </c>
      <c r="E376" s="26" t="s">
        <v>8852</v>
      </c>
      <c r="F376" s="7" t="s">
        <v>820</v>
      </c>
      <c r="G376" s="26" t="s">
        <v>1664</v>
      </c>
      <c r="H376" s="10" t="s">
        <v>1160</v>
      </c>
      <c r="I376" s="10" t="s">
        <v>1160</v>
      </c>
      <c r="J376" s="10" t="s">
        <v>7616</v>
      </c>
      <c r="K376" s="10" t="s">
        <v>7004</v>
      </c>
      <c r="L376" s="32" t="s">
        <v>2723</v>
      </c>
      <c r="M376" s="32" t="s">
        <v>1418</v>
      </c>
      <c r="N376" s="10" t="s">
        <v>8274</v>
      </c>
      <c r="O376" s="32" t="s">
        <v>2019</v>
      </c>
      <c r="P376" s="10" t="s">
        <v>8580</v>
      </c>
      <c r="Q376" s="10" t="s">
        <v>5423</v>
      </c>
      <c r="R376" s="10" t="s">
        <v>820</v>
      </c>
      <c r="S376" s="26" t="s">
        <v>6382</v>
      </c>
      <c r="T376" s="26" t="s">
        <v>9040</v>
      </c>
      <c r="U376" s="32" t="s">
        <v>3367</v>
      </c>
      <c r="V376" s="32" t="s">
        <v>1160</v>
      </c>
      <c r="W376" s="26" t="s">
        <v>9323</v>
      </c>
      <c r="X376" s="32" t="e">
        <f>VLOOKUP(#REF!,#REF!,MATCH(VLOOKUP($X$1,'Language &amp; Currency Data'!$A$1:$B$41,2),#REF!,),FALSE)</f>
        <v>#REF!</v>
      </c>
      <c r="Y376" s="32" t="s">
        <v>821</v>
      </c>
      <c r="Z376" s="32" t="s">
        <v>1809</v>
      </c>
      <c r="AA376" s="32" t="s">
        <v>3656</v>
      </c>
      <c r="AB376" s="32" t="s">
        <v>3786</v>
      </c>
      <c r="AC376" s="26" t="s">
        <v>8852</v>
      </c>
      <c r="AD376" s="32" t="s">
        <v>5124</v>
      </c>
      <c r="AE376" s="10" t="s">
        <v>5729</v>
      </c>
      <c r="AF376" s="10" t="s">
        <v>7213</v>
      </c>
      <c r="AG376" s="10" t="s">
        <v>6041</v>
      </c>
      <c r="AH376" s="32" t="s">
        <v>1160</v>
      </c>
      <c r="AI376" s="32" t="s">
        <v>4722</v>
      </c>
      <c r="AJ376" s="10" t="s">
        <v>7921</v>
      </c>
      <c r="AK376" s="32" t="s">
        <v>4422</v>
      </c>
      <c r="AL376" s="10" t="s">
        <v>6695</v>
      </c>
      <c r="AM376" s="10" t="s">
        <v>820</v>
      </c>
      <c r="AN376" s="10" t="s">
        <v>820</v>
      </c>
      <c r="AO376" s="32" t="s">
        <v>3050</v>
      </c>
      <c r="AP376" s="10" t="s">
        <v>820</v>
      </c>
      <c r="AQ376" s="10" t="s">
        <v>820</v>
      </c>
      <c r="AR376" s="10" t="s">
        <v>820</v>
      </c>
      <c r="AS376" s="10" t="s">
        <v>820</v>
      </c>
      <c r="AT376" s="10" t="s">
        <v>820</v>
      </c>
      <c r="AU376" s="10" t="s">
        <v>820</v>
      </c>
      <c r="AV376" s="10" t="s">
        <v>820</v>
      </c>
      <c r="AW376" s="10" t="s">
        <v>820</v>
      </c>
    </row>
    <row r="377" spans="1:49" s="10" customFormat="1" x14ac:dyDescent="0.45">
      <c r="A377" s="10" t="s">
        <v>822</v>
      </c>
      <c r="B377" s="10" t="s">
        <v>1161</v>
      </c>
      <c r="C377" s="10" t="s">
        <v>822</v>
      </c>
      <c r="D377" s="32" t="s">
        <v>1419</v>
      </c>
      <c r="E377" s="26" t="s">
        <v>8853</v>
      </c>
      <c r="F377" s="7" t="s">
        <v>822</v>
      </c>
      <c r="G377" s="26" t="s">
        <v>1665</v>
      </c>
      <c r="H377" s="10" t="s">
        <v>1161</v>
      </c>
      <c r="I377" s="10" t="s">
        <v>1161</v>
      </c>
      <c r="J377" s="10" t="s">
        <v>7617</v>
      </c>
      <c r="K377" s="10" t="s">
        <v>7005</v>
      </c>
      <c r="L377" s="32" t="s">
        <v>3796</v>
      </c>
      <c r="M377" s="32" t="s">
        <v>1419</v>
      </c>
      <c r="N377" s="10" t="s">
        <v>8275</v>
      </c>
      <c r="O377" s="32" t="s">
        <v>2020</v>
      </c>
      <c r="P377" s="10" t="s">
        <v>8581</v>
      </c>
      <c r="Q377" s="10" t="s">
        <v>5424</v>
      </c>
      <c r="R377" s="10" t="s">
        <v>822</v>
      </c>
      <c r="S377" s="26" t="s">
        <v>6383</v>
      </c>
      <c r="T377" s="26" t="s">
        <v>9041</v>
      </c>
      <c r="U377" s="32" t="s">
        <v>3368</v>
      </c>
      <c r="V377" s="32" t="s">
        <v>1161</v>
      </c>
      <c r="W377" s="26" t="s">
        <v>9324</v>
      </c>
      <c r="X377" s="32" t="e">
        <f>VLOOKUP(#REF!,#REF!,MATCH(VLOOKUP($X$1,'Language &amp; Currency Data'!$A$1:$B$41,2),#REF!,),FALSE)</f>
        <v>#REF!</v>
      </c>
      <c r="Y377" s="32" t="s">
        <v>823</v>
      </c>
      <c r="Z377" s="32" t="s">
        <v>1810</v>
      </c>
      <c r="AA377" s="32" t="s">
        <v>3657</v>
      </c>
      <c r="AB377" s="32" t="s">
        <v>2409</v>
      </c>
      <c r="AC377" s="26" t="s">
        <v>8853</v>
      </c>
      <c r="AD377" s="32" t="s">
        <v>5125</v>
      </c>
      <c r="AE377" s="10" t="s">
        <v>5730</v>
      </c>
      <c r="AF377" s="10" t="s">
        <v>7214</v>
      </c>
      <c r="AG377" s="10" t="s">
        <v>6042</v>
      </c>
      <c r="AH377" s="32" t="s">
        <v>1161</v>
      </c>
      <c r="AI377" s="32" t="s">
        <v>4723</v>
      </c>
      <c r="AJ377" s="10" t="s">
        <v>7922</v>
      </c>
      <c r="AK377" s="32" t="s">
        <v>4423</v>
      </c>
      <c r="AL377" s="10" t="s">
        <v>6696</v>
      </c>
      <c r="AM377" s="10" t="s">
        <v>822</v>
      </c>
      <c r="AN377" s="10" t="s">
        <v>822</v>
      </c>
      <c r="AO377" s="32" t="s">
        <v>3051</v>
      </c>
      <c r="AP377" s="10" t="s">
        <v>822</v>
      </c>
      <c r="AQ377" s="10" t="s">
        <v>822</v>
      </c>
      <c r="AR377" s="10" t="s">
        <v>822</v>
      </c>
      <c r="AS377" s="10" t="s">
        <v>822</v>
      </c>
      <c r="AT377" s="10" t="s">
        <v>822</v>
      </c>
      <c r="AU377" s="10" t="s">
        <v>822</v>
      </c>
      <c r="AV377" s="10" t="s">
        <v>822</v>
      </c>
      <c r="AW377" s="10" t="s">
        <v>822</v>
      </c>
    </row>
    <row r="378" spans="1:49" s="10" customFormat="1" ht="28.5" x14ac:dyDescent="0.45">
      <c r="A378" s="10" t="s">
        <v>1465</v>
      </c>
      <c r="B378" s="10" t="s">
        <v>3759</v>
      </c>
      <c r="C378" s="10" t="s">
        <v>824</v>
      </c>
      <c r="D378" s="32" t="s">
        <v>4800</v>
      </c>
      <c r="E378" s="26" t="s">
        <v>9586</v>
      </c>
      <c r="F378" s="7" t="s">
        <v>824</v>
      </c>
      <c r="G378" s="26" t="s">
        <v>3848</v>
      </c>
      <c r="H378" s="10" t="s">
        <v>3759</v>
      </c>
      <c r="I378" s="10" t="s">
        <v>3759</v>
      </c>
      <c r="J378" s="10" t="s">
        <v>7618</v>
      </c>
      <c r="K378" s="10" t="s">
        <v>7006</v>
      </c>
      <c r="L378" s="32" t="s">
        <v>2724</v>
      </c>
      <c r="M378" s="32" t="s">
        <v>4800</v>
      </c>
      <c r="N378" s="10" t="s">
        <v>8276</v>
      </c>
      <c r="O378" s="32" t="s">
        <v>2021</v>
      </c>
      <c r="P378" s="10" t="s">
        <v>8582</v>
      </c>
      <c r="Q378" s="10" t="s">
        <v>5425</v>
      </c>
      <c r="R378" s="10" t="s">
        <v>1465</v>
      </c>
      <c r="S378" s="26" t="s">
        <v>6384</v>
      </c>
      <c r="T378" s="26" t="s">
        <v>9529</v>
      </c>
      <c r="U378" s="32" t="s">
        <v>3369</v>
      </c>
      <c r="V378" s="32" t="s">
        <v>3759</v>
      </c>
      <c r="W378" s="26" t="s">
        <v>9325</v>
      </c>
      <c r="X378" s="32" t="e">
        <f>VLOOKUP(#REF!,#REF!,MATCH(VLOOKUP($X$1,'Language &amp; Currency Data'!$A$1:$B$41,2),#REF!,),FALSE)</f>
        <v>#REF!</v>
      </c>
      <c r="Y378" s="32" t="s">
        <v>825</v>
      </c>
      <c r="Z378" s="32" t="e">
        <v>#N/A</v>
      </c>
      <c r="AA378" s="32" t="s">
        <v>3658</v>
      </c>
      <c r="AB378" s="32" t="s">
        <v>2410</v>
      </c>
      <c r="AC378" s="26" t="s">
        <v>8854</v>
      </c>
      <c r="AD378" s="32" t="s">
        <v>5126</v>
      </c>
      <c r="AE378" s="10" t="s">
        <v>5731</v>
      </c>
      <c r="AF378" s="10" t="s">
        <v>7215</v>
      </c>
      <c r="AG378" s="10" t="s">
        <v>6043</v>
      </c>
      <c r="AH378" s="32" t="s">
        <v>3759</v>
      </c>
      <c r="AI378" s="32" t="s">
        <v>4724</v>
      </c>
      <c r="AJ378" s="10" t="s">
        <v>7923</v>
      </c>
      <c r="AK378" s="32" t="s">
        <v>4424</v>
      </c>
      <c r="AL378" s="10" t="s">
        <v>6697</v>
      </c>
      <c r="AM378" s="10" t="s">
        <v>1465</v>
      </c>
      <c r="AN378" s="10" t="s">
        <v>1465</v>
      </c>
      <c r="AO378" s="32" t="s">
        <v>3052</v>
      </c>
      <c r="AP378" s="10" t="s">
        <v>824</v>
      </c>
      <c r="AQ378" s="10" t="s">
        <v>824</v>
      </c>
      <c r="AR378" s="10" t="s">
        <v>824</v>
      </c>
      <c r="AS378" s="10" t="s">
        <v>824</v>
      </c>
      <c r="AT378" s="10" t="s">
        <v>824</v>
      </c>
      <c r="AU378" s="10" t="s">
        <v>824</v>
      </c>
      <c r="AV378" s="10" t="s">
        <v>824</v>
      </c>
      <c r="AW378" s="10" t="s">
        <v>824</v>
      </c>
    </row>
    <row r="379" spans="1:49" s="10" customFormat="1" x14ac:dyDescent="0.45">
      <c r="A379" s="10" t="s">
        <v>826</v>
      </c>
      <c r="B379" s="10" t="s">
        <v>1177</v>
      </c>
      <c r="C379" s="10" t="s">
        <v>826</v>
      </c>
      <c r="D379" s="32" t="s">
        <v>826</v>
      </c>
      <c r="E379" s="26" t="s">
        <v>8855</v>
      </c>
      <c r="F379" s="7" t="s">
        <v>826</v>
      </c>
      <c r="G379" s="26" t="s">
        <v>7947</v>
      </c>
      <c r="H379" s="10" t="s">
        <v>1177</v>
      </c>
      <c r="I379" s="10" t="s">
        <v>1177</v>
      </c>
      <c r="J379" s="10" t="s">
        <v>7619</v>
      </c>
      <c r="K379" s="10" t="s">
        <v>7007</v>
      </c>
      <c r="L379" s="32" t="s">
        <v>826</v>
      </c>
      <c r="M379" s="32" t="s">
        <v>826</v>
      </c>
      <c r="N379" s="10" t="s">
        <v>8277</v>
      </c>
      <c r="O379" s="32" t="s">
        <v>2740</v>
      </c>
      <c r="P379" s="10" t="s">
        <v>8583</v>
      </c>
      <c r="Q379" s="10" t="s">
        <v>3370</v>
      </c>
      <c r="R379" s="10" t="s">
        <v>826</v>
      </c>
      <c r="S379" s="26" t="s">
        <v>6385</v>
      </c>
      <c r="T379" s="26" t="s">
        <v>9042</v>
      </c>
      <c r="U379" s="32" t="s">
        <v>3370</v>
      </c>
      <c r="V379" s="32" t="s">
        <v>1177</v>
      </c>
      <c r="W379" s="26" t="s">
        <v>9326</v>
      </c>
      <c r="X379" s="32" t="e">
        <f>VLOOKUP(#REF!,#REF!,MATCH(VLOOKUP($X$1,'Language &amp; Currency Data'!$A$1:$B$41,2),#REF!,),FALSE)</f>
        <v>#REF!</v>
      </c>
      <c r="Y379" s="32" t="s">
        <v>827</v>
      </c>
      <c r="Z379" s="32" t="s">
        <v>1811</v>
      </c>
      <c r="AA379" s="32" t="s">
        <v>3659</v>
      </c>
      <c r="AB379" s="32" t="s">
        <v>2411</v>
      </c>
      <c r="AC379" s="26" t="s">
        <v>8855</v>
      </c>
      <c r="AD379" s="32" t="s">
        <v>5127</v>
      </c>
      <c r="AE379" s="10" t="s">
        <v>5732</v>
      </c>
      <c r="AF379" s="10" t="s">
        <v>7216</v>
      </c>
      <c r="AG379" s="10" t="s">
        <v>6044</v>
      </c>
      <c r="AH379" s="32" t="s">
        <v>1177</v>
      </c>
      <c r="AI379" s="32" t="s">
        <v>826</v>
      </c>
      <c r="AJ379" s="10" t="s">
        <v>7924</v>
      </c>
      <c r="AK379" s="32" t="s">
        <v>4425</v>
      </c>
      <c r="AL379" s="10" t="s">
        <v>6698</v>
      </c>
      <c r="AM379" s="10" t="s">
        <v>826</v>
      </c>
      <c r="AN379" s="10" t="s">
        <v>826</v>
      </c>
      <c r="AO379" s="32" t="s">
        <v>3053</v>
      </c>
      <c r="AP379" s="10" t="s">
        <v>826</v>
      </c>
      <c r="AQ379" s="10" t="s">
        <v>826</v>
      </c>
      <c r="AR379" s="10" t="s">
        <v>826</v>
      </c>
      <c r="AS379" s="10" t="s">
        <v>826</v>
      </c>
      <c r="AT379" s="10" t="s">
        <v>826</v>
      </c>
      <c r="AU379" s="10" t="s">
        <v>826</v>
      </c>
      <c r="AV379" s="10" t="s">
        <v>826</v>
      </c>
      <c r="AW379" s="10" t="s">
        <v>826</v>
      </c>
    </row>
    <row r="380" spans="1:49" x14ac:dyDescent="0.45">
      <c r="A380" s="13"/>
    </row>
    <row r="381" spans="1:49" x14ac:dyDescent="0.45">
      <c r="A381" s="13"/>
    </row>
    <row r="382" spans="1:49" x14ac:dyDescent="0.45">
      <c r="A382" s="13"/>
    </row>
    <row r="383" spans="1:49" x14ac:dyDescent="0.45">
      <c r="A383" s="13"/>
    </row>
    <row r="384" spans="1:49" x14ac:dyDescent="0.45">
      <c r="A384" s="13"/>
    </row>
    <row r="385" spans="1:1" x14ac:dyDescent="0.45">
      <c r="A385" s="13"/>
    </row>
    <row r="386" spans="1:1" x14ac:dyDescent="0.45">
      <c r="A386" s="13"/>
    </row>
    <row r="387" spans="1:1" x14ac:dyDescent="0.45">
      <c r="A387" s="13"/>
    </row>
    <row r="388" spans="1:1" x14ac:dyDescent="0.45">
      <c r="A388" s="13"/>
    </row>
    <row r="389" spans="1:1" x14ac:dyDescent="0.45">
      <c r="A389" s="13"/>
    </row>
    <row r="390" spans="1:1" x14ac:dyDescent="0.45">
      <c r="A390" s="13"/>
    </row>
    <row r="391" spans="1:1" x14ac:dyDescent="0.45">
      <c r="A391" s="13"/>
    </row>
    <row r="392" spans="1:1" x14ac:dyDescent="0.45">
      <c r="A392" s="13"/>
    </row>
    <row r="393" spans="1:1" x14ac:dyDescent="0.45">
      <c r="A393" s="13"/>
    </row>
    <row r="394" spans="1:1" x14ac:dyDescent="0.45">
      <c r="A394" s="13"/>
    </row>
    <row r="395" spans="1:1" x14ac:dyDescent="0.45">
      <c r="A395" s="13"/>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Language &amp; Currency Data</vt:lpstr>
      <vt:lpstr>Political Party</vt:lpstr>
      <vt:lpstr>Political Question</vt:lpstr>
      <vt:lpstr>Countries</vt:lpstr>
      <vt:lpstr>Countries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Kai Izumi</cp:lastModifiedBy>
  <cp:revision/>
  <dcterms:created xsi:type="dcterms:W3CDTF">2024-07-05T12:40:56Z</dcterms:created>
  <dcterms:modified xsi:type="dcterms:W3CDTF">2025-05-12T08:32:37Z</dcterms:modified>
  <cp:category/>
  <cp:contentStatus/>
</cp:coreProperties>
</file>